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0" yWindow="60" windowWidth="18975" windowHeight="11460" tabRatio="897"/>
  </bookViews>
  <sheets>
    <sheet name="Figure 1b" sheetId="105" r:id="rId1"/>
    <sheet name="Fig 1b data" sheetId="92" r:id="rId2"/>
    <sheet name="Fig 1b chart data" sheetId="93" r:id="rId3"/>
  </sheets>
  <externalReferences>
    <externalReference r:id="rId4"/>
    <externalReference r:id="rId5"/>
    <externalReference r:id="rId6"/>
  </externalReferences>
  <definedNames>
    <definedName name="Change">[1]Scratchpad!#REF!</definedName>
    <definedName name="Change2">[1]Scratchpad!#REF!</definedName>
    <definedName name="Change3">[1]Scratchpad!#REF!</definedName>
    <definedName name="Change4">[1]Scratchpad!#REF!</definedName>
    <definedName name="Change6">[1]Scratchpad!#REF!</definedName>
    <definedName name="CHPname">[2]Pivot!$G$47:$H$87</definedName>
    <definedName name="CrownCopyright" localSheetId="2">#REF!</definedName>
    <definedName name="CrownCopyright" localSheetId="1">#REF!</definedName>
    <definedName name="CrownCopyright">#REF!</definedName>
    <definedName name="FemaleAnchor" localSheetId="2">#REF!</definedName>
    <definedName name="FemaleAnchor" localSheetId="1">#REF!</definedName>
    <definedName name="FemaleAnchor">#REF!</definedName>
    <definedName name="Females" localSheetId="2">#REF!</definedName>
    <definedName name="Females" localSheetId="1">#REF!</definedName>
    <definedName name="Females">#REF!</definedName>
    <definedName name="Females91" localSheetId="2">#REF!</definedName>
    <definedName name="Females91" localSheetId="1">#REF!</definedName>
    <definedName name="Females91">#REF!</definedName>
    <definedName name="FemalesAgedOn" localSheetId="2">#REF!</definedName>
    <definedName name="FemalesAgedOn" localSheetId="1">#REF!</definedName>
    <definedName name="FemalesAgedOn">#REF!</definedName>
    <definedName name="FemalesTotal" localSheetId="2">#REF!</definedName>
    <definedName name="FemalesTotal" localSheetId="1">#REF!</definedName>
    <definedName name="FemalesTotal">#REF!</definedName>
    <definedName name="FertileFemales" localSheetId="2">#REF!</definedName>
    <definedName name="FertileFemales" localSheetId="1">#REF!</definedName>
    <definedName name="FertileFemales">#REF!</definedName>
    <definedName name="InfFemales" localSheetId="2">#REF!</definedName>
    <definedName name="InfFemales" localSheetId="1">#REF!</definedName>
    <definedName name="InfFemales">#REF!</definedName>
    <definedName name="InfMales" localSheetId="2">#REF!</definedName>
    <definedName name="InfMales" localSheetId="1">#REF!</definedName>
    <definedName name="InfMales">#REF!</definedName>
    <definedName name="MaleAnchor" localSheetId="2">#REF!</definedName>
    <definedName name="MaleAnchor" localSheetId="1">#REF!</definedName>
    <definedName name="MaleAnchor">#REF!</definedName>
    <definedName name="Males" localSheetId="2">#REF!</definedName>
    <definedName name="Males" localSheetId="1">#REF!</definedName>
    <definedName name="Males">#REF!</definedName>
    <definedName name="Males91" localSheetId="2">#REF!</definedName>
    <definedName name="Males91" localSheetId="1">#REF!</definedName>
    <definedName name="Males91">#REF!</definedName>
    <definedName name="MalesAgedOn" localSheetId="2">#REF!</definedName>
    <definedName name="MalesAgedOn" localSheetId="1">#REF!</definedName>
    <definedName name="MalesAgedOn">#REF!</definedName>
    <definedName name="MalesTotal" localSheetId="2">#REF!</definedName>
    <definedName name="MalesTotal" localSheetId="1">#REF!</definedName>
    <definedName name="MalesTotal">#REF!</definedName>
    <definedName name="Pasd">[1]Scratchpad!#REF!</definedName>
    <definedName name="PopNote" localSheetId="2">#REF!</definedName>
    <definedName name="PopNote" localSheetId="1">#REF!</definedName>
    <definedName name="PopNote">#REF!</definedName>
    <definedName name="PopsCreation" localSheetId="2">#REF!</definedName>
    <definedName name="PopsCreation" localSheetId="1">#REF!</definedName>
    <definedName name="PopsCreation">#REF!</definedName>
    <definedName name="PopsHeader" localSheetId="2">#REF!</definedName>
    <definedName name="PopsHeader" localSheetId="1">#REF!</definedName>
    <definedName name="PopsHeader">#REF!</definedName>
    <definedName name="_xlnm.Print_Area" localSheetId="2">#REF!</definedName>
    <definedName name="_xlnm.Print_Area" localSheetId="1">#REF!</definedName>
    <definedName name="_xlnm.Print_Area">#REF!</definedName>
    <definedName name="ProjBirths" localSheetId="2">[3]Scratchpad!#REF!</definedName>
    <definedName name="ProjBirths" localSheetId="1">[3]Scratchpad!#REF!</definedName>
    <definedName name="ProjBirths">[1]Scratchpad!#REF!</definedName>
    <definedName name="Projnirths2" localSheetId="2">[3]Scratchpad!#REF!</definedName>
    <definedName name="Projnirths2" localSheetId="1">[3]Scratchpad!#REF!</definedName>
    <definedName name="Projnirths2">[1]Scratchpad!#REF!</definedName>
    <definedName name="rddurd">#REF!</definedName>
    <definedName name="sadasa">#REF!</definedName>
    <definedName name="sda">#REF!</definedName>
    <definedName name="SPSS" localSheetId="2">#REF!</definedName>
    <definedName name="SPSS" localSheetId="1">#REF!</definedName>
    <definedName name="SPSS">#REF!</definedName>
    <definedName name="Status" localSheetId="2">#REF!</definedName>
    <definedName name="Status" localSheetId="1">#REF!</definedName>
    <definedName name="Status">#REF!</definedName>
    <definedName name="Textline3" localSheetId="2">#REF!</definedName>
    <definedName name="Textline3" localSheetId="1">#REF!</definedName>
    <definedName name="Textline3">#REF!</definedName>
  </definedNames>
  <calcPr calcId="145621"/>
</workbook>
</file>

<file path=xl/calcChain.xml><?xml version="1.0" encoding="utf-8"?>
<calcChain xmlns="http://schemas.openxmlformats.org/spreadsheetml/2006/main">
  <c r="C1" i="93" l="1"/>
  <c r="H16" i="93" s="1"/>
  <c r="H15" i="93" l="1"/>
  <c r="H13" i="93"/>
  <c r="H14" i="93"/>
  <c r="H11" i="93"/>
  <c r="H12" i="93"/>
  <c r="H9" i="93"/>
  <c r="H10" i="93"/>
  <c r="H7" i="93"/>
  <c r="H8" i="93"/>
  <c r="H5" i="93"/>
  <c r="H6" i="93"/>
  <c r="G16" i="93"/>
  <c r="H4" i="93"/>
  <c r="G15" i="93"/>
  <c r="G13" i="93"/>
  <c r="G14" i="93"/>
  <c r="G11" i="93"/>
  <c r="G12" i="93"/>
  <c r="G9" i="93"/>
  <c r="G10" i="93"/>
  <c r="G7" i="93"/>
  <c r="G8" i="93"/>
  <c r="G5" i="93"/>
  <c r="G6" i="93"/>
  <c r="F16" i="93"/>
  <c r="G4" i="93"/>
  <c r="F15" i="93"/>
  <c r="F13" i="93"/>
  <c r="F14" i="93"/>
  <c r="F11" i="93"/>
  <c r="F12" i="93"/>
  <c r="F9" i="93"/>
  <c r="F10" i="93"/>
  <c r="F7" i="93"/>
  <c r="F8" i="93"/>
  <c r="F5" i="93"/>
  <c r="F6" i="93"/>
  <c r="E16" i="93"/>
  <c r="F4" i="93"/>
  <c r="E15" i="93"/>
  <c r="E13" i="93"/>
  <c r="E14" i="93"/>
  <c r="E11" i="93"/>
  <c r="E12" i="93"/>
  <c r="E9" i="93"/>
  <c r="E10" i="93"/>
  <c r="E7" i="93"/>
  <c r="E8" i="93"/>
  <c r="E5" i="93"/>
  <c r="E6" i="93"/>
  <c r="D16" i="93"/>
  <c r="E4" i="93"/>
  <c r="D15" i="93"/>
  <c r="D13" i="93"/>
  <c r="D14" i="93"/>
  <c r="D11" i="93"/>
  <c r="D12" i="93"/>
  <c r="D9" i="93"/>
  <c r="D10" i="93"/>
  <c r="D7" i="93"/>
  <c r="D8" i="93"/>
  <c r="D5" i="93"/>
  <c r="D6" i="93"/>
  <c r="C16" i="93"/>
  <c r="D4" i="93"/>
  <c r="C15" i="93"/>
  <c r="C13" i="93"/>
  <c r="C14" i="93"/>
  <c r="C11" i="93"/>
  <c r="C12" i="93"/>
  <c r="C9" i="93"/>
  <c r="C10" i="93"/>
  <c r="C7" i="93"/>
  <c r="C8" i="93"/>
  <c r="C5" i="93"/>
  <c r="C6" i="93"/>
  <c r="C4" i="93"/>
</calcChain>
</file>

<file path=xl/sharedStrings.xml><?xml version="1.0" encoding="utf-8"?>
<sst xmlns="http://schemas.openxmlformats.org/spreadsheetml/2006/main" count="189" uniqueCount="59">
  <si>
    <t>2000-2002</t>
  </si>
  <si>
    <t>2001-2003</t>
  </si>
  <si>
    <t>2002-2004</t>
  </si>
  <si>
    <t>2003-2005</t>
  </si>
  <si>
    <t>2004-2006</t>
  </si>
  <si>
    <t>2005-2007</t>
  </si>
  <si>
    <t>2006-2008</t>
  </si>
  <si>
    <t>2007-2009</t>
  </si>
  <si>
    <t>SCOTLAND</t>
  </si>
  <si>
    <t>2000-02</t>
  </si>
  <si>
    <t>2001-03</t>
  </si>
  <si>
    <t>2002-04</t>
  </si>
  <si>
    <t>2003-05</t>
  </si>
  <si>
    <t>2004-06</t>
  </si>
  <si>
    <t>2005-07</t>
  </si>
  <si>
    <t>2006-08</t>
  </si>
  <si>
    <t>2007-09</t>
  </si>
  <si>
    <t>2008-2010</t>
  </si>
  <si>
    <t>2008-10</t>
  </si>
  <si>
    <t>2009-11</t>
  </si>
  <si>
    <t>2010-12</t>
  </si>
  <si>
    <t>2009-2011</t>
  </si>
  <si>
    <t>2010-2012</t>
  </si>
  <si>
    <t>MALE</t>
  </si>
  <si>
    <t>Years</t>
  </si>
  <si>
    <t>FEMALE</t>
  </si>
  <si>
    <t>Ayrshire &amp; Arran Health Board</t>
  </si>
  <si>
    <t>Borders Health Board</t>
  </si>
  <si>
    <t>Dumfries &amp; Galloway Health Board</t>
  </si>
  <si>
    <t>Fife Health Board</t>
  </si>
  <si>
    <t>Forth Valley Health Board</t>
  </si>
  <si>
    <t>Grampian Health Board</t>
  </si>
  <si>
    <t>Greater Glasgow &amp; Clyde Health Board</t>
  </si>
  <si>
    <t>Highland Health Board</t>
  </si>
  <si>
    <t>Lanarkshire Health Board</t>
  </si>
  <si>
    <t>Lothian Health Board</t>
  </si>
  <si>
    <t>Orkney Health Board</t>
  </si>
  <si>
    <t>Shetland Health Board</t>
  </si>
  <si>
    <t>Tayside Health Board</t>
  </si>
  <si>
    <t>Western Isles Health Board</t>
  </si>
  <si>
    <t>1) 2014 NHS Board areas.</t>
  </si>
  <si>
    <t>2011-13</t>
  </si>
  <si>
    <t>2011-2013</t>
  </si>
  <si>
    <t>© Crown copyright 2015</t>
  </si>
  <si>
    <t>2012-14</t>
  </si>
  <si>
    <t>2012-2014</t>
  </si>
  <si>
    <t>© Crown Copyright 2015</t>
  </si>
  <si>
    <t>Year</t>
  </si>
  <si>
    <r>
      <t>Figure 1b: Life expectancy at birth in NHS Board areas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Scotland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, 2000-2002 to 2012-2014</t>
    </r>
  </si>
  <si>
    <t>Male LE</t>
  </si>
  <si>
    <t>Female LE</t>
  </si>
  <si>
    <t>Male lower CI</t>
  </si>
  <si>
    <t>Male upper CI</t>
  </si>
  <si>
    <t>Female lower CI</t>
  </si>
  <si>
    <t>Female upper CI</t>
  </si>
  <si>
    <t>Back to contents</t>
  </si>
  <si>
    <r>
      <rPr>
        <sz val="8"/>
        <rFont val="Arial"/>
        <family val="2"/>
      </rPr>
      <t xml:space="preserve">estimate (based on national life tables) is published by the Office for National Statistics (ONS), which can be found in the </t>
    </r>
    <r>
      <rPr>
        <u/>
        <sz val="8"/>
        <color indexed="12"/>
        <rFont val="Arial"/>
        <family val="2"/>
      </rPr>
      <t>National Life Tables</t>
    </r>
    <r>
      <rPr>
        <sz val="8"/>
        <rFont val="Arial"/>
        <family val="2"/>
      </rPr>
      <t xml:space="preserve"> section of the ONS website.</t>
    </r>
  </si>
  <si>
    <t>2) Please note that the Scotland-level life expectancy estimate shown here is for use only as a comparator for the corresponding sub-Scotland-level figures. The definitive Scotland-level life expectancy</t>
  </si>
  <si>
    <t>Footnotes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</si>
</sst>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37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/>
      <sz val="8"/>
      <color indexed="12"/>
      <name val="Arial"/>
      <family val="2"/>
    </font>
    <font>
      <b/>
      <sz val="8"/>
      <name val="Arial"/>
      <family val="2"/>
    </font>
    <font>
      <b/>
      <vertAlign val="superscript"/>
      <sz val="12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2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3" fontId="11" fillId="0" borderId="0"/>
    <xf numFmtId="0" fontId="10" fillId="0" borderId="0"/>
    <xf numFmtId="0" fontId="9" fillId="0" borderId="0"/>
    <xf numFmtId="0" fontId="10" fillId="0" borderId="0"/>
    <xf numFmtId="3" fontId="10" fillId="0" borderId="0"/>
    <xf numFmtId="0" fontId="7" fillId="0" borderId="0"/>
    <xf numFmtId="0" fontId="8" fillId="0" borderId="0"/>
    <xf numFmtId="3" fontId="8" fillId="0" borderId="0"/>
    <xf numFmtId="0" fontId="8" fillId="0" borderId="0"/>
    <xf numFmtId="0" fontId="7" fillId="0" borderId="0"/>
    <xf numFmtId="0" fontId="8" fillId="0" borderId="0"/>
    <xf numFmtId="3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4" fillId="0" borderId="0"/>
    <xf numFmtId="0" fontId="5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3" fontId="5" fillId="0" borderId="0"/>
    <xf numFmtId="0" fontId="5" fillId="0" borderId="0"/>
    <xf numFmtId="0" fontId="2" fillId="0" borderId="0"/>
    <xf numFmtId="0" fontId="5" fillId="0" borderId="0"/>
    <xf numFmtId="3" fontId="5" fillId="0" borderId="0"/>
    <xf numFmtId="0" fontId="2" fillId="0" borderId="0"/>
    <xf numFmtId="0" fontId="5" fillId="0" borderId="0"/>
    <xf numFmtId="3" fontId="5" fillId="0" borderId="0"/>
    <xf numFmtId="0" fontId="5" fillId="0" borderId="0"/>
    <xf numFmtId="0" fontId="2" fillId="0" borderId="0"/>
    <xf numFmtId="0" fontId="5" fillId="0" borderId="0"/>
    <xf numFmtId="3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5" fillId="0" borderId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34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26" fillId="5" borderId="0" applyNumberFormat="0" applyBorder="0" applyAlignment="0" applyProtection="0"/>
    <xf numFmtId="0" fontId="30" fillId="8" borderId="6" applyNumberFormat="0" applyAlignment="0" applyProtection="0"/>
    <xf numFmtId="0" fontId="32" fillId="9" borderId="9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8" fillId="7" borderId="6" applyNumberFormat="0" applyAlignment="0" applyProtection="0"/>
    <xf numFmtId="0" fontId="31" fillId="0" borderId="8" applyNumberFormat="0" applyFill="0" applyAlignment="0" applyProtection="0"/>
    <xf numFmtId="0" fontId="27" fillId="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10" borderId="10" applyNumberFormat="0" applyFont="0" applyAlignment="0" applyProtection="0"/>
    <xf numFmtId="0" fontId="2" fillId="10" borderId="10" applyNumberFormat="0" applyFont="0" applyAlignment="0" applyProtection="0"/>
    <xf numFmtId="0" fontId="29" fillId="8" borderId="7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>
      <alignment horizontal="left"/>
    </xf>
    <xf numFmtId="0" fontId="13" fillId="0" borderId="0">
      <alignment horizontal="left"/>
    </xf>
    <xf numFmtId="0" fontId="13" fillId="0" borderId="0">
      <alignment horizontal="center" vertical="center" wrapText="1"/>
    </xf>
    <xf numFmtId="0" fontId="18" fillId="0" borderId="0">
      <alignment horizontal="left" vertical="center" wrapText="1"/>
    </xf>
    <xf numFmtId="0" fontId="18" fillId="0" borderId="0">
      <alignment horizontal="right"/>
    </xf>
    <xf numFmtId="0" fontId="13" fillId="0" borderId="0">
      <alignment horizontal="left" vertical="center" wrapText="1"/>
    </xf>
    <xf numFmtId="0" fontId="13" fillId="0" borderId="0">
      <alignment horizontal="right"/>
    </xf>
    <xf numFmtId="0" fontId="21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43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15" fillId="0" borderId="0" xfId="0" applyFont="1" applyFill="1"/>
    <xf numFmtId="0" fontId="15" fillId="2" borderId="0" xfId="0" applyFont="1" applyFill="1"/>
    <xf numFmtId="0" fontId="16" fillId="2" borderId="0" xfId="0" applyFont="1" applyFill="1" applyBorder="1"/>
    <xf numFmtId="0" fontId="16" fillId="2" borderId="2" xfId="0" applyFont="1" applyFill="1" applyBorder="1"/>
    <xf numFmtId="164" fontId="16" fillId="2" borderId="2" xfId="0" applyNumberFormat="1" applyFont="1" applyFill="1" applyBorder="1"/>
    <xf numFmtId="164" fontId="16" fillId="2" borderId="0" xfId="0" applyNumberFormat="1" applyFont="1" applyFill="1" applyBorder="1"/>
    <xf numFmtId="0" fontId="13" fillId="2" borderId="0" xfId="0" applyFont="1" applyFill="1"/>
    <xf numFmtId="0" fontId="18" fillId="2" borderId="0" xfId="0" applyFont="1" applyFill="1" applyBorder="1"/>
    <xf numFmtId="0" fontId="12" fillId="2" borderId="0" xfId="1" applyFont="1" applyFill="1" applyAlignment="1" applyProtection="1"/>
    <xf numFmtId="3" fontId="13" fillId="3" borderId="0" xfId="5" applyNumberFormat="1" applyFont="1" applyFill="1" applyAlignment="1">
      <alignment vertical="top" wrapText="1"/>
    </xf>
    <xf numFmtId="0" fontId="13" fillId="3" borderId="0" xfId="5" applyFont="1" applyFill="1"/>
    <xf numFmtId="0" fontId="3" fillId="0" borderId="0" xfId="0" applyFont="1"/>
    <xf numFmtId="0" fontId="3" fillId="0" borderId="0" xfId="0" applyFont="1" applyFill="1"/>
    <xf numFmtId="0" fontId="3" fillId="2" borderId="0" xfId="0" applyFont="1" applyFill="1" applyBorder="1"/>
    <xf numFmtId="164" fontId="3" fillId="2" borderId="0" xfId="0" applyNumberFormat="1" applyFont="1" applyFill="1" applyBorder="1"/>
    <xf numFmtId="0" fontId="3" fillId="2" borderId="0" xfId="0" applyFont="1" applyFill="1"/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13" fillId="2" borderId="0" xfId="0" applyFont="1" applyFill="1" applyBorder="1"/>
    <xf numFmtId="0" fontId="15" fillId="2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 wrapText="1"/>
    </xf>
    <xf numFmtId="164" fontId="3" fillId="0" borderId="0" xfId="0" applyNumberFormat="1" applyFont="1" applyFill="1" applyBorder="1"/>
    <xf numFmtId="0" fontId="3" fillId="2" borderId="1" xfId="0" applyFont="1" applyFill="1" applyBorder="1" applyAlignment="1">
      <alignment horizontal="center"/>
    </xf>
    <xf numFmtId="164" fontId="13" fillId="2" borderId="0" xfId="0" applyNumberFormat="1" applyFont="1" applyFill="1" applyBorder="1"/>
    <xf numFmtId="0" fontId="15" fillId="0" borderId="0" xfId="0" applyFont="1" applyFill="1" applyBorder="1"/>
    <xf numFmtId="0" fontId="17" fillId="3" borderId="0" xfId="30" applyFont="1" applyFill="1" applyAlignment="1" applyProtection="1"/>
    <xf numFmtId="3" fontId="13" fillId="3" borderId="0" xfId="5" applyNumberFormat="1" applyFont="1" applyFill="1" applyAlignment="1">
      <alignment horizontal="left" vertical="top" wrapText="1"/>
    </xf>
    <xf numFmtId="0" fontId="13" fillId="0" borderId="0" xfId="0" applyFont="1" applyAlignment="1">
      <alignment wrapText="1"/>
    </xf>
    <xf numFmtId="0" fontId="14" fillId="2" borderId="0" xfId="0" applyFont="1" applyFill="1" applyAlignment="1">
      <alignment wrapText="1"/>
    </xf>
    <xf numFmtId="0" fontId="15" fillId="0" borderId="0" xfId="0" applyFont="1" applyAlignment="1">
      <alignment wrapText="1"/>
    </xf>
    <xf numFmtId="164" fontId="3" fillId="2" borderId="2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3" fontId="13" fillId="3" borderId="0" xfId="5" applyNumberFormat="1" applyFont="1" applyFill="1" applyAlignment="1">
      <alignment horizontal="left" vertical="top" wrapText="1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3" fontId="17" fillId="3" borderId="0" xfId="1" applyNumberFormat="1" applyFont="1" applyFill="1" applyAlignment="1" applyProtection="1">
      <alignment horizontal="left" vertical="top" wrapText="1"/>
    </xf>
  </cellXfs>
  <cellStyles count="225">
    <cellStyle name="20% - Accent1 2" xfId="74"/>
    <cellStyle name="20% - Accent1 2 2" xfId="70"/>
    <cellStyle name="20% - Accent1 2 2 2" xfId="200"/>
    <cellStyle name="20% - Accent1 2 3" xfId="204"/>
    <cellStyle name="20% - Accent2 2" xfId="76"/>
    <cellStyle name="20% - Accent2 2 2" xfId="79"/>
    <cellStyle name="20% - Accent2 2 2 2" xfId="209"/>
    <cellStyle name="20% - Accent2 2 3" xfId="206"/>
    <cellStyle name="20% - Accent3 2" xfId="72"/>
    <cellStyle name="20% - Accent3 2 2" xfId="65"/>
    <cellStyle name="20% - Accent3 2 2 2" xfId="195"/>
    <cellStyle name="20% - Accent3 2 3" xfId="202"/>
    <cellStyle name="20% - Accent4 2" xfId="75"/>
    <cellStyle name="20% - Accent4 2 2" xfId="78"/>
    <cellStyle name="20% - Accent4 2 2 2" xfId="208"/>
    <cellStyle name="20% - Accent4 2 3" xfId="205"/>
    <cellStyle name="20% - Accent5 2" xfId="71"/>
    <cellStyle name="20% - Accent5 2 2" xfId="77"/>
    <cellStyle name="20% - Accent5 2 2 2" xfId="207"/>
    <cellStyle name="20% - Accent5 2 3" xfId="201"/>
    <cellStyle name="20% - Accent6 2" xfId="80"/>
    <cellStyle name="20% - Accent6 2 2" xfId="73"/>
    <cellStyle name="20% - Accent6 2 2 2" xfId="203"/>
    <cellStyle name="20% - Accent6 2 3" xfId="210"/>
    <cellStyle name="40% - Accent1 2" xfId="68"/>
    <cellStyle name="40% - Accent1 2 2" xfId="63"/>
    <cellStyle name="40% - Accent1 2 2 2" xfId="193"/>
    <cellStyle name="40% - Accent1 2 3" xfId="198"/>
    <cellStyle name="40% - Accent2 2" xfId="69"/>
    <cellStyle name="40% - Accent2 2 2" xfId="66"/>
    <cellStyle name="40% - Accent2 2 2 2" xfId="196"/>
    <cellStyle name="40% - Accent2 2 3" xfId="199"/>
    <cellStyle name="40% - Accent3 2" xfId="64"/>
    <cellStyle name="40% - Accent3 2 2" xfId="67"/>
    <cellStyle name="40% - Accent3 2 2 2" xfId="197"/>
    <cellStyle name="40% - Accent3 2 3" xfId="194"/>
    <cellStyle name="40% - Accent4 2" xfId="62"/>
    <cellStyle name="40% - Accent4 2 2" xfId="60"/>
    <cellStyle name="40% - Accent4 2 2 2" xfId="191"/>
    <cellStyle name="40% - Accent4 2 3" xfId="192"/>
    <cellStyle name="40% - Accent5 2" xfId="81"/>
    <cellStyle name="40% - Accent5 2 2" xfId="82"/>
    <cellStyle name="40% - Accent5 2 2 2" xfId="212"/>
    <cellStyle name="40% - Accent5 2 3" xfId="211"/>
    <cellStyle name="40% - Accent6 2" xfId="83"/>
    <cellStyle name="40% - Accent6 2 2" xfId="84"/>
    <cellStyle name="40% - Accent6 2 2 2" xfId="214"/>
    <cellStyle name="40% - Accent6 2 3" xfId="213"/>
    <cellStyle name="60% - Accent1 2" xfId="85"/>
    <cellStyle name="60% - Accent2 2" xfId="86"/>
    <cellStyle name="60% - Accent3 2" xfId="87"/>
    <cellStyle name="60% - Accent4 2" xfId="88"/>
    <cellStyle name="60% - Accent5 2" xfId="89"/>
    <cellStyle name="60% - Accent6 2" xfId="90"/>
    <cellStyle name="Accent1 2" xfId="91"/>
    <cellStyle name="Accent2 2" xfId="92"/>
    <cellStyle name="Accent3 2" xfId="93"/>
    <cellStyle name="Accent4 2" xfId="94"/>
    <cellStyle name="Accent5 2" xfId="95"/>
    <cellStyle name="Accent6 2" xfId="96"/>
    <cellStyle name="Bad 2" xfId="97"/>
    <cellStyle name="Calculation 2" xfId="98"/>
    <cellStyle name="Check Cell 2" xfId="99"/>
    <cellStyle name="Comma 2" xfId="100"/>
    <cellStyle name="Comma 2 2" xfId="101"/>
    <cellStyle name="Comma 2 2 2" xfId="216"/>
    <cellStyle name="Comma 2 3" xfId="215"/>
    <cellStyle name="Comma 2 4" xfId="158"/>
    <cellStyle name="Comma 3" xfId="102"/>
    <cellStyle name="Comma 4" xfId="103"/>
    <cellStyle name="Comma 4 2" xfId="104"/>
    <cellStyle name="Comma 5" xfId="105"/>
    <cellStyle name="Comma 5 2" xfId="106"/>
    <cellStyle name="Comma 6" xfId="107"/>
    <cellStyle name="Comma 6 2" xfId="108"/>
    <cellStyle name="Comma 7" xfId="109"/>
    <cellStyle name="Explanatory Text 2" xfId="110"/>
    <cellStyle name="Good 2" xfId="111"/>
    <cellStyle name="Heading 1 2" xfId="112"/>
    <cellStyle name="Heading 2 2" xfId="113"/>
    <cellStyle name="Heading 3 2" xfId="114"/>
    <cellStyle name="Heading 4 2" xfId="115"/>
    <cellStyle name="Headings" xfId="116"/>
    <cellStyle name="Hyperlink" xfId="1" builtinId="8"/>
    <cellStyle name="Hyperlink 2" xfId="30"/>
    <cellStyle name="Hyperlink 2 2" xfId="117"/>
    <cellStyle name="Hyperlink 3" xfId="118"/>
    <cellStyle name="Hyperlink 3 2" xfId="119"/>
    <cellStyle name="Input 2" xfId="120"/>
    <cellStyle name="Linked Cell 2" xfId="121"/>
    <cellStyle name="Neutral 2" xfId="122"/>
    <cellStyle name="Normal" xfId="0" builtinId="0"/>
    <cellStyle name="Normal 10" xfId="32"/>
    <cellStyle name="Normal 10 2" xfId="61"/>
    <cellStyle name="Normal 11" xfId="31"/>
    <cellStyle name="Normal 11 2" xfId="175"/>
    <cellStyle name="Normal 12" xfId="157"/>
    <cellStyle name="Normal 2" xfId="3"/>
    <cellStyle name="Normal 2 2" xfId="10"/>
    <cellStyle name="Normal 2 2 2" xfId="41"/>
    <cellStyle name="Normal 2 2 2 2" xfId="123"/>
    <cellStyle name="Normal 2 2 2 2 2" xfId="124"/>
    <cellStyle name="Normal 2 2 2 3" xfId="125"/>
    <cellStyle name="Normal 2 2 3" xfId="126"/>
    <cellStyle name="Normal 2 2 4" xfId="127"/>
    <cellStyle name="Normal 2 2 4 2" xfId="217"/>
    <cellStyle name="Normal 2 3" xfId="34"/>
    <cellStyle name="Normal 2 4" xfId="159"/>
    <cellStyle name="Normal 3" xfId="5"/>
    <cellStyle name="Normal 3 2" xfId="8"/>
    <cellStyle name="Normal 3 2 2" xfId="39"/>
    <cellStyle name="Normal 3 3" xfId="12"/>
    <cellStyle name="Normal 3 3 2" xfId="43"/>
    <cellStyle name="Normal 3 4" xfId="36"/>
    <cellStyle name="Normal 3 4 2" xfId="128"/>
    <cellStyle name="Normal 3 4 2 2" xfId="218"/>
    <cellStyle name="Normal 3 5" xfId="129"/>
    <cellStyle name="Normal 3 5 2" xfId="219"/>
    <cellStyle name="Normal 4" xfId="4"/>
    <cellStyle name="Normal 4 2" xfId="11"/>
    <cellStyle name="Normal 4 2 2" xfId="18"/>
    <cellStyle name="Normal 4 2 2 2" xfId="29"/>
    <cellStyle name="Normal 4 2 2 2 2" xfId="59"/>
    <cellStyle name="Normal 4 2 2 2 2 2" xfId="190"/>
    <cellStyle name="Normal 4 2 2 2 3" xfId="174"/>
    <cellStyle name="Normal 4 2 2 3" xfId="49"/>
    <cellStyle name="Normal 4 2 2 3 2" xfId="182"/>
    <cellStyle name="Normal 4 2 2 4" xfId="166"/>
    <cellStyle name="Normal 4 2 3" xfId="25"/>
    <cellStyle name="Normal 4 2 3 2" xfId="55"/>
    <cellStyle name="Normal 4 2 3 2 2" xfId="186"/>
    <cellStyle name="Normal 4 2 3 3" xfId="170"/>
    <cellStyle name="Normal 4 2 4" xfId="42"/>
    <cellStyle name="Normal 4 2 4 2" xfId="178"/>
    <cellStyle name="Normal 4 2 5" xfId="162"/>
    <cellStyle name="Normal 4 3" xfId="16"/>
    <cellStyle name="Normal 4 3 2" xfId="27"/>
    <cellStyle name="Normal 4 3 2 2" xfId="57"/>
    <cellStyle name="Normal 4 3 2 2 2" xfId="188"/>
    <cellStyle name="Normal 4 3 2 3" xfId="172"/>
    <cellStyle name="Normal 4 3 3" xfId="47"/>
    <cellStyle name="Normal 4 3 3 2" xfId="180"/>
    <cellStyle name="Normal 4 3 4" xfId="164"/>
    <cellStyle name="Normal 4 4" xfId="23"/>
    <cellStyle name="Normal 4 4 2" xfId="53"/>
    <cellStyle name="Normal 4 4 2 2" xfId="184"/>
    <cellStyle name="Normal 4 4 3" xfId="168"/>
    <cellStyle name="Normal 4 5" xfId="35"/>
    <cellStyle name="Normal 4 5 2" xfId="176"/>
    <cellStyle name="Normal 4 6" xfId="160"/>
    <cellStyle name="Normal 5" xfId="7"/>
    <cellStyle name="Normal 5 2" xfId="17"/>
    <cellStyle name="Normal 5 2 2" xfId="28"/>
    <cellStyle name="Normal 5 2 2 2" xfId="58"/>
    <cellStyle name="Normal 5 2 2 2 2" xfId="189"/>
    <cellStyle name="Normal 5 2 2 3" xfId="173"/>
    <cellStyle name="Normal 5 2 3" xfId="48"/>
    <cellStyle name="Normal 5 2 3 2" xfId="181"/>
    <cellStyle name="Normal 5 2 4" xfId="165"/>
    <cellStyle name="Normal 5 3" xfId="24"/>
    <cellStyle name="Normal 5 3 2" xfId="54"/>
    <cellStyle name="Normal 5 3 2 2" xfId="185"/>
    <cellStyle name="Normal 5 3 3" xfId="169"/>
    <cellStyle name="Normal 5 4" xfId="38"/>
    <cellStyle name="Normal 5 4 2" xfId="177"/>
    <cellStyle name="Normal 5 5" xfId="161"/>
    <cellStyle name="Normal 6" xfId="15"/>
    <cellStyle name="Normal 6 2" xfId="19"/>
    <cellStyle name="Normal 6 2 2" xfId="50"/>
    <cellStyle name="Normal 6 3" xfId="46"/>
    <cellStyle name="Normal 7" xfId="14"/>
    <cellStyle name="Normal 7 2" xfId="26"/>
    <cellStyle name="Normal 7 2 2" xfId="56"/>
    <cellStyle name="Normal 7 2 2 2" xfId="187"/>
    <cellStyle name="Normal 7 2 3" xfId="171"/>
    <cellStyle name="Normal 7 3" xfId="45"/>
    <cellStyle name="Normal 7 3 2" xfId="179"/>
    <cellStyle name="Normal 7 4" xfId="163"/>
    <cellStyle name="Normal 8" xfId="21"/>
    <cellStyle name="Normal 8 2" xfId="22"/>
    <cellStyle name="Normal 8 2 2" xfId="52"/>
    <cellStyle name="Normal 9" xfId="20"/>
    <cellStyle name="Normal 9 2" xfId="51"/>
    <cellStyle name="Normal 9 2 2" xfId="183"/>
    <cellStyle name="Normal 9 3" xfId="167"/>
    <cellStyle name="Normal10" xfId="2"/>
    <cellStyle name="Normal10 2" xfId="6"/>
    <cellStyle name="Normal10 2 2" xfId="13"/>
    <cellStyle name="Normal10 2 2 2" xfId="44"/>
    <cellStyle name="Normal10 2 3" xfId="37"/>
    <cellStyle name="Normal10 3" xfId="9"/>
    <cellStyle name="Normal10 3 2" xfId="40"/>
    <cellStyle name="Normal10 4" xfId="33"/>
    <cellStyle name="Note 2" xfId="130"/>
    <cellStyle name="Note 2 2" xfId="131"/>
    <cellStyle name="Note 2 2 2" xfId="221"/>
    <cellStyle name="Note 2 3" xfId="220"/>
    <cellStyle name="Output 2" xfId="132"/>
    <cellStyle name="Percent 2" xfId="133"/>
    <cellStyle name="Percent 2 2" xfId="134"/>
    <cellStyle name="Percent 3" xfId="135"/>
    <cellStyle name="Percent 3 2" xfId="136"/>
    <cellStyle name="Percent 3 2 2" xfId="137"/>
    <cellStyle name="Percent 3 2 2 2" xfId="223"/>
    <cellStyle name="Percent 3 2 3" xfId="222"/>
    <cellStyle name="Percent 3 3" xfId="138"/>
    <cellStyle name="Percent 4" xfId="139"/>
    <cellStyle name="Percent 5" xfId="140"/>
    <cellStyle name="Percent 5 2" xfId="141"/>
    <cellStyle name="Percent 6" xfId="142"/>
    <cellStyle name="Percent 6 2" xfId="224"/>
    <cellStyle name="Style1" xfId="143"/>
    <cellStyle name="Style2" xfId="144"/>
    <cellStyle name="Style3" xfId="145"/>
    <cellStyle name="Style4" xfId="146"/>
    <cellStyle name="Style5" xfId="147"/>
    <cellStyle name="Style6" xfId="148"/>
    <cellStyle name="Style7" xfId="149"/>
    <cellStyle name="Title 2" xfId="150"/>
    <cellStyle name="Total 2" xfId="151"/>
    <cellStyle name="Warning Text 2" xfId="152"/>
    <cellStyle name="whole number" xfId="153"/>
    <cellStyle name="whole number 2" xfId="154"/>
    <cellStyle name="whole number 2 2" xfId="155"/>
    <cellStyle name="whole number 3" xfId="1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934850051706302E-2"/>
          <c:y val="0.14237288135593221"/>
          <c:w val="0.8376421923474664"/>
          <c:h val="0.64576271186440681"/>
        </c:manualLayout>
      </c:layout>
      <c:lineChart>
        <c:grouping val="standard"/>
        <c:varyColors val="0"/>
        <c:ser>
          <c:idx val="0"/>
          <c:order val="0"/>
          <c:tx>
            <c:strRef>
              <c:f>'Fig 1b chart data'!$H$3</c:f>
              <c:strCache>
                <c:ptCount val="1"/>
                <c:pt idx="0">
                  <c:v>Female upper CI</c:v>
                </c:pt>
              </c:strCache>
            </c:strRef>
          </c:tx>
          <c:spPr>
            <a:ln w="12700">
              <a:solidFill>
                <a:srgbClr val="9999FF"/>
              </a:solidFill>
              <a:prstDash val="lgDash"/>
            </a:ln>
          </c:spPr>
          <c:marker>
            <c:symbol val="none"/>
          </c:marker>
          <c:cat>
            <c:strRef>
              <c:f>'Fig 1b chart data'!$B$4:$B$16</c:f>
              <c:strCache>
                <c:ptCount val="13"/>
                <c:pt idx="0">
                  <c:v>2000-02</c:v>
                </c:pt>
                <c:pt idx="1">
                  <c:v>2001-03</c:v>
                </c:pt>
                <c:pt idx="2">
                  <c:v>2002-04</c:v>
                </c:pt>
                <c:pt idx="3">
                  <c:v>2003-05</c:v>
                </c:pt>
                <c:pt idx="4">
                  <c:v>2004-06</c:v>
                </c:pt>
                <c:pt idx="5">
                  <c:v>2005-07</c:v>
                </c:pt>
                <c:pt idx="6">
                  <c:v>2006-08</c:v>
                </c:pt>
                <c:pt idx="7">
                  <c:v>2007-09</c:v>
                </c:pt>
                <c:pt idx="8">
                  <c:v>2008-10</c:v>
                </c:pt>
                <c:pt idx="9">
                  <c:v>2009-11</c:v>
                </c:pt>
                <c:pt idx="10">
                  <c:v>2010-12</c:v>
                </c:pt>
                <c:pt idx="11">
                  <c:v>2011-13</c:v>
                </c:pt>
                <c:pt idx="12">
                  <c:v>2012-14</c:v>
                </c:pt>
              </c:strCache>
            </c:strRef>
          </c:cat>
          <c:val>
            <c:numRef>
              <c:f>'Fig 1b chart data'!$H$4:$H$16</c:f>
              <c:numCache>
                <c:formatCode>0.0</c:formatCode>
                <c:ptCount val="13"/>
                <c:pt idx="0">
                  <c:v>78.892235297964206</c:v>
                </c:pt>
                <c:pt idx="1">
                  <c:v>78.931952190746955</c:v>
                </c:pt>
                <c:pt idx="2">
                  <c:v>79.077124029682963</c:v>
                </c:pt>
                <c:pt idx="3">
                  <c:v>79.278452448026954</c:v>
                </c:pt>
                <c:pt idx="4">
                  <c:v>79.624743585803955</c:v>
                </c:pt>
                <c:pt idx="5">
                  <c:v>79.805682813263488</c:v>
                </c:pt>
                <c:pt idx="6">
                  <c:v>79.98097096270827</c:v>
                </c:pt>
                <c:pt idx="7">
                  <c:v>80.212843059670092</c:v>
                </c:pt>
                <c:pt idx="8">
                  <c:v>80.492916615029472</c:v>
                </c:pt>
                <c:pt idx="9">
                  <c:v>80.811853116193276</c:v>
                </c:pt>
                <c:pt idx="10">
                  <c:v>80.91663725755825</c:v>
                </c:pt>
                <c:pt idx="11">
                  <c:v>81.050419747159864</c:v>
                </c:pt>
                <c:pt idx="12">
                  <c:v>81.219806067287863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1b chart data'!$F$3</c:f>
              <c:strCache>
                <c:ptCount val="1"/>
                <c:pt idx="0">
                  <c:v>Female LE</c:v>
                </c:pt>
              </c:strCache>
            </c:strRef>
          </c:tx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cat>
            <c:strRef>
              <c:f>'Fig 1b chart data'!$B$4:$B$16</c:f>
              <c:strCache>
                <c:ptCount val="13"/>
                <c:pt idx="0">
                  <c:v>2000-02</c:v>
                </c:pt>
                <c:pt idx="1">
                  <c:v>2001-03</c:v>
                </c:pt>
                <c:pt idx="2">
                  <c:v>2002-04</c:v>
                </c:pt>
                <c:pt idx="3">
                  <c:v>2003-05</c:v>
                </c:pt>
                <c:pt idx="4">
                  <c:v>2004-06</c:v>
                </c:pt>
                <c:pt idx="5">
                  <c:v>2005-07</c:v>
                </c:pt>
                <c:pt idx="6">
                  <c:v>2006-08</c:v>
                </c:pt>
                <c:pt idx="7">
                  <c:v>2007-09</c:v>
                </c:pt>
                <c:pt idx="8">
                  <c:v>2008-10</c:v>
                </c:pt>
                <c:pt idx="9">
                  <c:v>2009-11</c:v>
                </c:pt>
                <c:pt idx="10">
                  <c:v>2010-12</c:v>
                </c:pt>
                <c:pt idx="11">
                  <c:v>2011-13</c:v>
                </c:pt>
                <c:pt idx="12">
                  <c:v>2012-14</c:v>
                </c:pt>
              </c:strCache>
            </c:strRef>
          </c:cat>
          <c:val>
            <c:numRef>
              <c:f>'Fig 1b chart data'!$F$4:$F$16</c:f>
              <c:numCache>
                <c:formatCode>0.0</c:formatCode>
                <c:ptCount val="13"/>
                <c:pt idx="0">
                  <c:v>78.801333609130367</c:v>
                </c:pt>
                <c:pt idx="1">
                  <c:v>78.841498415839794</c:v>
                </c:pt>
                <c:pt idx="2">
                  <c:v>78.987733198825183</c:v>
                </c:pt>
                <c:pt idx="3">
                  <c:v>79.18909812570439</c:v>
                </c:pt>
                <c:pt idx="4">
                  <c:v>79.535780995547555</c:v>
                </c:pt>
                <c:pt idx="5">
                  <c:v>79.716714091877094</c:v>
                </c:pt>
                <c:pt idx="6">
                  <c:v>79.892936759285931</c:v>
                </c:pt>
                <c:pt idx="7">
                  <c:v>80.125312377844708</c:v>
                </c:pt>
                <c:pt idx="8">
                  <c:v>80.406034349239306</c:v>
                </c:pt>
                <c:pt idx="9">
                  <c:v>80.725187897096689</c:v>
                </c:pt>
                <c:pt idx="10">
                  <c:v>80.831149113552243</c:v>
                </c:pt>
                <c:pt idx="11">
                  <c:v>80.96573740463667</c:v>
                </c:pt>
                <c:pt idx="12">
                  <c:v>81.135837919062041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1b chart data'!$G$3</c:f>
              <c:strCache>
                <c:ptCount val="1"/>
                <c:pt idx="0">
                  <c:v>Female lower CI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ash"/>
            </a:ln>
          </c:spPr>
          <c:marker>
            <c:symbol val="none"/>
          </c:marker>
          <c:cat>
            <c:strRef>
              <c:f>'Fig 1b chart data'!$B$4:$B$16</c:f>
              <c:strCache>
                <c:ptCount val="13"/>
                <c:pt idx="0">
                  <c:v>2000-02</c:v>
                </c:pt>
                <c:pt idx="1">
                  <c:v>2001-03</c:v>
                </c:pt>
                <c:pt idx="2">
                  <c:v>2002-04</c:v>
                </c:pt>
                <c:pt idx="3">
                  <c:v>2003-05</c:v>
                </c:pt>
                <c:pt idx="4">
                  <c:v>2004-06</c:v>
                </c:pt>
                <c:pt idx="5">
                  <c:v>2005-07</c:v>
                </c:pt>
                <c:pt idx="6">
                  <c:v>2006-08</c:v>
                </c:pt>
                <c:pt idx="7">
                  <c:v>2007-09</c:v>
                </c:pt>
                <c:pt idx="8">
                  <c:v>2008-10</c:v>
                </c:pt>
                <c:pt idx="9">
                  <c:v>2009-11</c:v>
                </c:pt>
                <c:pt idx="10">
                  <c:v>2010-12</c:v>
                </c:pt>
                <c:pt idx="11">
                  <c:v>2011-13</c:v>
                </c:pt>
                <c:pt idx="12">
                  <c:v>2012-14</c:v>
                </c:pt>
              </c:strCache>
            </c:strRef>
          </c:cat>
          <c:val>
            <c:numRef>
              <c:f>'Fig 1b chart data'!$G$4:$G$16</c:f>
              <c:numCache>
                <c:formatCode>0.0</c:formatCode>
                <c:ptCount val="13"/>
                <c:pt idx="0">
                  <c:v>78.710431920296529</c:v>
                </c:pt>
                <c:pt idx="1">
                  <c:v>78.751044640932633</c:v>
                </c:pt>
                <c:pt idx="2">
                  <c:v>78.898342367967402</c:v>
                </c:pt>
                <c:pt idx="3">
                  <c:v>79.099743803381827</c:v>
                </c:pt>
                <c:pt idx="4">
                  <c:v>79.446818405291154</c:v>
                </c:pt>
                <c:pt idx="5">
                  <c:v>79.6277453704907</c:v>
                </c:pt>
                <c:pt idx="6">
                  <c:v>79.804902555863592</c:v>
                </c:pt>
                <c:pt idx="7">
                  <c:v>80.037781696019323</c:v>
                </c:pt>
                <c:pt idx="8">
                  <c:v>80.31915208344914</c:v>
                </c:pt>
                <c:pt idx="9">
                  <c:v>80.638522678000101</c:v>
                </c:pt>
                <c:pt idx="10">
                  <c:v>80.745660969546236</c:v>
                </c:pt>
                <c:pt idx="11">
                  <c:v>80.881055062113475</c:v>
                </c:pt>
                <c:pt idx="12">
                  <c:v>81.05186977083622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1b chart data'!$E$3</c:f>
              <c:strCache>
                <c:ptCount val="1"/>
                <c:pt idx="0">
                  <c:v>Male 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strRef>
              <c:f>'Fig 1b chart data'!$B$4:$B$16</c:f>
              <c:strCache>
                <c:ptCount val="13"/>
                <c:pt idx="0">
                  <c:v>2000-02</c:v>
                </c:pt>
                <c:pt idx="1">
                  <c:v>2001-03</c:v>
                </c:pt>
                <c:pt idx="2">
                  <c:v>2002-04</c:v>
                </c:pt>
                <c:pt idx="3">
                  <c:v>2003-05</c:v>
                </c:pt>
                <c:pt idx="4">
                  <c:v>2004-06</c:v>
                </c:pt>
                <c:pt idx="5">
                  <c:v>2005-07</c:v>
                </c:pt>
                <c:pt idx="6">
                  <c:v>2006-08</c:v>
                </c:pt>
                <c:pt idx="7">
                  <c:v>2007-09</c:v>
                </c:pt>
                <c:pt idx="8">
                  <c:v>2008-10</c:v>
                </c:pt>
                <c:pt idx="9">
                  <c:v>2009-11</c:v>
                </c:pt>
                <c:pt idx="10">
                  <c:v>2010-12</c:v>
                </c:pt>
                <c:pt idx="11">
                  <c:v>2011-13</c:v>
                </c:pt>
                <c:pt idx="12">
                  <c:v>2012-14</c:v>
                </c:pt>
              </c:strCache>
            </c:strRef>
          </c:cat>
          <c:val>
            <c:numRef>
              <c:f>'Fig 1b chart data'!$E$4:$E$16</c:f>
              <c:numCache>
                <c:formatCode>0.0</c:formatCode>
                <c:ptCount val="13"/>
                <c:pt idx="0">
                  <c:v>73.443336564657884</c:v>
                </c:pt>
                <c:pt idx="1">
                  <c:v>73.602742147427179</c:v>
                </c:pt>
                <c:pt idx="2">
                  <c:v>73.874140199609414</c:v>
                </c:pt>
                <c:pt idx="3">
                  <c:v>74.324492192176677</c:v>
                </c:pt>
                <c:pt idx="4">
                  <c:v>74.726493681968464</c:v>
                </c:pt>
                <c:pt idx="5">
                  <c:v>74.951515400004709</c:v>
                </c:pt>
                <c:pt idx="6">
                  <c:v>75.16587518340188</c:v>
                </c:pt>
                <c:pt idx="7">
                  <c:v>75.532939214389685</c:v>
                </c:pt>
                <c:pt idx="8">
                  <c:v>75.997081696342718</c:v>
                </c:pt>
                <c:pt idx="9">
                  <c:v>76.41686694031668</c:v>
                </c:pt>
                <c:pt idx="10">
                  <c:v>76.706971956372669</c:v>
                </c:pt>
                <c:pt idx="11">
                  <c:v>76.970072967830774</c:v>
                </c:pt>
                <c:pt idx="12">
                  <c:v>77.242556223197184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1b chart data'!$C$3</c:f>
              <c:strCache>
                <c:ptCount val="1"/>
                <c:pt idx="0">
                  <c:v>Male LE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'Fig 1b chart data'!$B$4:$B$16</c:f>
              <c:strCache>
                <c:ptCount val="13"/>
                <c:pt idx="0">
                  <c:v>2000-02</c:v>
                </c:pt>
                <c:pt idx="1">
                  <c:v>2001-03</c:v>
                </c:pt>
                <c:pt idx="2">
                  <c:v>2002-04</c:v>
                </c:pt>
                <c:pt idx="3">
                  <c:v>2003-05</c:v>
                </c:pt>
                <c:pt idx="4">
                  <c:v>2004-06</c:v>
                </c:pt>
                <c:pt idx="5">
                  <c:v>2005-07</c:v>
                </c:pt>
                <c:pt idx="6">
                  <c:v>2006-08</c:v>
                </c:pt>
                <c:pt idx="7">
                  <c:v>2007-09</c:v>
                </c:pt>
                <c:pt idx="8">
                  <c:v>2008-10</c:v>
                </c:pt>
                <c:pt idx="9">
                  <c:v>2009-11</c:v>
                </c:pt>
                <c:pt idx="10">
                  <c:v>2010-12</c:v>
                </c:pt>
                <c:pt idx="11">
                  <c:v>2011-13</c:v>
                </c:pt>
                <c:pt idx="12">
                  <c:v>2012-14</c:v>
                </c:pt>
              </c:strCache>
            </c:strRef>
          </c:cat>
          <c:val>
            <c:numRef>
              <c:f>'Fig 1b chart data'!$C$4:$C$16</c:f>
              <c:numCache>
                <c:formatCode>0.0</c:formatCode>
                <c:ptCount val="13"/>
                <c:pt idx="0">
                  <c:v>73.342900649386749</c:v>
                </c:pt>
                <c:pt idx="1">
                  <c:v>73.502762392900991</c:v>
                </c:pt>
                <c:pt idx="2">
                  <c:v>73.774566834358765</c:v>
                </c:pt>
                <c:pt idx="3">
                  <c:v>74.225875336510299</c:v>
                </c:pt>
                <c:pt idx="4">
                  <c:v>74.627417387877728</c:v>
                </c:pt>
                <c:pt idx="5">
                  <c:v>74.852463955503509</c:v>
                </c:pt>
                <c:pt idx="6">
                  <c:v>75.066913674900135</c:v>
                </c:pt>
                <c:pt idx="7">
                  <c:v>75.434818882824942</c:v>
                </c:pt>
                <c:pt idx="8">
                  <c:v>75.900001256279594</c:v>
                </c:pt>
                <c:pt idx="9">
                  <c:v>76.320560842729364</c:v>
                </c:pt>
                <c:pt idx="10">
                  <c:v>76.611449872424643</c:v>
                </c:pt>
                <c:pt idx="11">
                  <c:v>76.875553977222467</c:v>
                </c:pt>
                <c:pt idx="12">
                  <c:v>77.149014058851037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 1b chart data'!$D$3</c:f>
              <c:strCache>
                <c:ptCount val="1"/>
                <c:pt idx="0">
                  <c:v>Male 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'Fig 1b chart data'!$B$4:$B$16</c:f>
              <c:strCache>
                <c:ptCount val="13"/>
                <c:pt idx="0">
                  <c:v>2000-02</c:v>
                </c:pt>
                <c:pt idx="1">
                  <c:v>2001-03</c:v>
                </c:pt>
                <c:pt idx="2">
                  <c:v>2002-04</c:v>
                </c:pt>
                <c:pt idx="3">
                  <c:v>2003-05</c:v>
                </c:pt>
                <c:pt idx="4">
                  <c:v>2004-06</c:v>
                </c:pt>
                <c:pt idx="5">
                  <c:v>2005-07</c:v>
                </c:pt>
                <c:pt idx="6">
                  <c:v>2006-08</c:v>
                </c:pt>
                <c:pt idx="7">
                  <c:v>2007-09</c:v>
                </c:pt>
                <c:pt idx="8">
                  <c:v>2008-10</c:v>
                </c:pt>
                <c:pt idx="9">
                  <c:v>2009-11</c:v>
                </c:pt>
                <c:pt idx="10">
                  <c:v>2010-12</c:v>
                </c:pt>
                <c:pt idx="11">
                  <c:v>2011-13</c:v>
                </c:pt>
                <c:pt idx="12">
                  <c:v>2012-14</c:v>
                </c:pt>
              </c:strCache>
            </c:strRef>
          </c:cat>
          <c:val>
            <c:numRef>
              <c:f>'Fig 1b chart data'!$D$4:$D$16</c:f>
              <c:numCache>
                <c:formatCode>0.0</c:formatCode>
                <c:ptCount val="13"/>
                <c:pt idx="0">
                  <c:v>73.242464734115615</c:v>
                </c:pt>
                <c:pt idx="1">
                  <c:v>73.402782638374802</c:v>
                </c:pt>
                <c:pt idx="2">
                  <c:v>73.674993469108117</c:v>
                </c:pt>
                <c:pt idx="3">
                  <c:v>74.127258480843921</c:v>
                </c:pt>
                <c:pt idx="4">
                  <c:v>74.528341093786992</c:v>
                </c:pt>
                <c:pt idx="5">
                  <c:v>74.75341251100231</c:v>
                </c:pt>
                <c:pt idx="6">
                  <c:v>74.967952166398391</c:v>
                </c:pt>
                <c:pt idx="7">
                  <c:v>75.336698551260199</c:v>
                </c:pt>
                <c:pt idx="8">
                  <c:v>75.802920816216471</c:v>
                </c:pt>
                <c:pt idx="9">
                  <c:v>76.224254745142048</c:v>
                </c:pt>
                <c:pt idx="10">
                  <c:v>76.515927788476617</c:v>
                </c:pt>
                <c:pt idx="11">
                  <c:v>76.781034986614159</c:v>
                </c:pt>
                <c:pt idx="12">
                  <c:v>77.05547189450489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17344"/>
        <c:axId val="110619264"/>
      </c:lineChart>
      <c:catAx>
        <c:axId val="110617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</a:t>
                </a:r>
              </a:p>
            </c:rich>
          </c:tx>
          <c:layout>
            <c:manualLayout>
              <c:xMode val="edge"/>
              <c:yMode val="edge"/>
              <c:x val="0.48707342295760081"/>
              <c:y val="0.901694915254237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61926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0619264"/>
        <c:scaling>
          <c:orientation val="minMax"/>
          <c:max val="9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3.2057911065149949E-2"/>
              <c:y val="0.433898305084745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617344"/>
        <c:crosses val="autoZero"/>
        <c:crossBetween val="between"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2388831437435368E-3"/>
          <c:y val="0.9525423728813559"/>
          <c:w val="0.98759048603929678"/>
          <c:h val="4.915254237288135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6"/>
  <sheetViews>
    <sheetView tabSelected="1"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&amp;L&amp;8© Crown Copyright 2015</oddFooter>
  </headerFooter>
  <drawing r:id="rId2"/>
  <legacyDrawing r:id="rId3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1150" cy="5629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</cdr:x>
      <cdr:y>0.01</cdr:y>
    </cdr:from>
    <cdr:to>
      <cdr:x>0.88575</cdr:x>
      <cdr:y>0.05225</cdr:y>
    </cdr:to>
    <cdr:sp macro="" textlink="">
      <cdr:nvSpPr>
        <cdr:cNvPr id="288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89495" y="56198"/>
          <a:ext cx="6868860" cy="2374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 Figure 1b:  Life expectancy at birth in NHS Board areas</a:t>
          </a:r>
          <a:r>
            <a:rPr lang="en-GB" sz="1200" b="1" i="0" u="none" strike="noStrike" baseline="30000">
              <a:solidFill>
                <a:srgbClr val="000000"/>
              </a:solidFill>
              <a:latin typeface="Arial"/>
              <a:cs typeface="Arial"/>
            </a:rPr>
            <a:t>1</a:t>
          </a: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, Scotland, 2000-2002 to 2012-2014:</a:t>
          </a:r>
          <a:endParaRPr lang="en-GB"/>
        </a:p>
      </cdr:txBody>
    </cdr:sp>
  </cdr:relSizeAnchor>
  <cdr:relSizeAnchor xmlns:cdr="http://schemas.openxmlformats.org/drawingml/2006/chartDrawing">
    <cdr:from>
      <cdr:x>0.2625</cdr:x>
      <cdr:y>0.0525</cdr:y>
    </cdr:from>
    <cdr:to>
      <cdr:x>0.73825</cdr:x>
      <cdr:y>0.11525</cdr:y>
    </cdr:to>
    <cdr:sp macro="" textlink="'Fig 1b chart data'!$C$1">
      <cdr:nvSpPr>
        <cdr:cNvPr id="288770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417802" y="295037"/>
          <a:ext cx="4381979" cy="3526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E57A82F2-21C1-4AE3-834B-FCFB1AB3F3D2}" type="TxLink"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SCOTLAND</a:t>
          </a:fld>
          <a:endParaRPr lang="en-GB"/>
        </a:p>
      </cdr:txBody>
    </cdr:sp>
  </cdr:relSizeAnchor>
  <cdr:relSizeAnchor xmlns:cdr="http://schemas.openxmlformats.org/drawingml/2006/chartDrawing">
    <cdr:from>
      <cdr:x>0.00414</cdr:x>
      <cdr:y>0.89209</cdr:y>
    </cdr:from>
    <cdr:to>
      <cdr:x>0.41589</cdr:x>
      <cdr:y>0.94659</cdr:y>
    </cdr:to>
    <cdr:sp macro="" textlink="">
      <cdr:nvSpPr>
        <cdr:cNvPr id="5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00" y="5013325"/>
          <a:ext cx="3792496" cy="3062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Footnote</a:t>
          </a:r>
        </a:p>
        <a:p xmlns:a="http://schemas.openxmlformats.org/drawingml/2006/main"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1) 2014 NHS Board areas.</a:t>
          </a:r>
          <a:endParaRPr lang="en-GB" sz="8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PROD\PROJECTN\2004_based\Sub-national%20projections\Publish\Booklet\BIRTHS%20chart%20%25%20chan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ro-scotland.gov.uk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ns.gov.uk/ons/rel/lifetables/national-life-tables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N47"/>
  <sheetViews>
    <sheetView zoomScaleNormal="100" workbookViewId="0"/>
  </sheetViews>
  <sheetFormatPr defaultRowHeight="12.75"/>
  <cols>
    <col min="1" max="1" width="33.140625" style="14" customWidth="1"/>
    <col min="2" max="40" width="15.7109375" style="14" customWidth="1"/>
    <col min="41" max="16384" width="9.140625" style="14"/>
  </cols>
  <sheetData>
    <row r="1" spans="1:40" s="21" customFormat="1" ht="18" customHeight="1">
      <c r="A1" s="31" t="s">
        <v>48</v>
      </c>
      <c r="B1" s="32"/>
      <c r="C1" s="32"/>
      <c r="D1" s="32"/>
      <c r="E1" s="32"/>
      <c r="F1" s="32"/>
      <c r="G1" s="2"/>
      <c r="H1" s="2"/>
      <c r="I1" s="9" t="s">
        <v>55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F1" s="2"/>
    </row>
    <row r="2" spans="1:40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F2" s="16"/>
    </row>
    <row r="3" spans="1:40" ht="12.75" customHeight="1">
      <c r="A3" s="4" t="s">
        <v>23</v>
      </c>
      <c r="B3" s="33" t="s">
        <v>0</v>
      </c>
      <c r="C3" s="33"/>
      <c r="D3" s="33"/>
      <c r="E3" s="33" t="s">
        <v>1</v>
      </c>
      <c r="F3" s="33"/>
      <c r="G3" s="33"/>
      <c r="H3" s="33" t="s">
        <v>2</v>
      </c>
      <c r="I3" s="33"/>
      <c r="J3" s="33"/>
      <c r="K3" s="33" t="s">
        <v>3</v>
      </c>
      <c r="L3" s="33"/>
      <c r="M3" s="33"/>
      <c r="N3" s="33" t="s">
        <v>4</v>
      </c>
      <c r="O3" s="33"/>
      <c r="P3" s="33"/>
      <c r="Q3" s="33" t="s">
        <v>5</v>
      </c>
      <c r="R3" s="33"/>
      <c r="S3" s="33"/>
      <c r="T3" s="33" t="s">
        <v>6</v>
      </c>
      <c r="U3" s="33"/>
      <c r="V3" s="33"/>
      <c r="W3" s="33" t="s">
        <v>7</v>
      </c>
      <c r="X3" s="33"/>
      <c r="Y3" s="33"/>
      <c r="Z3" s="33" t="s">
        <v>17</v>
      </c>
      <c r="AA3" s="33"/>
      <c r="AB3" s="33"/>
      <c r="AC3" s="33" t="s">
        <v>21</v>
      </c>
      <c r="AD3" s="33"/>
      <c r="AE3" s="33"/>
      <c r="AF3" s="33" t="s">
        <v>22</v>
      </c>
      <c r="AG3" s="33"/>
      <c r="AH3" s="33"/>
      <c r="AI3" s="33" t="s">
        <v>42</v>
      </c>
      <c r="AJ3" s="33"/>
      <c r="AK3" s="33"/>
      <c r="AL3" s="36" t="s">
        <v>45</v>
      </c>
      <c r="AM3" s="36"/>
      <c r="AN3" s="36"/>
    </row>
    <row r="4" spans="1:40" ht="12.75" customHeight="1">
      <c r="A4" s="3"/>
      <c r="B4" s="34" t="s">
        <v>24</v>
      </c>
      <c r="C4" s="34"/>
      <c r="D4" s="34"/>
      <c r="E4" s="34" t="s">
        <v>24</v>
      </c>
      <c r="F4" s="34"/>
      <c r="G4" s="34"/>
      <c r="H4" s="34" t="s">
        <v>24</v>
      </c>
      <c r="I4" s="34"/>
      <c r="J4" s="34"/>
      <c r="K4" s="34" t="s">
        <v>24</v>
      </c>
      <c r="L4" s="34"/>
      <c r="M4" s="34"/>
      <c r="N4" s="34" t="s">
        <v>24</v>
      </c>
      <c r="O4" s="34"/>
      <c r="P4" s="34"/>
      <c r="Q4" s="34" t="s">
        <v>24</v>
      </c>
      <c r="R4" s="34"/>
      <c r="S4" s="34"/>
      <c r="T4" s="34" t="s">
        <v>24</v>
      </c>
      <c r="U4" s="34"/>
      <c r="V4" s="34"/>
      <c r="W4" s="34" t="s">
        <v>24</v>
      </c>
      <c r="X4" s="34"/>
      <c r="Y4" s="34"/>
      <c r="Z4" s="34" t="s">
        <v>24</v>
      </c>
      <c r="AA4" s="34"/>
      <c r="AB4" s="34"/>
      <c r="AC4" s="34" t="s">
        <v>24</v>
      </c>
      <c r="AD4" s="34"/>
      <c r="AE4" s="34"/>
      <c r="AF4" s="34" t="s">
        <v>24</v>
      </c>
      <c r="AG4" s="34"/>
      <c r="AH4" s="34"/>
      <c r="AI4" s="34" t="s">
        <v>24</v>
      </c>
      <c r="AJ4" s="34"/>
      <c r="AK4" s="34"/>
      <c r="AL4" s="37" t="s">
        <v>47</v>
      </c>
      <c r="AM4" s="37"/>
      <c r="AN4" s="37"/>
    </row>
    <row r="5" spans="1:40" ht="12.75" customHeight="1">
      <c r="A5" s="19"/>
      <c r="B5" s="18" t="s">
        <v>49</v>
      </c>
      <c r="C5" s="18" t="s">
        <v>51</v>
      </c>
      <c r="D5" s="18" t="s">
        <v>52</v>
      </c>
      <c r="E5" s="18" t="s">
        <v>49</v>
      </c>
      <c r="F5" s="18" t="s">
        <v>51</v>
      </c>
      <c r="G5" s="18" t="s">
        <v>52</v>
      </c>
      <c r="H5" s="18" t="s">
        <v>49</v>
      </c>
      <c r="I5" s="18" t="s">
        <v>51</v>
      </c>
      <c r="J5" s="18" t="s">
        <v>52</v>
      </c>
      <c r="K5" s="18" t="s">
        <v>49</v>
      </c>
      <c r="L5" s="18" t="s">
        <v>51</v>
      </c>
      <c r="M5" s="18" t="s">
        <v>52</v>
      </c>
      <c r="N5" s="18" t="s">
        <v>49</v>
      </c>
      <c r="O5" s="18" t="s">
        <v>51</v>
      </c>
      <c r="P5" s="18" t="s">
        <v>52</v>
      </c>
      <c r="Q5" s="18" t="s">
        <v>49</v>
      </c>
      <c r="R5" s="18" t="s">
        <v>51</v>
      </c>
      <c r="S5" s="18" t="s">
        <v>52</v>
      </c>
      <c r="T5" s="18" t="s">
        <v>49</v>
      </c>
      <c r="U5" s="18" t="s">
        <v>51</v>
      </c>
      <c r="V5" s="18" t="s">
        <v>52</v>
      </c>
      <c r="W5" s="18" t="s">
        <v>49</v>
      </c>
      <c r="X5" s="18" t="s">
        <v>51</v>
      </c>
      <c r="Y5" s="18" t="s">
        <v>52</v>
      </c>
      <c r="Z5" s="18" t="s">
        <v>49</v>
      </c>
      <c r="AA5" s="18" t="s">
        <v>51</v>
      </c>
      <c r="AB5" s="18" t="s">
        <v>52</v>
      </c>
      <c r="AC5" s="18" t="s">
        <v>49</v>
      </c>
      <c r="AD5" s="18" t="s">
        <v>51</v>
      </c>
      <c r="AE5" s="18" t="s">
        <v>52</v>
      </c>
      <c r="AF5" s="18" t="s">
        <v>49</v>
      </c>
      <c r="AG5" s="18" t="s">
        <v>51</v>
      </c>
      <c r="AH5" s="18" t="s">
        <v>52</v>
      </c>
      <c r="AI5" s="18" t="s">
        <v>49</v>
      </c>
      <c r="AJ5" s="18" t="s">
        <v>51</v>
      </c>
      <c r="AK5" s="18" t="s">
        <v>52</v>
      </c>
      <c r="AL5" s="18" t="s">
        <v>49</v>
      </c>
      <c r="AM5" s="18" t="s">
        <v>51</v>
      </c>
      <c r="AN5" s="18" t="s">
        <v>52</v>
      </c>
    </row>
    <row r="6" spans="1:40" s="3" customFormat="1" ht="12.75" customHeight="1">
      <c r="A6" s="5" t="s">
        <v>8</v>
      </c>
      <c r="B6" s="5">
        <v>73.342900649386749</v>
      </c>
      <c r="C6" s="5">
        <v>73.242464734115615</v>
      </c>
      <c r="D6" s="5">
        <v>73.443336564657884</v>
      </c>
      <c r="E6" s="5">
        <v>73.502762392900991</v>
      </c>
      <c r="F6" s="5">
        <v>73.402782638374802</v>
      </c>
      <c r="G6" s="5">
        <v>73.602742147427179</v>
      </c>
      <c r="H6" s="5">
        <v>73.774566834358765</v>
      </c>
      <c r="I6" s="5">
        <v>73.674993469108117</v>
      </c>
      <c r="J6" s="5">
        <v>73.874140199609414</v>
      </c>
      <c r="K6" s="5">
        <v>74.225875336510299</v>
      </c>
      <c r="L6" s="5">
        <v>74.127258480843921</v>
      </c>
      <c r="M6" s="5">
        <v>74.324492192176677</v>
      </c>
      <c r="N6" s="5">
        <v>74.627417387877728</v>
      </c>
      <c r="O6" s="5">
        <v>74.528341093786992</v>
      </c>
      <c r="P6" s="5">
        <v>74.726493681968464</v>
      </c>
      <c r="Q6" s="5">
        <v>74.852463955503509</v>
      </c>
      <c r="R6" s="5">
        <v>74.75341251100231</v>
      </c>
      <c r="S6" s="5">
        <v>74.951515400004709</v>
      </c>
      <c r="T6" s="5">
        <v>75.066913674900135</v>
      </c>
      <c r="U6" s="5">
        <v>74.967952166398391</v>
      </c>
      <c r="V6" s="5">
        <v>75.16587518340188</v>
      </c>
      <c r="W6" s="5">
        <v>75.434818882824942</v>
      </c>
      <c r="X6" s="5">
        <v>75.336698551260199</v>
      </c>
      <c r="Y6" s="5">
        <v>75.532939214389685</v>
      </c>
      <c r="Z6" s="5">
        <v>75.900001256279594</v>
      </c>
      <c r="AA6" s="5">
        <v>75.802920816216471</v>
      </c>
      <c r="AB6" s="5">
        <v>75.997081696342718</v>
      </c>
      <c r="AC6" s="5">
        <v>76.320560842729364</v>
      </c>
      <c r="AD6" s="5">
        <v>76.224254745142048</v>
      </c>
      <c r="AE6" s="5">
        <v>76.41686694031668</v>
      </c>
      <c r="AF6" s="5">
        <v>76.611449872424643</v>
      </c>
      <c r="AG6" s="5">
        <v>76.515927788476617</v>
      </c>
      <c r="AH6" s="5">
        <v>76.706971956372669</v>
      </c>
      <c r="AI6" s="5">
        <v>76.875553977222467</v>
      </c>
      <c r="AJ6" s="5">
        <v>76.781034986614159</v>
      </c>
      <c r="AK6" s="5">
        <v>76.970072967830774</v>
      </c>
      <c r="AL6" s="6">
        <v>77.149014058851037</v>
      </c>
      <c r="AM6" s="6">
        <v>77.05547189450489</v>
      </c>
      <c r="AN6" s="6">
        <v>77.242556223197184</v>
      </c>
    </row>
    <row r="7" spans="1:40" ht="33" customHeight="1">
      <c r="A7" s="14" t="s">
        <v>26</v>
      </c>
      <c r="B7" s="15">
        <v>72.958517660963594</v>
      </c>
      <c r="C7" s="15">
        <v>72.562741085761715</v>
      </c>
      <c r="D7" s="15">
        <v>73.354294236165472</v>
      </c>
      <c r="E7" s="15">
        <v>73.055056996720296</v>
      </c>
      <c r="F7" s="15">
        <v>72.66388365148498</v>
      </c>
      <c r="G7" s="15">
        <v>73.446230341955612</v>
      </c>
      <c r="H7" s="15">
        <v>73.70683866566867</v>
      </c>
      <c r="I7" s="15">
        <v>73.326633442499627</v>
      </c>
      <c r="J7" s="15">
        <v>74.087043888837712</v>
      </c>
      <c r="K7" s="15">
        <v>74.16923250848869</v>
      </c>
      <c r="L7" s="15">
        <v>73.791557173296397</v>
      </c>
      <c r="M7" s="15">
        <v>74.546907843680984</v>
      </c>
      <c r="N7" s="15">
        <v>74.701826925352592</v>
      </c>
      <c r="O7" s="15">
        <v>74.323682303944338</v>
      </c>
      <c r="P7" s="15">
        <v>75.079971546760845</v>
      </c>
      <c r="Q7" s="15">
        <v>74.468610460310003</v>
      </c>
      <c r="R7" s="15">
        <v>74.078184971335816</v>
      </c>
      <c r="S7" s="15">
        <v>74.859035949284191</v>
      </c>
      <c r="T7" s="15">
        <v>74.668240040044239</v>
      </c>
      <c r="U7" s="15">
        <v>74.279519463169905</v>
      </c>
      <c r="V7" s="15">
        <v>75.056960616918573</v>
      </c>
      <c r="W7" s="15">
        <v>74.837940149376209</v>
      </c>
      <c r="X7" s="15">
        <v>74.452623663449131</v>
      </c>
      <c r="Y7" s="15">
        <v>75.223256635303287</v>
      </c>
      <c r="Z7" s="15">
        <v>75.661831340095404</v>
      </c>
      <c r="AA7" s="15">
        <v>75.291710457775253</v>
      </c>
      <c r="AB7" s="15">
        <v>76.031952222415555</v>
      </c>
      <c r="AC7" s="15">
        <v>75.998442815885241</v>
      </c>
      <c r="AD7" s="15">
        <v>75.626553163012844</v>
      </c>
      <c r="AE7" s="15">
        <v>76.370332468757638</v>
      </c>
      <c r="AF7" s="15">
        <v>76.453254448467959</v>
      </c>
      <c r="AG7" s="15">
        <v>76.079511906879489</v>
      </c>
      <c r="AH7" s="15">
        <v>76.826996990056429</v>
      </c>
      <c r="AI7" s="15">
        <v>76.426622433073106</v>
      </c>
      <c r="AJ7" s="15">
        <v>76.04844566554344</v>
      </c>
      <c r="AK7" s="15">
        <v>76.804799200602773</v>
      </c>
      <c r="AL7" s="15">
        <v>76.815926092604926</v>
      </c>
      <c r="AM7" s="15">
        <v>76.444770961092516</v>
      </c>
      <c r="AN7" s="15">
        <v>77.187081224117335</v>
      </c>
    </row>
    <row r="8" spans="1:40" ht="12.75" customHeight="1">
      <c r="A8" s="14" t="s">
        <v>27</v>
      </c>
      <c r="B8" s="15">
        <v>75.401720459043389</v>
      </c>
      <c r="C8" s="15">
        <v>74.706894178360699</v>
      </c>
      <c r="D8" s="15">
        <v>76.09654673972608</v>
      </c>
      <c r="E8" s="15">
        <v>75.44601642156141</v>
      </c>
      <c r="F8" s="15">
        <v>74.758115777253636</v>
      </c>
      <c r="G8" s="15">
        <v>76.133917065869184</v>
      </c>
      <c r="H8" s="15">
        <v>75.292874607923252</v>
      </c>
      <c r="I8" s="15">
        <v>74.568367687577165</v>
      </c>
      <c r="J8" s="15">
        <v>76.01738152826934</v>
      </c>
      <c r="K8" s="15">
        <v>75.890946524306543</v>
      </c>
      <c r="L8" s="15">
        <v>75.17315051451726</v>
      </c>
      <c r="M8" s="15">
        <v>76.608742534095825</v>
      </c>
      <c r="N8" s="15">
        <v>76.591553022020662</v>
      </c>
      <c r="O8" s="15">
        <v>75.893990221988403</v>
      </c>
      <c r="P8" s="15">
        <v>77.289115822052921</v>
      </c>
      <c r="Q8" s="15">
        <v>76.742078642652871</v>
      </c>
      <c r="R8" s="15">
        <v>76.060367744080281</v>
      </c>
      <c r="S8" s="15">
        <v>77.42378954122546</v>
      </c>
      <c r="T8" s="15">
        <v>77.321634937468374</v>
      </c>
      <c r="U8" s="15">
        <v>76.659680411209251</v>
      </c>
      <c r="V8" s="15">
        <v>77.983589463727498</v>
      </c>
      <c r="W8" s="15">
        <v>77.380041690929389</v>
      </c>
      <c r="X8" s="15">
        <v>76.702143608270262</v>
      </c>
      <c r="Y8" s="15">
        <v>78.057939773588515</v>
      </c>
      <c r="Z8" s="15">
        <v>77.775842214539821</v>
      </c>
      <c r="AA8" s="15">
        <v>77.099682321811542</v>
      </c>
      <c r="AB8" s="15">
        <v>78.4520021072681</v>
      </c>
      <c r="AC8" s="15">
        <v>78.115189030173539</v>
      </c>
      <c r="AD8" s="15">
        <v>77.442580960972435</v>
      </c>
      <c r="AE8" s="15">
        <v>78.787797099374643</v>
      </c>
      <c r="AF8" s="15">
        <v>78.72401046602333</v>
      </c>
      <c r="AG8" s="15">
        <v>78.068882966312529</v>
      </c>
      <c r="AH8" s="15">
        <v>79.379137965734131</v>
      </c>
      <c r="AI8" s="15">
        <v>79.294419990379907</v>
      </c>
      <c r="AJ8" s="15">
        <v>78.667037352348359</v>
      </c>
      <c r="AK8" s="15">
        <v>79.921802628411456</v>
      </c>
      <c r="AL8" s="15">
        <v>79.306682536298723</v>
      </c>
      <c r="AM8" s="15">
        <v>78.706711010473683</v>
      </c>
      <c r="AN8" s="15">
        <v>79.906654062123764</v>
      </c>
    </row>
    <row r="9" spans="1:40" ht="12.75" customHeight="1">
      <c r="A9" s="14" t="s">
        <v>28</v>
      </c>
      <c r="B9" s="15">
        <v>75.175042069134037</v>
      </c>
      <c r="C9" s="15">
        <v>74.572073802464601</v>
      </c>
      <c r="D9" s="15">
        <v>75.778010335803472</v>
      </c>
      <c r="E9" s="15">
        <v>74.807839573870538</v>
      </c>
      <c r="F9" s="15">
        <v>74.178231633078966</v>
      </c>
      <c r="G9" s="15">
        <v>75.437447514662111</v>
      </c>
      <c r="H9" s="15">
        <v>75.431086925035672</v>
      </c>
      <c r="I9" s="15">
        <v>74.836328584614179</v>
      </c>
      <c r="J9" s="15">
        <v>76.025845265457164</v>
      </c>
      <c r="K9" s="15">
        <v>75.692122155420861</v>
      </c>
      <c r="L9" s="15">
        <v>75.114195370923213</v>
      </c>
      <c r="M9" s="15">
        <v>76.27004893991851</v>
      </c>
      <c r="N9" s="15">
        <v>76.122492316322862</v>
      </c>
      <c r="O9" s="15">
        <v>75.541943669890756</v>
      </c>
      <c r="P9" s="15">
        <v>76.703040962754969</v>
      </c>
      <c r="Q9" s="15">
        <v>76.251494902920953</v>
      </c>
      <c r="R9" s="15">
        <v>75.655337715827983</v>
      </c>
      <c r="S9" s="15">
        <v>76.847652090013923</v>
      </c>
      <c r="T9" s="15">
        <v>76.518716658524923</v>
      </c>
      <c r="U9" s="15">
        <v>75.921150784995817</v>
      </c>
      <c r="V9" s="15">
        <v>77.116282532054029</v>
      </c>
      <c r="W9" s="15">
        <v>76.911236048903774</v>
      </c>
      <c r="X9" s="15">
        <v>76.324379269503183</v>
      </c>
      <c r="Y9" s="15">
        <v>77.498092828304365</v>
      </c>
      <c r="Z9" s="15">
        <v>76.827016256833573</v>
      </c>
      <c r="AA9" s="15">
        <v>76.242704033741404</v>
      </c>
      <c r="AB9" s="15">
        <v>77.411328479925743</v>
      </c>
      <c r="AC9" s="15">
        <v>77.334331080608237</v>
      </c>
      <c r="AD9" s="15">
        <v>76.743089186627444</v>
      </c>
      <c r="AE9" s="15">
        <v>77.925572974589031</v>
      </c>
      <c r="AF9" s="15">
        <v>77.516259156882796</v>
      </c>
      <c r="AG9" s="15">
        <v>76.916478816388832</v>
      </c>
      <c r="AH9" s="15">
        <v>78.116039497376761</v>
      </c>
      <c r="AI9" s="15">
        <v>78.037678519196589</v>
      </c>
      <c r="AJ9" s="15">
        <v>77.443533497145793</v>
      </c>
      <c r="AK9" s="15">
        <v>78.631823541247385</v>
      </c>
      <c r="AL9" s="15">
        <v>78.015566252714123</v>
      </c>
      <c r="AM9" s="15">
        <v>77.439647269404333</v>
      </c>
      <c r="AN9" s="15">
        <v>78.591485236023914</v>
      </c>
    </row>
    <row r="10" spans="1:40" ht="12.75" customHeight="1">
      <c r="A10" s="14" t="s">
        <v>29</v>
      </c>
      <c r="B10" s="15">
        <v>74.336584856668864</v>
      </c>
      <c r="C10" s="15">
        <v>73.957145331589345</v>
      </c>
      <c r="D10" s="15">
        <v>74.716024381748383</v>
      </c>
      <c r="E10" s="15">
        <v>74.558555061961684</v>
      </c>
      <c r="F10" s="15">
        <v>74.181962372575228</v>
      </c>
      <c r="G10" s="15">
        <v>74.93514775134814</v>
      </c>
      <c r="H10" s="15">
        <v>74.670591673475499</v>
      </c>
      <c r="I10" s="15">
        <v>74.288398892337284</v>
      </c>
      <c r="J10" s="15">
        <v>75.052784454613715</v>
      </c>
      <c r="K10" s="15">
        <v>75.366380709925295</v>
      </c>
      <c r="L10" s="15">
        <v>74.994283853184683</v>
      </c>
      <c r="M10" s="15">
        <v>75.738477566665907</v>
      </c>
      <c r="N10" s="15">
        <v>75.469796838142571</v>
      </c>
      <c r="O10" s="15">
        <v>75.090478884356557</v>
      </c>
      <c r="P10" s="15">
        <v>75.849114791928585</v>
      </c>
      <c r="Q10" s="15">
        <v>75.829384326746805</v>
      </c>
      <c r="R10" s="15">
        <v>75.45285981987594</v>
      </c>
      <c r="S10" s="15">
        <v>76.20590883361767</v>
      </c>
      <c r="T10" s="15">
        <v>75.886721793032535</v>
      </c>
      <c r="U10" s="15">
        <v>75.508656471547837</v>
      </c>
      <c r="V10" s="15">
        <v>76.264787114517233</v>
      </c>
      <c r="W10" s="15">
        <v>76.131023252438595</v>
      </c>
      <c r="X10" s="15">
        <v>75.75933135447508</v>
      </c>
      <c r="Y10" s="15">
        <v>76.502715150402111</v>
      </c>
      <c r="Z10" s="15">
        <v>76.352916629871714</v>
      </c>
      <c r="AA10" s="15">
        <v>75.980449582960972</v>
      </c>
      <c r="AB10" s="15">
        <v>76.725383676782457</v>
      </c>
      <c r="AC10" s="15">
        <v>76.710579176425995</v>
      </c>
      <c r="AD10" s="15">
        <v>76.346538849216103</v>
      </c>
      <c r="AE10" s="15">
        <v>77.074619503635887</v>
      </c>
      <c r="AF10" s="15">
        <v>77.011064418721659</v>
      </c>
      <c r="AG10" s="15">
        <v>76.643009569907392</v>
      </c>
      <c r="AH10" s="15">
        <v>77.379119267535927</v>
      </c>
      <c r="AI10" s="15">
        <v>77.185038832971401</v>
      </c>
      <c r="AJ10" s="15">
        <v>76.820125889918799</v>
      </c>
      <c r="AK10" s="15">
        <v>77.549951776024002</v>
      </c>
      <c r="AL10" s="15">
        <v>77.655361917112472</v>
      </c>
      <c r="AM10" s="15">
        <v>77.294203199452127</v>
      </c>
      <c r="AN10" s="15">
        <v>78.016520634772817</v>
      </c>
    </row>
    <row r="11" spans="1:40" ht="12.75" customHeight="1">
      <c r="A11" s="14" t="s">
        <v>30</v>
      </c>
      <c r="B11" s="15">
        <v>74.046161852779761</v>
      </c>
      <c r="C11" s="15">
        <v>73.635064015531555</v>
      </c>
      <c r="D11" s="15">
        <v>74.457259690027968</v>
      </c>
      <c r="E11" s="15">
        <v>74.245464394779489</v>
      </c>
      <c r="F11" s="15">
        <v>73.834136082265331</v>
      </c>
      <c r="G11" s="15">
        <v>74.656792707293647</v>
      </c>
      <c r="H11" s="15">
        <v>74.32845458204757</v>
      </c>
      <c r="I11" s="15">
        <v>73.915596156703359</v>
      </c>
      <c r="J11" s="15">
        <v>74.741313007391781</v>
      </c>
      <c r="K11" s="15">
        <v>74.821042546245337</v>
      </c>
      <c r="L11" s="15">
        <v>74.408212442453049</v>
      </c>
      <c r="M11" s="15">
        <v>75.233872650037625</v>
      </c>
      <c r="N11" s="15">
        <v>74.975753629915801</v>
      </c>
      <c r="O11" s="15">
        <v>74.564903267819986</v>
      </c>
      <c r="P11" s="15">
        <v>75.386603992011615</v>
      </c>
      <c r="Q11" s="15">
        <v>75.372862629887834</v>
      </c>
      <c r="R11" s="15">
        <v>74.970416416449282</v>
      </c>
      <c r="S11" s="15">
        <v>75.775308843326385</v>
      </c>
      <c r="T11" s="15">
        <v>75.652581290131124</v>
      </c>
      <c r="U11" s="15">
        <v>75.253313889914949</v>
      </c>
      <c r="V11" s="15">
        <v>76.051848690347299</v>
      </c>
      <c r="W11" s="15">
        <v>76.268131286734842</v>
      </c>
      <c r="X11" s="15">
        <v>75.864494048069247</v>
      </c>
      <c r="Y11" s="15">
        <v>76.671768525400438</v>
      </c>
      <c r="Z11" s="15">
        <v>76.764231275887866</v>
      </c>
      <c r="AA11" s="15">
        <v>76.363774972751813</v>
      </c>
      <c r="AB11" s="15">
        <v>77.164687579023919</v>
      </c>
      <c r="AC11" s="15">
        <v>77.310524690150501</v>
      </c>
      <c r="AD11" s="15">
        <v>76.916247415446847</v>
      </c>
      <c r="AE11" s="15">
        <v>77.704801964854155</v>
      </c>
      <c r="AF11" s="15">
        <v>77.369197352381548</v>
      </c>
      <c r="AG11" s="15">
        <v>76.979867274739334</v>
      </c>
      <c r="AH11" s="15">
        <v>77.758527430023761</v>
      </c>
      <c r="AI11" s="15">
        <v>77.333747358507892</v>
      </c>
      <c r="AJ11" s="15">
        <v>76.940270484839957</v>
      </c>
      <c r="AK11" s="15">
        <v>77.727224232175828</v>
      </c>
      <c r="AL11" s="15">
        <v>77.582977699756512</v>
      </c>
      <c r="AM11" s="15">
        <v>77.189713498153964</v>
      </c>
      <c r="AN11" s="15">
        <v>77.97624190135906</v>
      </c>
    </row>
    <row r="12" spans="1:40" ht="20.85" customHeight="1">
      <c r="A12" s="14" t="s">
        <v>31</v>
      </c>
      <c r="B12" s="15">
        <v>74.840858645413391</v>
      </c>
      <c r="C12" s="15">
        <v>74.536512993029092</v>
      </c>
      <c r="D12" s="15">
        <v>75.14520429779769</v>
      </c>
      <c r="E12" s="15">
        <v>75.043533946510792</v>
      </c>
      <c r="F12" s="15">
        <v>74.736453400463745</v>
      </c>
      <c r="G12" s="15">
        <v>75.350614492557838</v>
      </c>
      <c r="H12" s="15">
        <v>75.36457729072815</v>
      </c>
      <c r="I12" s="15">
        <v>75.056638736506571</v>
      </c>
      <c r="J12" s="15">
        <v>75.672515844949729</v>
      </c>
      <c r="K12" s="15">
        <v>75.8875029595618</v>
      </c>
      <c r="L12" s="15">
        <v>75.58315953594537</v>
      </c>
      <c r="M12" s="15">
        <v>76.19184638317823</v>
      </c>
      <c r="N12" s="15">
        <v>76.070824000242666</v>
      </c>
      <c r="O12" s="15">
        <v>75.763916841857736</v>
      </c>
      <c r="P12" s="15">
        <v>76.377731158627597</v>
      </c>
      <c r="Q12" s="15">
        <v>76.421653465954719</v>
      </c>
      <c r="R12" s="15">
        <v>76.125913242688682</v>
      </c>
      <c r="S12" s="15">
        <v>76.717393689220756</v>
      </c>
      <c r="T12" s="15">
        <v>76.585999804528853</v>
      </c>
      <c r="U12" s="15">
        <v>76.292103330177071</v>
      </c>
      <c r="V12" s="15">
        <v>76.879896278880636</v>
      </c>
      <c r="W12" s="15">
        <v>76.98637148126754</v>
      </c>
      <c r="X12" s="15">
        <v>76.698681046517578</v>
      </c>
      <c r="Y12" s="15">
        <v>77.274061916017502</v>
      </c>
      <c r="Z12" s="15">
        <v>77.295600505121712</v>
      </c>
      <c r="AA12" s="15">
        <v>77.00451946730999</v>
      </c>
      <c r="AB12" s="15">
        <v>77.586681542933434</v>
      </c>
      <c r="AC12" s="15">
        <v>77.646211961199938</v>
      </c>
      <c r="AD12" s="15">
        <v>77.356794751962056</v>
      </c>
      <c r="AE12" s="15">
        <v>77.935629170437821</v>
      </c>
      <c r="AF12" s="15">
        <v>78.036443710394607</v>
      </c>
      <c r="AG12" s="15">
        <v>77.752068864294984</v>
      </c>
      <c r="AH12" s="15">
        <v>78.320818556494231</v>
      </c>
      <c r="AI12" s="15">
        <v>78.299667061431123</v>
      </c>
      <c r="AJ12" s="15">
        <v>78.021297227104711</v>
      </c>
      <c r="AK12" s="15">
        <v>78.578036895757535</v>
      </c>
      <c r="AL12" s="15">
        <v>78.338452741782163</v>
      </c>
      <c r="AM12" s="15">
        <v>78.060561316883195</v>
      </c>
      <c r="AN12" s="15">
        <v>78.616344166681131</v>
      </c>
    </row>
    <row r="13" spans="1:40" ht="12.75" customHeight="1">
      <c r="A13" s="14" t="s">
        <v>32</v>
      </c>
      <c r="B13" s="15">
        <v>70.852525126300932</v>
      </c>
      <c r="C13" s="15">
        <v>70.634039723721699</v>
      </c>
      <c r="D13" s="15">
        <v>71.071010528880166</v>
      </c>
      <c r="E13" s="15">
        <v>70.95220150665439</v>
      </c>
      <c r="F13" s="15">
        <v>70.736062221931675</v>
      </c>
      <c r="G13" s="15">
        <v>71.168340791377105</v>
      </c>
      <c r="H13" s="15">
        <v>71.106231438254028</v>
      </c>
      <c r="I13" s="15">
        <v>70.888207470392317</v>
      </c>
      <c r="J13" s="15">
        <v>71.324255406115739</v>
      </c>
      <c r="K13" s="15">
        <v>71.746883648885174</v>
      </c>
      <c r="L13" s="15">
        <v>71.531604233675552</v>
      </c>
      <c r="M13" s="15">
        <v>71.962163064094796</v>
      </c>
      <c r="N13" s="15">
        <v>72.361106350669644</v>
      </c>
      <c r="O13" s="15">
        <v>72.14656383187139</v>
      </c>
      <c r="P13" s="15">
        <v>72.575648869467898</v>
      </c>
      <c r="Q13" s="15">
        <v>72.664619546413974</v>
      </c>
      <c r="R13" s="15">
        <v>72.451318059924645</v>
      </c>
      <c r="S13" s="15">
        <v>72.877921032903302</v>
      </c>
      <c r="T13" s="15">
        <v>72.729406363658399</v>
      </c>
      <c r="U13" s="15">
        <v>72.512935273134474</v>
      </c>
      <c r="V13" s="15">
        <v>72.945877454182323</v>
      </c>
      <c r="W13" s="15">
        <v>73.110188610245217</v>
      </c>
      <c r="X13" s="15">
        <v>72.893878744419965</v>
      </c>
      <c r="Y13" s="15">
        <v>73.326498476070469</v>
      </c>
      <c r="Z13" s="15">
        <v>73.666126571946165</v>
      </c>
      <c r="AA13" s="15">
        <v>73.451604447238068</v>
      </c>
      <c r="AB13" s="15">
        <v>73.880648696654262</v>
      </c>
      <c r="AC13" s="15">
        <v>74.130754500420025</v>
      </c>
      <c r="AD13" s="15">
        <v>73.919292977653967</v>
      </c>
      <c r="AE13" s="15">
        <v>74.342216023186083</v>
      </c>
      <c r="AF13" s="15">
        <v>74.531630503799093</v>
      </c>
      <c r="AG13" s="15">
        <v>74.322345939248464</v>
      </c>
      <c r="AH13" s="15">
        <v>74.740915068349722</v>
      </c>
      <c r="AI13" s="15">
        <v>74.921337718962519</v>
      </c>
      <c r="AJ13" s="15">
        <v>74.714913486890126</v>
      </c>
      <c r="AK13" s="15">
        <v>75.127761951034913</v>
      </c>
      <c r="AL13" s="15">
        <v>75.284499918167867</v>
      </c>
      <c r="AM13" s="15">
        <v>75.078791581150611</v>
      </c>
      <c r="AN13" s="15">
        <v>75.490208255185124</v>
      </c>
    </row>
    <row r="14" spans="1:40" ht="12.75" customHeight="1">
      <c r="A14" s="14" t="s">
        <v>33</v>
      </c>
      <c r="B14" s="15">
        <v>74.010541931866115</v>
      </c>
      <c r="C14" s="15">
        <v>73.598942938582468</v>
      </c>
      <c r="D14" s="15">
        <v>74.422140925149762</v>
      </c>
      <c r="E14" s="15">
        <v>74.520270656145073</v>
      </c>
      <c r="F14" s="15">
        <v>74.122772354670516</v>
      </c>
      <c r="G14" s="15">
        <v>74.917768957619629</v>
      </c>
      <c r="H14" s="15">
        <v>74.592695582371363</v>
      </c>
      <c r="I14" s="15">
        <v>74.195026131939343</v>
      </c>
      <c r="J14" s="15">
        <v>74.990365032803382</v>
      </c>
      <c r="K14" s="15">
        <v>75.00410332138911</v>
      </c>
      <c r="L14" s="15">
        <v>74.606910144117222</v>
      </c>
      <c r="M14" s="15">
        <v>75.401296498660997</v>
      </c>
      <c r="N14" s="15">
        <v>75.380719700557194</v>
      </c>
      <c r="O14" s="15">
        <v>74.977186537978881</v>
      </c>
      <c r="P14" s="15">
        <v>75.784252863135507</v>
      </c>
      <c r="Q14" s="15">
        <v>75.993433987335337</v>
      </c>
      <c r="R14" s="15">
        <v>75.595053129982645</v>
      </c>
      <c r="S14" s="15">
        <v>76.391814844688028</v>
      </c>
      <c r="T14" s="15">
        <v>76.071022031766432</v>
      </c>
      <c r="U14" s="15">
        <v>75.667874406486817</v>
      </c>
      <c r="V14" s="15">
        <v>76.474169657046048</v>
      </c>
      <c r="W14" s="15">
        <v>76.448729876570383</v>
      </c>
      <c r="X14" s="15">
        <v>76.04371768625559</v>
      </c>
      <c r="Y14" s="15">
        <v>76.853742066885175</v>
      </c>
      <c r="Z14" s="15">
        <v>76.64978166112158</v>
      </c>
      <c r="AA14" s="15">
        <v>76.246123850958469</v>
      </c>
      <c r="AB14" s="15">
        <v>77.05343947128469</v>
      </c>
      <c r="AC14" s="15">
        <v>76.883463798501012</v>
      </c>
      <c r="AD14" s="15">
        <v>76.477311707676222</v>
      </c>
      <c r="AE14" s="15">
        <v>77.289615889325802</v>
      </c>
      <c r="AF14" s="15">
        <v>77.226980988123429</v>
      </c>
      <c r="AG14" s="15">
        <v>76.82919225482236</v>
      </c>
      <c r="AH14" s="15">
        <v>77.624769721424499</v>
      </c>
      <c r="AI14" s="15">
        <v>77.808771943885262</v>
      </c>
      <c r="AJ14" s="15">
        <v>77.418647262397954</v>
      </c>
      <c r="AK14" s="15">
        <v>78.198896625372569</v>
      </c>
      <c r="AL14" s="15">
        <v>78.333607514625584</v>
      </c>
      <c r="AM14" s="15">
        <v>77.954610490108266</v>
      </c>
      <c r="AN14" s="15">
        <v>78.712604539142902</v>
      </c>
    </row>
    <row r="15" spans="1:40" ht="12.75" customHeight="1">
      <c r="A15" s="14" t="s">
        <v>34</v>
      </c>
      <c r="B15" s="15">
        <v>72.861906182141922</v>
      </c>
      <c r="C15" s="15">
        <v>72.581702458569339</v>
      </c>
      <c r="D15" s="15">
        <v>73.142109905714506</v>
      </c>
      <c r="E15" s="15">
        <v>72.922728269090882</v>
      </c>
      <c r="F15" s="15">
        <v>72.641334753449129</v>
      </c>
      <c r="G15" s="15">
        <v>73.204121784732635</v>
      </c>
      <c r="H15" s="15">
        <v>73.108740482373904</v>
      </c>
      <c r="I15" s="15">
        <v>72.831361630961126</v>
      </c>
      <c r="J15" s="15">
        <v>73.386119333786681</v>
      </c>
      <c r="K15" s="15">
        <v>73.474895153922887</v>
      </c>
      <c r="L15" s="15">
        <v>73.200269311646807</v>
      </c>
      <c r="M15" s="15">
        <v>73.749520996198967</v>
      </c>
      <c r="N15" s="15">
        <v>73.705613229194853</v>
      </c>
      <c r="O15" s="15">
        <v>73.427411692975383</v>
      </c>
      <c r="P15" s="15">
        <v>73.983814765414323</v>
      </c>
      <c r="Q15" s="15">
        <v>73.57166571953519</v>
      </c>
      <c r="R15" s="15">
        <v>73.29005664811929</v>
      </c>
      <c r="S15" s="15">
        <v>73.85327479095109</v>
      </c>
      <c r="T15" s="15">
        <v>73.841815821896972</v>
      </c>
      <c r="U15" s="15">
        <v>73.564943931161636</v>
      </c>
      <c r="V15" s="15">
        <v>74.118687712632308</v>
      </c>
      <c r="W15" s="15">
        <v>74.394166872055152</v>
      </c>
      <c r="X15" s="15">
        <v>74.121692555031274</v>
      </c>
      <c r="Y15" s="15">
        <v>74.66664118907903</v>
      </c>
      <c r="Z15" s="15">
        <v>75.107110215225816</v>
      </c>
      <c r="AA15" s="15">
        <v>74.837710534878454</v>
      </c>
      <c r="AB15" s="15">
        <v>75.376509895573179</v>
      </c>
      <c r="AC15" s="15">
        <v>75.514556842795898</v>
      </c>
      <c r="AD15" s="15">
        <v>75.241678937070731</v>
      </c>
      <c r="AE15" s="15">
        <v>75.787434748521065</v>
      </c>
      <c r="AF15" s="15">
        <v>75.630788281390551</v>
      </c>
      <c r="AG15" s="15">
        <v>75.359539762539583</v>
      </c>
      <c r="AH15" s="15">
        <v>75.902036800241518</v>
      </c>
      <c r="AI15" s="15">
        <v>75.777977879645249</v>
      </c>
      <c r="AJ15" s="15">
        <v>75.507864020532196</v>
      </c>
      <c r="AK15" s="15">
        <v>76.048091738758302</v>
      </c>
      <c r="AL15" s="15">
        <v>76.019184181446334</v>
      </c>
      <c r="AM15" s="15">
        <v>75.751467840375184</v>
      </c>
      <c r="AN15" s="15">
        <v>76.286900522517485</v>
      </c>
    </row>
    <row r="16" spans="1:40" ht="12.75" customHeight="1">
      <c r="A16" s="14" t="s">
        <v>35</v>
      </c>
      <c r="B16" s="15">
        <v>74.390043625024347</v>
      </c>
      <c r="C16" s="15">
        <v>74.139498021497204</v>
      </c>
      <c r="D16" s="15">
        <v>74.640589228551491</v>
      </c>
      <c r="E16" s="15">
        <v>74.718027209259461</v>
      </c>
      <c r="F16" s="15">
        <v>74.472097736784136</v>
      </c>
      <c r="G16" s="15">
        <v>74.963956681734786</v>
      </c>
      <c r="H16" s="15">
        <v>75.146230319129927</v>
      </c>
      <c r="I16" s="15">
        <v>74.901476944164941</v>
      </c>
      <c r="J16" s="15">
        <v>75.390983694094913</v>
      </c>
      <c r="K16" s="15">
        <v>75.26952395893133</v>
      </c>
      <c r="L16" s="15">
        <v>75.024087576780829</v>
      </c>
      <c r="M16" s="15">
        <v>75.514960341081832</v>
      </c>
      <c r="N16" s="15">
        <v>75.654447922930984</v>
      </c>
      <c r="O16" s="15">
        <v>75.404896329114933</v>
      </c>
      <c r="P16" s="15">
        <v>75.903999516747035</v>
      </c>
      <c r="Q16" s="15">
        <v>75.967399701835106</v>
      </c>
      <c r="R16" s="15">
        <v>75.717298288361874</v>
      </c>
      <c r="S16" s="15">
        <v>76.217501115308337</v>
      </c>
      <c r="T16" s="15">
        <v>76.336363666198267</v>
      </c>
      <c r="U16" s="15">
        <v>76.087969271336036</v>
      </c>
      <c r="V16" s="15">
        <v>76.584758061060498</v>
      </c>
      <c r="W16" s="15">
        <v>76.60152447360656</v>
      </c>
      <c r="X16" s="15">
        <v>76.357200897873497</v>
      </c>
      <c r="Y16" s="15">
        <v>76.845848049339622</v>
      </c>
      <c r="Z16" s="15">
        <v>76.901569783543948</v>
      </c>
      <c r="AA16" s="15">
        <v>76.662225022071809</v>
      </c>
      <c r="AB16" s="15">
        <v>77.140914545016088</v>
      </c>
      <c r="AC16" s="15">
        <v>77.320611912728907</v>
      </c>
      <c r="AD16" s="15">
        <v>77.08330773914011</v>
      </c>
      <c r="AE16" s="15">
        <v>77.557916086317704</v>
      </c>
      <c r="AF16" s="15">
        <v>77.513657150674803</v>
      </c>
      <c r="AG16" s="15">
        <v>77.274995770767774</v>
      </c>
      <c r="AH16" s="15">
        <v>77.752318530581832</v>
      </c>
      <c r="AI16" s="15">
        <v>77.688736677077259</v>
      </c>
      <c r="AJ16" s="15">
        <v>77.45074846298607</v>
      </c>
      <c r="AK16" s="15">
        <v>77.926724891168448</v>
      </c>
      <c r="AL16" s="15">
        <v>77.950749520726902</v>
      </c>
      <c r="AM16" s="15">
        <v>77.716396540274786</v>
      </c>
      <c r="AN16" s="15">
        <v>78.185102501179017</v>
      </c>
    </row>
    <row r="17" spans="1:40" ht="20.85" customHeight="1">
      <c r="A17" s="14" t="s">
        <v>36</v>
      </c>
      <c r="B17" s="15">
        <v>75.390325055919931</v>
      </c>
      <c r="C17" s="15">
        <v>73.898849597601725</v>
      </c>
      <c r="D17" s="15">
        <v>76.881800514238137</v>
      </c>
      <c r="E17" s="15">
        <v>75.929772927614692</v>
      </c>
      <c r="F17" s="15">
        <v>74.434198264292959</v>
      </c>
      <c r="G17" s="15">
        <v>77.425347590936425</v>
      </c>
      <c r="H17" s="15">
        <v>76.568166884117019</v>
      </c>
      <c r="I17" s="15">
        <v>75.098798377236278</v>
      </c>
      <c r="J17" s="15">
        <v>78.03753539099776</v>
      </c>
      <c r="K17" s="15">
        <v>76.413600358703903</v>
      </c>
      <c r="L17" s="15">
        <v>74.986927707683449</v>
      </c>
      <c r="M17" s="15">
        <v>77.840273009724356</v>
      </c>
      <c r="N17" s="15">
        <v>76.287073753405238</v>
      </c>
      <c r="O17" s="15">
        <v>74.856093154246608</v>
      </c>
      <c r="P17" s="15">
        <v>77.718054352563868</v>
      </c>
      <c r="Q17" s="15">
        <v>75.26072289008134</v>
      </c>
      <c r="R17" s="15">
        <v>73.730848867689801</v>
      </c>
      <c r="S17" s="15">
        <v>76.790596912472878</v>
      </c>
      <c r="T17" s="15">
        <v>74.953023940117532</v>
      </c>
      <c r="U17" s="15">
        <v>73.330401766939005</v>
      </c>
      <c r="V17" s="15">
        <v>76.57564611329606</v>
      </c>
      <c r="W17" s="15">
        <v>76.167410940460755</v>
      </c>
      <c r="X17" s="15">
        <v>74.558979705177507</v>
      </c>
      <c r="Y17" s="15">
        <v>77.775842175744003</v>
      </c>
      <c r="Z17" s="15">
        <v>78.040802194195848</v>
      </c>
      <c r="AA17" s="15">
        <v>76.405205325684946</v>
      </c>
      <c r="AB17" s="15">
        <v>79.67639906270675</v>
      </c>
      <c r="AC17" s="15">
        <v>79.650713056081898</v>
      </c>
      <c r="AD17" s="15">
        <v>78.091366148839072</v>
      </c>
      <c r="AE17" s="15">
        <v>81.210059963324724</v>
      </c>
      <c r="AF17" s="15">
        <v>79.70521905688301</v>
      </c>
      <c r="AG17" s="15">
        <v>78.1134496797427</v>
      </c>
      <c r="AH17" s="15">
        <v>81.296988434023319</v>
      </c>
      <c r="AI17" s="15">
        <v>78.762685603605945</v>
      </c>
      <c r="AJ17" s="15">
        <v>77.187131729429012</v>
      </c>
      <c r="AK17" s="15">
        <v>80.338239477782878</v>
      </c>
      <c r="AL17" s="15">
        <v>78.74384469389642</v>
      </c>
      <c r="AM17" s="15">
        <v>77.182444243782641</v>
      </c>
      <c r="AN17" s="15">
        <v>80.3052451440102</v>
      </c>
    </row>
    <row r="18" spans="1:40" ht="12.75" customHeight="1">
      <c r="A18" s="14" t="s">
        <v>37</v>
      </c>
      <c r="B18" s="15">
        <v>74.996653403116071</v>
      </c>
      <c r="C18" s="15">
        <v>73.497479789164487</v>
      </c>
      <c r="D18" s="15">
        <v>76.495827017067654</v>
      </c>
      <c r="E18" s="15">
        <v>73.539982553609818</v>
      </c>
      <c r="F18" s="15">
        <v>71.871857758987957</v>
      </c>
      <c r="G18" s="15">
        <v>75.208107348231678</v>
      </c>
      <c r="H18" s="15">
        <v>74.107973582146002</v>
      </c>
      <c r="I18" s="15">
        <v>72.419855934936052</v>
      </c>
      <c r="J18" s="15">
        <v>75.796091229355952</v>
      </c>
      <c r="K18" s="15">
        <v>75.243834483148248</v>
      </c>
      <c r="L18" s="15">
        <v>73.550604916555216</v>
      </c>
      <c r="M18" s="15">
        <v>76.937064049741281</v>
      </c>
      <c r="N18" s="15">
        <v>76.44027977913855</v>
      </c>
      <c r="O18" s="15">
        <v>74.740732393118847</v>
      </c>
      <c r="P18" s="15">
        <v>78.139827165158252</v>
      </c>
      <c r="Q18" s="15">
        <v>75.939087520717251</v>
      </c>
      <c r="R18" s="15">
        <v>74.15285570093981</v>
      </c>
      <c r="S18" s="15">
        <v>77.725319340494693</v>
      </c>
      <c r="T18" s="15">
        <v>74.876075856662268</v>
      </c>
      <c r="U18" s="15">
        <v>73.048502953880416</v>
      </c>
      <c r="V18" s="15">
        <v>76.703648759444121</v>
      </c>
      <c r="W18" s="15">
        <v>76.010729718138194</v>
      </c>
      <c r="X18" s="15">
        <v>74.357463262747729</v>
      </c>
      <c r="Y18" s="15">
        <v>77.663996173528659</v>
      </c>
      <c r="Z18" s="15">
        <v>77.039731050806182</v>
      </c>
      <c r="AA18" s="15">
        <v>75.597380258734745</v>
      </c>
      <c r="AB18" s="15">
        <v>78.482081842877619</v>
      </c>
      <c r="AC18" s="15">
        <v>78.011612594514872</v>
      </c>
      <c r="AD18" s="15">
        <v>76.668770073602388</v>
      </c>
      <c r="AE18" s="15">
        <v>79.354455115427356</v>
      </c>
      <c r="AF18" s="15">
        <v>77.432819242407405</v>
      </c>
      <c r="AG18" s="15">
        <v>76.020720415680685</v>
      </c>
      <c r="AH18" s="15">
        <v>78.844918069134124</v>
      </c>
      <c r="AI18" s="15">
        <v>77.850744531288839</v>
      </c>
      <c r="AJ18" s="15">
        <v>76.401493615297881</v>
      </c>
      <c r="AK18" s="15">
        <v>79.299995447279798</v>
      </c>
      <c r="AL18" s="15">
        <v>77.947737365841405</v>
      </c>
      <c r="AM18" s="15">
        <v>76.492301825793049</v>
      </c>
      <c r="AN18" s="15">
        <v>79.403172905889761</v>
      </c>
    </row>
    <row r="19" spans="1:40" ht="12.75" customHeight="1">
      <c r="A19" s="14" t="s">
        <v>38</v>
      </c>
      <c r="B19" s="15">
        <v>74.177957543901243</v>
      </c>
      <c r="C19" s="15">
        <v>73.809473638293142</v>
      </c>
      <c r="D19" s="15">
        <v>74.546441449509345</v>
      </c>
      <c r="E19" s="15">
        <v>74.333345287296154</v>
      </c>
      <c r="F19" s="15">
        <v>73.962871264220496</v>
      </c>
      <c r="G19" s="15">
        <v>74.703819310371813</v>
      </c>
      <c r="H19" s="15">
        <v>74.703627663937922</v>
      </c>
      <c r="I19" s="15">
        <v>74.342865765804206</v>
      </c>
      <c r="J19" s="15">
        <v>75.064389562071639</v>
      </c>
      <c r="K19" s="15">
        <v>74.981684804664653</v>
      </c>
      <c r="L19" s="15">
        <v>74.622676855018042</v>
      </c>
      <c r="M19" s="15">
        <v>75.340692754311263</v>
      </c>
      <c r="N19" s="15">
        <v>75.370849741207152</v>
      </c>
      <c r="O19" s="15">
        <v>75.011455005491058</v>
      </c>
      <c r="P19" s="15">
        <v>75.730244476923247</v>
      </c>
      <c r="Q19" s="15">
        <v>75.53312058908287</v>
      </c>
      <c r="R19" s="15">
        <v>75.162583772081476</v>
      </c>
      <c r="S19" s="15">
        <v>75.903657406084264</v>
      </c>
      <c r="T19" s="15">
        <v>75.975613189610428</v>
      </c>
      <c r="U19" s="15">
        <v>75.60727385508774</v>
      </c>
      <c r="V19" s="15">
        <v>76.343952524133115</v>
      </c>
      <c r="W19" s="15">
        <v>76.265277589842995</v>
      </c>
      <c r="X19" s="15">
        <v>75.896483540483274</v>
      </c>
      <c r="Y19" s="15">
        <v>76.634071639202716</v>
      </c>
      <c r="Z19" s="15">
        <v>76.771096575633322</v>
      </c>
      <c r="AA19" s="15">
        <v>76.40457691738051</v>
      </c>
      <c r="AB19" s="15">
        <v>77.137616233886135</v>
      </c>
      <c r="AC19" s="15">
        <v>77.125375756868962</v>
      </c>
      <c r="AD19" s="15">
        <v>76.763815344798672</v>
      </c>
      <c r="AE19" s="15">
        <v>77.486936168939252</v>
      </c>
      <c r="AF19" s="15">
        <v>77.329660072803406</v>
      </c>
      <c r="AG19" s="15">
        <v>76.978740066618073</v>
      </c>
      <c r="AH19" s="15">
        <v>77.68058007898874</v>
      </c>
      <c r="AI19" s="15">
        <v>77.632127506809937</v>
      </c>
      <c r="AJ19" s="15">
        <v>77.291244964799318</v>
      </c>
      <c r="AK19" s="15">
        <v>77.973010048820555</v>
      </c>
      <c r="AL19" s="15">
        <v>77.834032021103724</v>
      </c>
      <c r="AM19" s="15">
        <v>77.493651541385134</v>
      </c>
      <c r="AN19" s="15">
        <v>78.174412500822314</v>
      </c>
    </row>
    <row r="20" spans="1:40" ht="12.75" customHeight="1">
      <c r="A20" s="17" t="s">
        <v>39</v>
      </c>
      <c r="B20" s="19">
        <v>72.350497752501511</v>
      </c>
      <c r="C20" s="19">
        <v>71.040303508005877</v>
      </c>
      <c r="D20" s="19">
        <v>73.660691996997144</v>
      </c>
      <c r="E20" s="19">
        <v>71.73837583078155</v>
      </c>
      <c r="F20" s="19">
        <v>70.328512324991905</v>
      </c>
      <c r="G20" s="19">
        <v>73.148239336571194</v>
      </c>
      <c r="H20" s="19">
        <v>72.381411996584873</v>
      </c>
      <c r="I20" s="19">
        <v>71.08475709128237</v>
      </c>
      <c r="J20" s="19">
        <v>73.678066901887377</v>
      </c>
      <c r="K20" s="19">
        <v>72.306432199249002</v>
      </c>
      <c r="L20" s="19">
        <v>70.91797280476068</v>
      </c>
      <c r="M20" s="19">
        <v>73.694891593737324</v>
      </c>
      <c r="N20" s="19">
        <v>73.245532308004996</v>
      </c>
      <c r="O20" s="19">
        <v>71.776240247517933</v>
      </c>
      <c r="P20" s="19">
        <v>74.71482436849206</v>
      </c>
      <c r="Q20" s="19">
        <v>73.240032595516169</v>
      </c>
      <c r="R20" s="19">
        <v>71.691326287680027</v>
      </c>
      <c r="S20" s="19">
        <v>74.788738903352311</v>
      </c>
      <c r="T20" s="19">
        <v>73.86830763748786</v>
      </c>
      <c r="U20" s="19">
        <v>72.374240967458036</v>
      </c>
      <c r="V20" s="19">
        <v>75.362374307517683</v>
      </c>
      <c r="W20" s="19">
        <v>73.929017630294197</v>
      </c>
      <c r="X20" s="19">
        <v>72.533286683966637</v>
      </c>
      <c r="Y20" s="19">
        <v>75.324748576621758</v>
      </c>
      <c r="Z20" s="19">
        <v>74.522367447667463</v>
      </c>
      <c r="AA20" s="19">
        <v>73.190808226101836</v>
      </c>
      <c r="AB20" s="19">
        <v>75.85392666923309</v>
      </c>
      <c r="AC20" s="19">
        <v>75.667453871797861</v>
      </c>
      <c r="AD20" s="19">
        <v>74.408355038599225</v>
      </c>
      <c r="AE20" s="19">
        <v>76.926552704996496</v>
      </c>
      <c r="AF20" s="19">
        <v>76.365136098782259</v>
      </c>
      <c r="AG20" s="19">
        <v>75.190089835056639</v>
      </c>
      <c r="AH20" s="19">
        <v>77.540182362507878</v>
      </c>
      <c r="AI20" s="19">
        <v>77.171999143084975</v>
      </c>
      <c r="AJ20" s="19">
        <v>76.014014589992513</v>
      </c>
      <c r="AK20" s="19">
        <v>78.329983696177436</v>
      </c>
      <c r="AL20" s="19">
        <v>77.005562691704569</v>
      </c>
      <c r="AM20" s="19">
        <v>75.841526398732057</v>
      </c>
      <c r="AN20" s="19">
        <v>78.16959898467708</v>
      </c>
    </row>
    <row r="21" spans="1:40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F21" s="16"/>
      <c r="AI21" s="16"/>
    </row>
    <row r="22" spans="1:40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F22" s="16"/>
      <c r="AI22" s="16"/>
    </row>
    <row r="23" spans="1:40" ht="12.75" customHeight="1">
      <c r="A23" s="4" t="s">
        <v>25</v>
      </c>
      <c r="B23" s="33" t="s">
        <v>0</v>
      </c>
      <c r="C23" s="33"/>
      <c r="D23" s="33"/>
      <c r="E23" s="33" t="s">
        <v>1</v>
      </c>
      <c r="F23" s="33"/>
      <c r="G23" s="33"/>
      <c r="H23" s="33" t="s">
        <v>2</v>
      </c>
      <c r="I23" s="33"/>
      <c r="J23" s="33"/>
      <c r="K23" s="33" t="s">
        <v>3</v>
      </c>
      <c r="L23" s="33"/>
      <c r="M23" s="33"/>
      <c r="N23" s="33" t="s">
        <v>4</v>
      </c>
      <c r="O23" s="33"/>
      <c r="P23" s="33"/>
      <c r="Q23" s="33" t="s">
        <v>5</v>
      </c>
      <c r="R23" s="33"/>
      <c r="S23" s="33"/>
      <c r="T23" s="33" t="s">
        <v>6</v>
      </c>
      <c r="U23" s="33"/>
      <c r="V23" s="33"/>
      <c r="W23" s="33" t="s">
        <v>7</v>
      </c>
      <c r="X23" s="33"/>
      <c r="Y23" s="33"/>
      <c r="Z23" s="33" t="s">
        <v>17</v>
      </c>
      <c r="AA23" s="33"/>
      <c r="AB23" s="33"/>
      <c r="AC23" s="33" t="s">
        <v>21</v>
      </c>
      <c r="AD23" s="33"/>
      <c r="AE23" s="33"/>
      <c r="AF23" s="33" t="s">
        <v>22</v>
      </c>
      <c r="AG23" s="33"/>
      <c r="AH23" s="33"/>
      <c r="AI23" s="33" t="s">
        <v>42</v>
      </c>
      <c r="AJ23" s="33"/>
      <c r="AK23" s="33"/>
      <c r="AL23" s="36" t="s">
        <v>45</v>
      </c>
      <c r="AM23" s="36"/>
      <c r="AN23" s="36"/>
    </row>
    <row r="24" spans="1:40" ht="12.75" customHeight="1">
      <c r="A24" s="3"/>
      <c r="B24" s="34" t="s">
        <v>24</v>
      </c>
      <c r="C24" s="34"/>
      <c r="D24" s="34"/>
      <c r="E24" s="34" t="s">
        <v>24</v>
      </c>
      <c r="F24" s="34"/>
      <c r="G24" s="34"/>
      <c r="H24" s="34" t="s">
        <v>24</v>
      </c>
      <c r="I24" s="34"/>
      <c r="J24" s="34"/>
      <c r="K24" s="34" t="s">
        <v>24</v>
      </c>
      <c r="L24" s="34"/>
      <c r="M24" s="34"/>
      <c r="N24" s="34" t="s">
        <v>24</v>
      </c>
      <c r="O24" s="34"/>
      <c r="P24" s="34"/>
      <c r="Q24" s="34" t="s">
        <v>24</v>
      </c>
      <c r="R24" s="34"/>
      <c r="S24" s="34"/>
      <c r="T24" s="34" t="s">
        <v>24</v>
      </c>
      <c r="U24" s="34"/>
      <c r="V24" s="34"/>
      <c r="W24" s="34" t="s">
        <v>24</v>
      </c>
      <c r="X24" s="34"/>
      <c r="Y24" s="34"/>
      <c r="Z24" s="34" t="s">
        <v>24</v>
      </c>
      <c r="AA24" s="34"/>
      <c r="AB24" s="34"/>
      <c r="AC24" s="34" t="s">
        <v>24</v>
      </c>
      <c r="AD24" s="34"/>
      <c r="AE24" s="34"/>
      <c r="AF24" s="34" t="s">
        <v>24</v>
      </c>
      <c r="AG24" s="34"/>
      <c r="AH24" s="34"/>
      <c r="AI24" s="34" t="s">
        <v>24</v>
      </c>
      <c r="AJ24" s="34"/>
      <c r="AK24" s="34"/>
      <c r="AL24" s="37" t="s">
        <v>24</v>
      </c>
      <c r="AM24" s="37"/>
      <c r="AN24" s="37"/>
    </row>
    <row r="25" spans="1:40" ht="12.75" customHeight="1">
      <c r="A25" s="25"/>
      <c r="B25" s="18" t="s">
        <v>50</v>
      </c>
      <c r="C25" s="18" t="s">
        <v>53</v>
      </c>
      <c r="D25" s="18" t="s">
        <v>54</v>
      </c>
      <c r="E25" s="18" t="s">
        <v>50</v>
      </c>
      <c r="F25" s="18" t="s">
        <v>53</v>
      </c>
      <c r="G25" s="18" t="s">
        <v>54</v>
      </c>
      <c r="H25" s="18" t="s">
        <v>50</v>
      </c>
      <c r="I25" s="18" t="s">
        <v>53</v>
      </c>
      <c r="J25" s="18" t="s">
        <v>54</v>
      </c>
      <c r="K25" s="18" t="s">
        <v>50</v>
      </c>
      <c r="L25" s="18" t="s">
        <v>53</v>
      </c>
      <c r="M25" s="18" t="s">
        <v>54</v>
      </c>
      <c r="N25" s="18" t="s">
        <v>50</v>
      </c>
      <c r="O25" s="18" t="s">
        <v>53</v>
      </c>
      <c r="P25" s="18" t="s">
        <v>54</v>
      </c>
      <c r="Q25" s="18" t="s">
        <v>50</v>
      </c>
      <c r="R25" s="18" t="s">
        <v>53</v>
      </c>
      <c r="S25" s="18" t="s">
        <v>54</v>
      </c>
      <c r="T25" s="18" t="s">
        <v>50</v>
      </c>
      <c r="U25" s="18" t="s">
        <v>53</v>
      </c>
      <c r="V25" s="18" t="s">
        <v>54</v>
      </c>
      <c r="W25" s="18" t="s">
        <v>50</v>
      </c>
      <c r="X25" s="18" t="s">
        <v>53</v>
      </c>
      <c r="Y25" s="18" t="s">
        <v>54</v>
      </c>
      <c r="Z25" s="18" t="s">
        <v>50</v>
      </c>
      <c r="AA25" s="18" t="s">
        <v>53</v>
      </c>
      <c r="AB25" s="18" t="s">
        <v>54</v>
      </c>
      <c r="AC25" s="18" t="s">
        <v>50</v>
      </c>
      <c r="AD25" s="18" t="s">
        <v>53</v>
      </c>
      <c r="AE25" s="18" t="s">
        <v>54</v>
      </c>
      <c r="AF25" s="18" t="s">
        <v>50</v>
      </c>
      <c r="AG25" s="18" t="s">
        <v>53</v>
      </c>
      <c r="AH25" s="18" t="s">
        <v>54</v>
      </c>
      <c r="AI25" s="18" t="s">
        <v>50</v>
      </c>
      <c r="AJ25" s="18" t="s">
        <v>53</v>
      </c>
      <c r="AK25" s="18" t="s">
        <v>54</v>
      </c>
      <c r="AL25" s="18" t="s">
        <v>50</v>
      </c>
      <c r="AM25" s="18" t="s">
        <v>53</v>
      </c>
      <c r="AN25" s="18" t="s">
        <v>54</v>
      </c>
    </row>
    <row r="26" spans="1:40" ht="12.75" customHeight="1">
      <c r="A26" s="5" t="s">
        <v>8</v>
      </c>
      <c r="B26" s="5">
        <v>78.801333609130367</v>
      </c>
      <c r="C26" s="5">
        <v>78.710431920296529</v>
      </c>
      <c r="D26" s="5">
        <v>78.892235297964206</v>
      </c>
      <c r="E26" s="5">
        <v>78.841498415839794</v>
      </c>
      <c r="F26" s="5">
        <v>78.751044640932633</v>
      </c>
      <c r="G26" s="5">
        <v>78.931952190746955</v>
      </c>
      <c r="H26" s="5">
        <v>78.987733198825183</v>
      </c>
      <c r="I26" s="5">
        <v>78.898342367967402</v>
      </c>
      <c r="J26" s="5">
        <v>79.077124029682963</v>
      </c>
      <c r="K26" s="5">
        <v>79.18909812570439</v>
      </c>
      <c r="L26" s="5">
        <v>79.099743803381827</v>
      </c>
      <c r="M26" s="5">
        <v>79.278452448026954</v>
      </c>
      <c r="N26" s="5">
        <v>79.535780995547555</v>
      </c>
      <c r="O26" s="5">
        <v>79.446818405291154</v>
      </c>
      <c r="P26" s="5">
        <v>79.624743585803955</v>
      </c>
      <c r="Q26" s="5">
        <v>79.716714091877094</v>
      </c>
      <c r="R26" s="5">
        <v>79.6277453704907</v>
      </c>
      <c r="S26" s="5">
        <v>79.805682813263488</v>
      </c>
      <c r="T26" s="5">
        <v>79.892936759285931</v>
      </c>
      <c r="U26" s="5">
        <v>79.804902555863592</v>
      </c>
      <c r="V26" s="5">
        <v>79.98097096270827</v>
      </c>
      <c r="W26" s="5">
        <v>80.125312377844708</v>
      </c>
      <c r="X26" s="5">
        <v>80.037781696019323</v>
      </c>
      <c r="Y26" s="5">
        <v>80.212843059670092</v>
      </c>
      <c r="Z26" s="5">
        <v>80.406034349239306</v>
      </c>
      <c r="AA26" s="5">
        <v>80.31915208344914</v>
      </c>
      <c r="AB26" s="5">
        <v>80.492916615029472</v>
      </c>
      <c r="AC26" s="5">
        <v>80.725187897096689</v>
      </c>
      <c r="AD26" s="5">
        <v>80.638522678000101</v>
      </c>
      <c r="AE26" s="5">
        <v>80.811853116193276</v>
      </c>
      <c r="AF26" s="5">
        <v>80.831149113552243</v>
      </c>
      <c r="AG26" s="5">
        <v>80.745660969546236</v>
      </c>
      <c r="AH26" s="5">
        <v>80.91663725755825</v>
      </c>
      <c r="AI26" s="5">
        <v>80.96573740463667</v>
      </c>
      <c r="AJ26" s="5">
        <v>80.881055062113475</v>
      </c>
      <c r="AK26" s="5">
        <v>81.050419747159864</v>
      </c>
      <c r="AL26" s="6">
        <v>81.135837919062041</v>
      </c>
      <c r="AM26" s="6">
        <v>81.05186977083622</v>
      </c>
      <c r="AN26" s="6">
        <v>81.219806067287863</v>
      </c>
    </row>
    <row r="27" spans="1:40" ht="33" customHeight="1">
      <c r="A27" s="14" t="s">
        <v>26</v>
      </c>
      <c r="B27" s="15">
        <v>78.222914539428217</v>
      </c>
      <c r="C27" s="15">
        <v>77.880513286792024</v>
      </c>
      <c r="D27" s="15">
        <v>78.565315792064411</v>
      </c>
      <c r="E27" s="15">
        <v>78.532811940374586</v>
      </c>
      <c r="F27" s="15">
        <v>78.20113350686367</v>
      </c>
      <c r="G27" s="15">
        <v>78.864490373885502</v>
      </c>
      <c r="H27" s="15">
        <v>79.03012867963632</v>
      </c>
      <c r="I27" s="15">
        <v>78.718997394523853</v>
      </c>
      <c r="J27" s="15">
        <v>79.341259964748787</v>
      </c>
      <c r="K27" s="15">
        <v>78.930840691159062</v>
      </c>
      <c r="L27" s="15">
        <v>78.6050853939538</v>
      </c>
      <c r="M27" s="15">
        <v>79.256595988364325</v>
      </c>
      <c r="N27" s="15">
        <v>79.179746599770837</v>
      </c>
      <c r="O27" s="15">
        <v>78.849557331378449</v>
      </c>
      <c r="P27" s="15">
        <v>79.509935868163225</v>
      </c>
      <c r="Q27" s="15">
        <v>79.16760538005633</v>
      </c>
      <c r="R27" s="15">
        <v>78.825587556261979</v>
      </c>
      <c r="S27" s="15">
        <v>79.50962320385068</v>
      </c>
      <c r="T27" s="15">
        <v>79.44353786542672</v>
      </c>
      <c r="U27" s="15">
        <v>79.107965172280089</v>
      </c>
      <c r="V27" s="15">
        <v>79.77911055857335</v>
      </c>
      <c r="W27" s="15">
        <v>79.587515470347469</v>
      </c>
      <c r="X27" s="15">
        <v>79.251701057750452</v>
      </c>
      <c r="Y27" s="15">
        <v>79.923329882944486</v>
      </c>
      <c r="Z27" s="15">
        <v>80.050103421002291</v>
      </c>
      <c r="AA27" s="15">
        <v>79.723815009752059</v>
      </c>
      <c r="AB27" s="15">
        <v>80.376391832252523</v>
      </c>
      <c r="AC27" s="15">
        <v>80.399258255897507</v>
      </c>
      <c r="AD27" s="15">
        <v>80.074632436864576</v>
      </c>
      <c r="AE27" s="15">
        <v>80.723884074930439</v>
      </c>
      <c r="AF27" s="15">
        <v>80.715998059278419</v>
      </c>
      <c r="AG27" s="15">
        <v>80.400513326436567</v>
      </c>
      <c r="AH27" s="15">
        <v>81.031482792120272</v>
      </c>
      <c r="AI27" s="15">
        <v>80.549503149175607</v>
      </c>
      <c r="AJ27" s="15">
        <v>80.227372037842159</v>
      </c>
      <c r="AK27" s="15">
        <v>80.871634260509055</v>
      </c>
      <c r="AL27" s="15">
        <v>80.560713245276816</v>
      </c>
      <c r="AM27" s="15">
        <v>80.246457844080297</v>
      </c>
      <c r="AN27" s="15">
        <v>80.874968646473334</v>
      </c>
    </row>
    <row r="28" spans="1:40" ht="12.75" customHeight="1">
      <c r="A28" s="14" t="s">
        <v>27</v>
      </c>
      <c r="B28" s="15">
        <v>80.322750390673335</v>
      </c>
      <c r="C28" s="15">
        <v>79.771691993679667</v>
      </c>
      <c r="D28" s="15">
        <v>80.873808787667002</v>
      </c>
      <c r="E28" s="15">
        <v>79.796622785127738</v>
      </c>
      <c r="F28" s="15">
        <v>79.197556314047304</v>
      </c>
      <c r="G28" s="15">
        <v>80.395689256208172</v>
      </c>
      <c r="H28" s="15">
        <v>79.878297520371518</v>
      </c>
      <c r="I28" s="15">
        <v>79.28943328560274</v>
      </c>
      <c r="J28" s="15">
        <v>80.467161755140296</v>
      </c>
      <c r="K28" s="15">
        <v>80.054800249653979</v>
      </c>
      <c r="L28" s="15">
        <v>79.459293689211776</v>
      </c>
      <c r="M28" s="15">
        <v>80.650306810096183</v>
      </c>
      <c r="N28" s="15">
        <v>80.632613962455423</v>
      </c>
      <c r="O28" s="15">
        <v>80.06344319855279</v>
      </c>
      <c r="P28" s="15">
        <v>81.201784726358056</v>
      </c>
      <c r="Q28" s="15">
        <v>80.934737950137944</v>
      </c>
      <c r="R28" s="15">
        <v>80.362969795439199</v>
      </c>
      <c r="S28" s="15">
        <v>81.506506104836689</v>
      </c>
      <c r="T28" s="15">
        <v>81.036875345576178</v>
      </c>
      <c r="U28" s="15">
        <v>80.452527239128358</v>
      </c>
      <c r="V28" s="15">
        <v>81.621223452023997</v>
      </c>
      <c r="W28" s="15">
        <v>81.460226091772014</v>
      </c>
      <c r="X28" s="15">
        <v>80.882487564619993</v>
      </c>
      <c r="Y28" s="15">
        <v>82.037964618924036</v>
      </c>
      <c r="Z28" s="15">
        <v>81.619099287553269</v>
      </c>
      <c r="AA28" s="15">
        <v>81.036681240444992</v>
      </c>
      <c r="AB28" s="15">
        <v>82.201517334661546</v>
      </c>
      <c r="AC28" s="15">
        <v>82.095897142720986</v>
      </c>
      <c r="AD28" s="15">
        <v>81.517436051509577</v>
      </c>
      <c r="AE28" s="15">
        <v>82.674358233932395</v>
      </c>
      <c r="AF28" s="15">
        <v>81.954992528853396</v>
      </c>
      <c r="AG28" s="15">
        <v>81.380255560267571</v>
      </c>
      <c r="AH28" s="15">
        <v>82.52972949743922</v>
      </c>
      <c r="AI28" s="15">
        <v>82.400209706754353</v>
      </c>
      <c r="AJ28" s="15">
        <v>81.844696066251927</v>
      </c>
      <c r="AK28" s="15">
        <v>82.955723347256779</v>
      </c>
      <c r="AL28" s="15">
        <v>82.492781577543639</v>
      </c>
      <c r="AM28" s="15">
        <v>81.950540015637571</v>
      </c>
      <c r="AN28" s="15">
        <v>83.035023139449706</v>
      </c>
    </row>
    <row r="29" spans="1:40" ht="12.75" customHeight="1">
      <c r="A29" s="14" t="s">
        <v>28</v>
      </c>
      <c r="B29" s="15">
        <v>79.872584184612862</v>
      </c>
      <c r="C29" s="15">
        <v>79.335584212940788</v>
      </c>
      <c r="D29" s="15">
        <v>80.409584156284936</v>
      </c>
      <c r="E29" s="15">
        <v>79.683310792446619</v>
      </c>
      <c r="F29" s="15">
        <v>79.150502138665715</v>
      </c>
      <c r="G29" s="15">
        <v>80.216119446227523</v>
      </c>
      <c r="H29" s="15">
        <v>79.52932757266727</v>
      </c>
      <c r="I29" s="15">
        <v>79.001632975987619</v>
      </c>
      <c r="J29" s="15">
        <v>80.057022169346922</v>
      </c>
      <c r="K29" s="15">
        <v>79.795621782880502</v>
      </c>
      <c r="L29" s="15">
        <v>79.296172615951718</v>
      </c>
      <c r="M29" s="15">
        <v>80.295070949809286</v>
      </c>
      <c r="N29" s="15">
        <v>80.32240147464411</v>
      </c>
      <c r="O29" s="15">
        <v>79.849872905901378</v>
      </c>
      <c r="P29" s="15">
        <v>80.794930043386842</v>
      </c>
      <c r="Q29" s="15">
        <v>80.261403150028826</v>
      </c>
      <c r="R29" s="15">
        <v>79.776840859501604</v>
      </c>
      <c r="S29" s="15">
        <v>80.745965440556049</v>
      </c>
      <c r="T29" s="15">
        <v>80.547461680762083</v>
      </c>
      <c r="U29" s="15">
        <v>80.047554556188629</v>
      </c>
      <c r="V29" s="15">
        <v>81.047368805335537</v>
      </c>
      <c r="W29" s="15">
        <v>80.649399970973846</v>
      </c>
      <c r="X29" s="15">
        <v>80.128856644717331</v>
      </c>
      <c r="Y29" s="15">
        <v>81.169943297230361</v>
      </c>
      <c r="Z29" s="15">
        <v>81.481473149620555</v>
      </c>
      <c r="AA29" s="15">
        <v>80.977172374819844</v>
      </c>
      <c r="AB29" s="15">
        <v>81.985773924421267</v>
      </c>
      <c r="AC29" s="15">
        <v>81.610679488994549</v>
      </c>
      <c r="AD29" s="15">
        <v>81.117248461445072</v>
      </c>
      <c r="AE29" s="15">
        <v>82.104110516544026</v>
      </c>
      <c r="AF29" s="15">
        <v>81.90684920973878</v>
      </c>
      <c r="AG29" s="15">
        <v>81.441566664360735</v>
      </c>
      <c r="AH29" s="15">
        <v>82.372131755116826</v>
      </c>
      <c r="AI29" s="15">
        <v>81.538727591369309</v>
      </c>
      <c r="AJ29" s="15">
        <v>81.054839785329293</v>
      </c>
      <c r="AK29" s="15">
        <v>82.022615397409325</v>
      </c>
      <c r="AL29" s="15">
        <v>81.47219040714927</v>
      </c>
      <c r="AM29" s="15">
        <v>80.980619208550067</v>
      </c>
      <c r="AN29" s="15">
        <v>81.963761605748473</v>
      </c>
    </row>
    <row r="30" spans="1:40" ht="12.75" customHeight="1">
      <c r="A30" s="14" t="s">
        <v>29</v>
      </c>
      <c r="B30" s="15">
        <v>79.505704697180107</v>
      </c>
      <c r="C30" s="15">
        <v>79.170291400384997</v>
      </c>
      <c r="D30" s="15">
        <v>79.841117993975217</v>
      </c>
      <c r="E30" s="15">
        <v>79.354070992721603</v>
      </c>
      <c r="F30" s="15">
        <v>79.019879147267389</v>
      </c>
      <c r="G30" s="15">
        <v>79.688262838175817</v>
      </c>
      <c r="H30" s="15">
        <v>79.417911621315923</v>
      </c>
      <c r="I30" s="15">
        <v>79.07838135699798</v>
      </c>
      <c r="J30" s="15">
        <v>79.757441885633867</v>
      </c>
      <c r="K30" s="15">
        <v>79.566814700508118</v>
      </c>
      <c r="L30" s="15">
        <v>79.227288524612632</v>
      </c>
      <c r="M30" s="15">
        <v>79.906340876403604</v>
      </c>
      <c r="N30" s="15">
        <v>79.914756178337299</v>
      </c>
      <c r="O30" s="15">
        <v>79.570595362922163</v>
      </c>
      <c r="P30" s="15">
        <v>80.258916993752436</v>
      </c>
      <c r="Q30" s="15">
        <v>80.148209057886305</v>
      </c>
      <c r="R30" s="15">
        <v>79.805486669293089</v>
      </c>
      <c r="S30" s="15">
        <v>80.490931446479522</v>
      </c>
      <c r="T30" s="15">
        <v>80.158987800562016</v>
      </c>
      <c r="U30" s="15">
        <v>79.817417035455207</v>
      </c>
      <c r="V30" s="15">
        <v>80.500558565668825</v>
      </c>
      <c r="W30" s="15">
        <v>80.106079870753888</v>
      </c>
      <c r="X30" s="15">
        <v>79.765049278186112</v>
      </c>
      <c r="Y30" s="15">
        <v>80.447110463321664</v>
      </c>
      <c r="Z30" s="15">
        <v>80.405574104726952</v>
      </c>
      <c r="AA30" s="15">
        <v>80.070260520345087</v>
      </c>
      <c r="AB30" s="15">
        <v>80.740887689108817</v>
      </c>
      <c r="AC30" s="15">
        <v>80.985778181614904</v>
      </c>
      <c r="AD30" s="15">
        <v>80.659666459837624</v>
      </c>
      <c r="AE30" s="15">
        <v>81.311889903392185</v>
      </c>
      <c r="AF30" s="15">
        <v>81.14761150629046</v>
      </c>
      <c r="AG30" s="15">
        <v>80.819665794241971</v>
      </c>
      <c r="AH30" s="15">
        <v>81.475557218338949</v>
      </c>
      <c r="AI30" s="15">
        <v>81.202915961836268</v>
      </c>
      <c r="AJ30" s="15">
        <v>80.880533404748917</v>
      </c>
      <c r="AK30" s="15">
        <v>81.52529851892362</v>
      </c>
      <c r="AL30" s="15">
        <v>81.451677074528604</v>
      </c>
      <c r="AM30" s="15">
        <v>81.118453843881596</v>
      </c>
      <c r="AN30" s="15">
        <v>81.784900305175611</v>
      </c>
    </row>
    <row r="31" spans="1:40" ht="12.75" customHeight="1">
      <c r="A31" s="14" t="s">
        <v>30</v>
      </c>
      <c r="B31" s="15">
        <v>78.834034238416294</v>
      </c>
      <c r="C31" s="15">
        <v>78.452219373205011</v>
      </c>
      <c r="D31" s="15">
        <v>79.215849103627576</v>
      </c>
      <c r="E31" s="15">
        <v>78.808959400184747</v>
      </c>
      <c r="F31" s="15">
        <v>78.426159166274147</v>
      </c>
      <c r="G31" s="15">
        <v>79.191759634095348</v>
      </c>
      <c r="H31" s="15">
        <v>79.201423529954965</v>
      </c>
      <c r="I31" s="15">
        <v>78.840114028028424</v>
      </c>
      <c r="J31" s="15">
        <v>79.562733031881507</v>
      </c>
      <c r="K31" s="15">
        <v>79.393544977908718</v>
      </c>
      <c r="L31" s="15">
        <v>79.029265133215503</v>
      </c>
      <c r="M31" s="15">
        <v>79.757824822601933</v>
      </c>
      <c r="N31" s="15">
        <v>79.697278897475243</v>
      </c>
      <c r="O31" s="15">
        <v>79.339270219148347</v>
      </c>
      <c r="P31" s="15">
        <v>80.05528757580214</v>
      </c>
      <c r="Q31" s="15">
        <v>79.901056025532313</v>
      </c>
      <c r="R31" s="15">
        <v>79.546413013729648</v>
      </c>
      <c r="S31" s="15">
        <v>80.255699037334978</v>
      </c>
      <c r="T31" s="15">
        <v>80.193522319104417</v>
      </c>
      <c r="U31" s="15">
        <v>79.848848362229731</v>
      </c>
      <c r="V31" s="15">
        <v>80.538196275979104</v>
      </c>
      <c r="W31" s="15">
        <v>80.549561326420658</v>
      </c>
      <c r="X31" s="15">
        <v>80.205560704361829</v>
      </c>
      <c r="Y31" s="15">
        <v>80.893561948479487</v>
      </c>
      <c r="Z31" s="15">
        <v>80.808997496692626</v>
      </c>
      <c r="AA31" s="15">
        <v>80.456636231834537</v>
      </c>
      <c r="AB31" s="15">
        <v>81.161358761550716</v>
      </c>
      <c r="AC31" s="15">
        <v>80.987897702847192</v>
      </c>
      <c r="AD31" s="15">
        <v>80.624813337163403</v>
      </c>
      <c r="AE31" s="15">
        <v>81.350982068530982</v>
      </c>
      <c r="AF31" s="15">
        <v>80.978280339281625</v>
      </c>
      <c r="AG31" s="15">
        <v>80.614024294523489</v>
      </c>
      <c r="AH31" s="15">
        <v>81.342536384039761</v>
      </c>
      <c r="AI31" s="15">
        <v>80.988702860504446</v>
      </c>
      <c r="AJ31" s="15">
        <v>80.63004955242836</v>
      </c>
      <c r="AK31" s="15">
        <v>81.347356168580532</v>
      </c>
      <c r="AL31" s="15">
        <v>81.153913779755968</v>
      </c>
      <c r="AM31" s="15">
        <v>80.80912685244094</v>
      </c>
      <c r="AN31" s="15">
        <v>81.498700707070995</v>
      </c>
    </row>
    <row r="32" spans="1:40" ht="20.85" customHeight="1">
      <c r="A32" s="14" t="s">
        <v>31</v>
      </c>
      <c r="B32" s="15">
        <v>80.14442320622166</v>
      </c>
      <c r="C32" s="15">
        <v>79.862663020074336</v>
      </c>
      <c r="D32" s="15">
        <v>80.426183392368984</v>
      </c>
      <c r="E32" s="15">
        <v>80.360574036355416</v>
      </c>
      <c r="F32" s="15">
        <v>80.082215685648478</v>
      </c>
      <c r="G32" s="15">
        <v>80.638932387062354</v>
      </c>
      <c r="H32" s="15">
        <v>80.368409870851707</v>
      </c>
      <c r="I32" s="15">
        <v>80.09714361239088</v>
      </c>
      <c r="J32" s="15">
        <v>80.639676129312534</v>
      </c>
      <c r="K32" s="15">
        <v>80.445322955517554</v>
      </c>
      <c r="L32" s="15">
        <v>80.170138333736048</v>
      </c>
      <c r="M32" s="15">
        <v>80.72050757729906</v>
      </c>
      <c r="N32" s="15">
        <v>80.587122948510824</v>
      </c>
      <c r="O32" s="15">
        <v>80.311748125570489</v>
      </c>
      <c r="P32" s="15">
        <v>80.86249777145116</v>
      </c>
      <c r="Q32" s="15">
        <v>80.76422635352823</v>
      </c>
      <c r="R32" s="15">
        <v>80.490677860377033</v>
      </c>
      <c r="S32" s="15">
        <v>81.037774846679426</v>
      </c>
      <c r="T32" s="15">
        <v>80.820925623432871</v>
      </c>
      <c r="U32" s="15">
        <v>80.553910623080341</v>
      </c>
      <c r="V32" s="15">
        <v>81.0879406237854</v>
      </c>
      <c r="W32" s="15">
        <v>81.144334180174241</v>
      </c>
      <c r="X32" s="15">
        <v>80.883354313207263</v>
      </c>
      <c r="Y32" s="15">
        <v>81.405314047141218</v>
      </c>
      <c r="Z32" s="15">
        <v>81.388878019149317</v>
      </c>
      <c r="AA32" s="15">
        <v>81.131246662482226</v>
      </c>
      <c r="AB32" s="15">
        <v>81.646509375816407</v>
      </c>
      <c r="AC32" s="15">
        <v>81.744156872774496</v>
      </c>
      <c r="AD32" s="15">
        <v>81.486964022497659</v>
      </c>
      <c r="AE32" s="15">
        <v>82.001349723051334</v>
      </c>
      <c r="AF32" s="15">
        <v>81.68517804399589</v>
      </c>
      <c r="AG32" s="15">
        <v>81.426855676724912</v>
      </c>
      <c r="AH32" s="15">
        <v>81.943500411266868</v>
      </c>
      <c r="AI32" s="15">
        <v>81.806440128394883</v>
      </c>
      <c r="AJ32" s="15">
        <v>81.548358096395248</v>
      </c>
      <c r="AK32" s="15">
        <v>82.064522160394517</v>
      </c>
      <c r="AL32" s="15">
        <v>81.781659521620625</v>
      </c>
      <c r="AM32" s="15">
        <v>81.524441981541571</v>
      </c>
      <c r="AN32" s="15">
        <v>82.038877061699679</v>
      </c>
    </row>
    <row r="33" spans="1:40" ht="12.75" customHeight="1">
      <c r="A33" s="14" t="s">
        <v>32</v>
      </c>
      <c r="B33" s="15">
        <v>77.562943751806415</v>
      </c>
      <c r="C33" s="15">
        <v>77.363570174034422</v>
      </c>
      <c r="D33" s="15">
        <v>77.762317329578408</v>
      </c>
      <c r="E33" s="15">
        <v>77.608759542213591</v>
      </c>
      <c r="F33" s="15">
        <v>77.409560557698597</v>
      </c>
      <c r="G33" s="15">
        <v>77.807958526728584</v>
      </c>
      <c r="H33" s="15">
        <v>77.621481200262863</v>
      </c>
      <c r="I33" s="15">
        <v>77.420463888355968</v>
      </c>
      <c r="J33" s="15">
        <v>77.822498512169759</v>
      </c>
      <c r="K33" s="15">
        <v>77.841379390089543</v>
      </c>
      <c r="L33" s="15">
        <v>77.64303542554039</v>
      </c>
      <c r="M33" s="15">
        <v>78.039723354638696</v>
      </c>
      <c r="N33" s="15">
        <v>78.141450287289402</v>
      </c>
      <c r="O33" s="15">
        <v>77.943200251238295</v>
      </c>
      <c r="P33" s="15">
        <v>78.339700323340509</v>
      </c>
      <c r="Q33" s="15">
        <v>78.438216620872595</v>
      </c>
      <c r="R33" s="15">
        <v>78.241356243433003</v>
      </c>
      <c r="S33" s="15">
        <v>78.635076998312186</v>
      </c>
      <c r="T33" s="15">
        <v>78.547741107914305</v>
      </c>
      <c r="U33" s="15">
        <v>78.351007069140664</v>
      </c>
      <c r="V33" s="15">
        <v>78.744475146687947</v>
      </c>
      <c r="W33" s="15">
        <v>78.854174139316754</v>
      </c>
      <c r="X33" s="15">
        <v>78.657676199683095</v>
      </c>
      <c r="Y33" s="15">
        <v>79.050672078950413</v>
      </c>
      <c r="Z33" s="15">
        <v>79.184899664154571</v>
      </c>
      <c r="AA33" s="15">
        <v>78.99010584204035</v>
      </c>
      <c r="AB33" s="15">
        <v>79.379693486268792</v>
      </c>
      <c r="AC33" s="15">
        <v>79.682035651073861</v>
      </c>
      <c r="AD33" s="15">
        <v>79.488215138519067</v>
      </c>
      <c r="AE33" s="15">
        <v>79.875856163628654</v>
      </c>
      <c r="AF33" s="15">
        <v>79.814322811645582</v>
      </c>
      <c r="AG33" s="15">
        <v>79.624804362590254</v>
      </c>
      <c r="AH33" s="15">
        <v>80.003841260700909</v>
      </c>
      <c r="AI33" s="15">
        <v>79.955408188011802</v>
      </c>
      <c r="AJ33" s="15">
        <v>79.768677495305965</v>
      </c>
      <c r="AK33" s="15">
        <v>80.142138880717638</v>
      </c>
      <c r="AL33" s="15">
        <v>80.036208082252998</v>
      </c>
      <c r="AM33" s="15">
        <v>79.850416270794767</v>
      </c>
      <c r="AN33" s="15">
        <v>80.221999893711228</v>
      </c>
    </row>
    <row r="34" spans="1:40" ht="12.75" customHeight="1">
      <c r="A34" s="14" t="s">
        <v>33</v>
      </c>
      <c r="B34" s="15">
        <v>79.161526988777794</v>
      </c>
      <c r="C34" s="15">
        <v>78.774328219213956</v>
      </c>
      <c r="D34" s="15">
        <v>79.548725758341632</v>
      </c>
      <c r="E34" s="15">
        <v>79.460976354275132</v>
      </c>
      <c r="F34" s="15">
        <v>79.08536327456693</v>
      </c>
      <c r="G34" s="15">
        <v>79.836589433983335</v>
      </c>
      <c r="H34" s="15">
        <v>79.805260161655255</v>
      </c>
      <c r="I34" s="15">
        <v>79.441733973824626</v>
      </c>
      <c r="J34" s="15">
        <v>80.168786349485885</v>
      </c>
      <c r="K34" s="15">
        <v>80.377033122770385</v>
      </c>
      <c r="L34" s="15">
        <v>80.022358292731155</v>
      </c>
      <c r="M34" s="15">
        <v>80.731707952809614</v>
      </c>
      <c r="N34" s="15">
        <v>80.560272393192037</v>
      </c>
      <c r="O34" s="15">
        <v>80.198872553139907</v>
      </c>
      <c r="P34" s="15">
        <v>80.921672233244166</v>
      </c>
      <c r="Q34" s="15">
        <v>80.444444992521753</v>
      </c>
      <c r="R34" s="15">
        <v>80.076705649965362</v>
      </c>
      <c r="S34" s="15">
        <v>80.812184335078143</v>
      </c>
      <c r="T34" s="15">
        <v>80.618621767277844</v>
      </c>
      <c r="U34" s="15">
        <v>80.26036702910524</v>
      </c>
      <c r="V34" s="15">
        <v>80.976876505450448</v>
      </c>
      <c r="W34" s="15">
        <v>81.030364787772186</v>
      </c>
      <c r="X34" s="15">
        <v>80.676806027640211</v>
      </c>
      <c r="Y34" s="15">
        <v>81.383923547904161</v>
      </c>
      <c r="Z34" s="15">
        <v>81.406671034410621</v>
      </c>
      <c r="AA34" s="15">
        <v>81.055138630992261</v>
      </c>
      <c r="AB34" s="15">
        <v>81.758203437828982</v>
      </c>
      <c r="AC34" s="15">
        <v>81.547022242366452</v>
      </c>
      <c r="AD34" s="15">
        <v>81.192967896293055</v>
      </c>
      <c r="AE34" s="15">
        <v>81.90107658843985</v>
      </c>
      <c r="AF34" s="15">
        <v>81.691365779921668</v>
      </c>
      <c r="AG34" s="15">
        <v>81.336249379933477</v>
      </c>
      <c r="AH34" s="15">
        <v>82.046482179909859</v>
      </c>
      <c r="AI34" s="15">
        <v>81.99976498789708</v>
      </c>
      <c r="AJ34" s="15">
        <v>81.64546592902218</v>
      </c>
      <c r="AK34" s="15">
        <v>82.354064046771981</v>
      </c>
      <c r="AL34" s="15">
        <v>82.532027807515433</v>
      </c>
      <c r="AM34" s="15">
        <v>82.190488713647355</v>
      </c>
      <c r="AN34" s="15">
        <v>82.873566901383512</v>
      </c>
    </row>
    <row r="35" spans="1:40" ht="12.75" customHeight="1">
      <c r="A35" s="14" t="s">
        <v>34</v>
      </c>
      <c r="B35" s="15">
        <v>77.978908738627624</v>
      </c>
      <c r="C35" s="15">
        <v>77.72570414960839</v>
      </c>
      <c r="D35" s="15">
        <v>78.232113327646857</v>
      </c>
      <c r="E35" s="15">
        <v>77.921759194402895</v>
      </c>
      <c r="F35" s="15">
        <v>77.669541853486791</v>
      </c>
      <c r="G35" s="15">
        <v>78.173976535318999</v>
      </c>
      <c r="H35" s="15">
        <v>78.010158039923894</v>
      </c>
      <c r="I35" s="15">
        <v>77.758467807876812</v>
      </c>
      <c r="J35" s="15">
        <v>78.261848271970976</v>
      </c>
      <c r="K35" s="15">
        <v>78.319562647641789</v>
      </c>
      <c r="L35" s="15">
        <v>78.069022407534121</v>
      </c>
      <c r="M35" s="15">
        <v>78.570102887749456</v>
      </c>
      <c r="N35" s="15">
        <v>78.725526157549439</v>
      </c>
      <c r="O35" s="15">
        <v>78.479518415511293</v>
      </c>
      <c r="P35" s="15">
        <v>78.971533899587584</v>
      </c>
      <c r="Q35" s="15">
        <v>78.911695707087503</v>
      </c>
      <c r="R35" s="15">
        <v>78.665572484672012</v>
      </c>
      <c r="S35" s="15">
        <v>79.157818929502994</v>
      </c>
      <c r="T35" s="15">
        <v>78.980152072796912</v>
      </c>
      <c r="U35" s="15">
        <v>78.735608321144326</v>
      </c>
      <c r="V35" s="15">
        <v>79.224695824449498</v>
      </c>
      <c r="W35" s="15">
        <v>79.208678214742477</v>
      </c>
      <c r="X35" s="15">
        <v>78.96828773238407</v>
      </c>
      <c r="Y35" s="15">
        <v>79.449068697100884</v>
      </c>
      <c r="Z35" s="15">
        <v>79.47002988902446</v>
      </c>
      <c r="AA35" s="15">
        <v>79.23147238110937</v>
      </c>
      <c r="AB35" s="15">
        <v>79.708587396939549</v>
      </c>
      <c r="AC35" s="15">
        <v>79.738116202405024</v>
      </c>
      <c r="AD35" s="15">
        <v>79.499772521924257</v>
      </c>
      <c r="AE35" s="15">
        <v>79.976459882885791</v>
      </c>
      <c r="AF35" s="15">
        <v>79.804789301534939</v>
      </c>
      <c r="AG35" s="15">
        <v>79.568167608711278</v>
      </c>
      <c r="AH35" s="15">
        <v>80.0414109943586</v>
      </c>
      <c r="AI35" s="15">
        <v>80.02785147053136</v>
      </c>
      <c r="AJ35" s="15">
        <v>79.793920628449214</v>
      </c>
      <c r="AK35" s="15">
        <v>80.261782312613505</v>
      </c>
      <c r="AL35" s="15">
        <v>80.257984911289</v>
      </c>
      <c r="AM35" s="15">
        <v>80.025793091272078</v>
      </c>
      <c r="AN35" s="15">
        <v>80.490176731305922</v>
      </c>
    </row>
    <row r="36" spans="1:40" ht="12.75" customHeight="1">
      <c r="A36" s="14" t="s">
        <v>35</v>
      </c>
      <c r="B36" s="15">
        <v>79.311930435862408</v>
      </c>
      <c r="C36" s="15">
        <v>79.079749412217978</v>
      </c>
      <c r="D36" s="15">
        <v>79.544111459506837</v>
      </c>
      <c r="E36" s="15">
        <v>79.483184187569023</v>
      </c>
      <c r="F36" s="15">
        <v>79.253394615154008</v>
      </c>
      <c r="G36" s="15">
        <v>79.712973759984038</v>
      </c>
      <c r="H36" s="15">
        <v>79.731114037375363</v>
      </c>
      <c r="I36" s="15">
        <v>79.504735579425869</v>
      </c>
      <c r="J36" s="15">
        <v>79.957492495324857</v>
      </c>
      <c r="K36" s="15">
        <v>79.94179443888865</v>
      </c>
      <c r="L36" s="15">
        <v>79.715334506322208</v>
      </c>
      <c r="M36" s="15">
        <v>80.168254371455092</v>
      </c>
      <c r="N36" s="15">
        <v>80.332193311852578</v>
      </c>
      <c r="O36" s="15">
        <v>80.106636836805762</v>
      </c>
      <c r="P36" s="15">
        <v>80.557749786899393</v>
      </c>
      <c r="Q36" s="15">
        <v>80.40385330567625</v>
      </c>
      <c r="R36" s="15">
        <v>80.177533381201371</v>
      </c>
      <c r="S36" s="15">
        <v>80.630173230151129</v>
      </c>
      <c r="T36" s="15">
        <v>80.762624157891707</v>
      </c>
      <c r="U36" s="15">
        <v>80.539612360657117</v>
      </c>
      <c r="V36" s="15">
        <v>80.985635955126298</v>
      </c>
      <c r="W36" s="15">
        <v>80.941249857425419</v>
      </c>
      <c r="X36" s="15">
        <v>80.72028391136358</v>
      </c>
      <c r="Y36" s="15">
        <v>81.162215803487257</v>
      </c>
      <c r="Z36" s="15">
        <v>81.168890961837874</v>
      </c>
      <c r="AA36" s="15">
        <v>80.949494281447016</v>
      </c>
      <c r="AB36" s="15">
        <v>81.388287642228732</v>
      </c>
      <c r="AC36" s="15">
        <v>81.31228270659463</v>
      </c>
      <c r="AD36" s="15">
        <v>81.094012628254703</v>
      </c>
      <c r="AE36" s="15">
        <v>81.530552784934557</v>
      </c>
      <c r="AF36" s="15">
        <v>81.412321978114335</v>
      </c>
      <c r="AG36" s="15">
        <v>81.198144368249416</v>
      </c>
      <c r="AH36" s="15">
        <v>81.626499587979254</v>
      </c>
      <c r="AI36" s="15">
        <v>81.553210053243575</v>
      </c>
      <c r="AJ36" s="15">
        <v>81.340975575904238</v>
      </c>
      <c r="AK36" s="15">
        <v>81.765444530582911</v>
      </c>
      <c r="AL36" s="15">
        <v>81.778020065531521</v>
      </c>
      <c r="AM36" s="15">
        <v>81.567187692859449</v>
      </c>
      <c r="AN36" s="15">
        <v>81.988852438203594</v>
      </c>
    </row>
    <row r="37" spans="1:40" ht="20.85" customHeight="1">
      <c r="A37" s="14" t="s">
        <v>36</v>
      </c>
      <c r="B37" s="15">
        <v>81.674861597545217</v>
      </c>
      <c r="C37" s="15">
        <v>80.38261202201349</v>
      </c>
      <c r="D37" s="15">
        <v>82.967111173076944</v>
      </c>
      <c r="E37" s="15">
        <v>81.016732975511914</v>
      </c>
      <c r="F37" s="15">
        <v>79.596203826557229</v>
      </c>
      <c r="G37" s="15">
        <v>82.437262124466599</v>
      </c>
      <c r="H37" s="15">
        <v>80.486544999421795</v>
      </c>
      <c r="I37" s="15">
        <v>78.973432415827617</v>
      </c>
      <c r="J37" s="15">
        <v>81.999657583015974</v>
      </c>
      <c r="K37" s="15">
        <v>81.367285298076965</v>
      </c>
      <c r="L37" s="15">
        <v>79.779582515848517</v>
      </c>
      <c r="M37" s="15">
        <v>82.954988080305412</v>
      </c>
      <c r="N37" s="15">
        <v>81.091875667391378</v>
      </c>
      <c r="O37" s="15">
        <v>79.599752820379393</v>
      </c>
      <c r="P37" s="15">
        <v>82.583998514403362</v>
      </c>
      <c r="Q37" s="15">
        <v>81.621284112233838</v>
      </c>
      <c r="R37" s="15">
        <v>80.329741552914527</v>
      </c>
      <c r="S37" s="15">
        <v>82.912826671553148</v>
      </c>
      <c r="T37" s="15">
        <v>81.608357354003971</v>
      </c>
      <c r="U37" s="15">
        <v>80.448705176043347</v>
      </c>
      <c r="V37" s="15">
        <v>82.768009531964594</v>
      </c>
      <c r="W37" s="15">
        <v>81.965382066778929</v>
      </c>
      <c r="X37" s="15">
        <v>80.790082455287944</v>
      </c>
      <c r="Y37" s="15">
        <v>83.140681678269914</v>
      </c>
      <c r="Z37" s="15">
        <v>81.721329054388008</v>
      </c>
      <c r="AA37" s="15">
        <v>80.387854404161075</v>
      </c>
      <c r="AB37" s="15">
        <v>83.05480370461494</v>
      </c>
      <c r="AC37" s="15">
        <v>81.586017073369405</v>
      </c>
      <c r="AD37" s="15">
        <v>80.22310354446239</v>
      </c>
      <c r="AE37" s="15">
        <v>82.94893060227642</v>
      </c>
      <c r="AF37" s="15">
        <v>81.807359322992781</v>
      </c>
      <c r="AG37" s="15">
        <v>80.506175521790027</v>
      </c>
      <c r="AH37" s="15">
        <v>83.108543124195535</v>
      </c>
      <c r="AI37" s="15">
        <v>82.538210716015243</v>
      </c>
      <c r="AJ37" s="15">
        <v>81.407398677206842</v>
      </c>
      <c r="AK37" s="15">
        <v>83.669022754823644</v>
      </c>
      <c r="AL37" s="15">
        <v>82.84065198391221</v>
      </c>
      <c r="AM37" s="15">
        <v>81.641265378211799</v>
      </c>
      <c r="AN37" s="15">
        <v>84.040038589612621</v>
      </c>
    </row>
    <row r="38" spans="1:40" ht="12.75" customHeight="1">
      <c r="A38" s="14" t="s">
        <v>37</v>
      </c>
      <c r="B38" s="15">
        <v>81.407288913111643</v>
      </c>
      <c r="C38" s="15">
        <v>80.104783605462345</v>
      </c>
      <c r="D38" s="15">
        <v>82.709794220760941</v>
      </c>
      <c r="E38" s="15">
        <v>80.595827888736878</v>
      </c>
      <c r="F38" s="15">
        <v>79.264068791679477</v>
      </c>
      <c r="G38" s="15">
        <v>81.927586985794278</v>
      </c>
      <c r="H38" s="15">
        <v>80.186168754164029</v>
      </c>
      <c r="I38" s="15">
        <v>78.72090390677522</v>
      </c>
      <c r="J38" s="15">
        <v>81.651433601552839</v>
      </c>
      <c r="K38" s="15">
        <v>80.935611400527279</v>
      </c>
      <c r="L38" s="15">
        <v>79.366518521436262</v>
      </c>
      <c r="M38" s="15">
        <v>82.504704279618295</v>
      </c>
      <c r="N38" s="15">
        <v>81.486994054834028</v>
      </c>
      <c r="O38" s="15">
        <v>79.917467071392977</v>
      </c>
      <c r="P38" s="15">
        <v>83.056521038275079</v>
      </c>
      <c r="Q38" s="15">
        <v>82.63948986497347</v>
      </c>
      <c r="R38" s="15">
        <v>81.228706971756026</v>
      </c>
      <c r="S38" s="15">
        <v>84.050272758190914</v>
      </c>
      <c r="T38" s="15">
        <v>81.494952419058436</v>
      </c>
      <c r="U38" s="15">
        <v>79.868607947253693</v>
      </c>
      <c r="V38" s="15">
        <v>83.121296890863178</v>
      </c>
      <c r="W38" s="15">
        <v>81.8612481989272</v>
      </c>
      <c r="X38" s="15">
        <v>80.266588662463093</v>
      </c>
      <c r="Y38" s="15">
        <v>83.455907735391307</v>
      </c>
      <c r="Z38" s="15">
        <v>80.705887794512904</v>
      </c>
      <c r="AA38" s="15">
        <v>79.070841301431457</v>
      </c>
      <c r="AB38" s="15">
        <v>82.340934287594351</v>
      </c>
      <c r="AC38" s="15">
        <v>81.024595477896796</v>
      </c>
      <c r="AD38" s="15">
        <v>79.758980714416211</v>
      </c>
      <c r="AE38" s="15">
        <v>82.29021024137738</v>
      </c>
      <c r="AF38" s="15">
        <v>81.31694965472893</v>
      </c>
      <c r="AG38" s="15">
        <v>80.065864891789914</v>
      </c>
      <c r="AH38" s="15">
        <v>82.568034417667945</v>
      </c>
      <c r="AI38" s="15">
        <v>82.475250593599242</v>
      </c>
      <c r="AJ38" s="15">
        <v>81.319163772963648</v>
      </c>
      <c r="AK38" s="15">
        <v>83.631337414234835</v>
      </c>
      <c r="AL38" s="15">
        <v>82.421901215025485</v>
      </c>
      <c r="AM38" s="15">
        <v>81.159744587993387</v>
      </c>
      <c r="AN38" s="15">
        <v>83.684057842057584</v>
      </c>
    </row>
    <row r="39" spans="1:40" ht="12.75" customHeight="1">
      <c r="A39" s="14" t="s">
        <v>38</v>
      </c>
      <c r="B39" s="15">
        <v>79.410799398640236</v>
      </c>
      <c r="C39" s="15">
        <v>79.089577516669337</v>
      </c>
      <c r="D39" s="15">
        <v>79.732021280611136</v>
      </c>
      <c r="E39" s="15">
        <v>79.162176631974617</v>
      </c>
      <c r="F39" s="15">
        <v>78.833690249398686</v>
      </c>
      <c r="G39" s="15">
        <v>79.490663014550549</v>
      </c>
      <c r="H39" s="15">
        <v>79.322841523157976</v>
      </c>
      <c r="I39" s="15">
        <v>79.000730482921298</v>
      </c>
      <c r="J39" s="15">
        <v>79.644952563394654</v>
      </c>
      <c r="K39" s="15">
        <v>79.444542181637189</v>
      </c>
      <c r="L39" s="15">
        <v>79.118933886708305</v>
      </c>
      <c r="M39" s="15">
        <v>79.770150476566073</v>
      </c>
      <c r="N39" s="15">
        <v>80.059773834113102</v>
      </c>
      <c r="O39" s="15">
        <v>79.737502774045709</v>
      </c>
      <c r="P39" s="15">
        <v>80.382044894180495</v>
      </c>
      <c r="Q39" s="15">
        <v>80.357213375034547</v>
      </c>
      <c r="R39" s="15">
        <v>80.03216259646635</v>
      </c>
      <c r="S39" s="15">
        <v>80.682264153602745</v>
      </c>
      <c r="T39" s="15">
        <v>80.628273955974521</v>
      </c>
      <c r="U39" s="15">
        <v>80.312413320472373</v>
      </c>
      <c r="V39" s="15">
        <v>80.944134591476669</v>
      </c>
      <c r="W39" s="15">
        <v>80.619741677418475</v>
      </c>
      <c r="X39" s="15">
        <v>80.296714859407686</v>
      </c>
      <c r="Y39" s="15">
        <v>80.942768495429263</v>
      </c>
      <c r="Z39" s="15">
        <v>80.643560552525614</v>
      </c>
      <c r="AA39" s="15">
        <v>80.320156090362502</v>
      </c>
      <c r="AB39" s="15">
        <v>80.966965014688725</v>
      </c>
      <c r="AC39" s="15">
        <v>80.923393357272587</v>
      </c>
      <c r="AD39" s="15">
        <v>80.591451989196344</v>
      </c>
      <c r="AE39" s="15">
        <v>81.255334725348831</v>
      </c>
      <c r="AF39" s="15">
        <v>81.09759101585496</v>
      </c>
      <c r="AG39" s="15">
        <v>80.775597320739436</v>
      </c>
      <c r="AH39" s="15">
        <v>81.419584710970483</v>
      </c>
      <c r="AI39" s="15">
        <v>81.376924255471252</v>
      </c>
      <c r="AJ39" s="15">
        <v>81.059865740613105</v>
      </c>
      <c r="AK39" s="15">
        <v>81.693982770329399</v>
      </c>
      <c r="AL39" s="15">
        <v>81.676976968339631</v>
      </c>
      <c r="AM39" s="15">
        <v>81.36480133449642</v>
      </c>
      <c r="AN39" s="15">
        <v>81.989152602182841</v>
      </c>
    </row>
    <row r="40" spans="1:40" ht="12.75" customHeight="1">
      <c r="A40" s="17" t="s">
        <v>39</v>
      </c>
      <c r="B40" s="19">
        <v>79.944955647275378</v>
      </c>
      <c r="C40" s="19">
        <v>78.573403416282702</v>
      </c>
      <c r="D40" s="19">
        <v>81.316507878268055</v>
      </c>
      <c r="E40" s="19">
        <v>79.622301639422091</v>
      </c>
      <c r="F40" s="19">
        <v>78.154192662592266</v>
      </c>
      <c r="G40" s="19">
        <v>81.090410616251916</v>
      </c>
      <c r="H40" s="19">
        <v>79.947028100360384</v>
      </c>
      <c r="I40" s="19">
        <v>78.570601533337552</v>
      </c>
      <c r="J40" s="19">
        <v>81.323454667383217</v>
      </c>
      <c r="K40" s="19">
        <v>79.626464499747541</v>
      </c>
      <c r="L40" s="19">
        <v>78.209491165512134</v>
      </c>
      <c r="M40" s="19">
        <v>81.043437833982949</v>
      </c>
      <c r="N40" s="19">
        <v>80.036530394677769</v>
      </c>
      <c r="O40" s="19">
        <v>78.65162720815367</v>
      </c>
      <c r="P40" s="19">
        <v>81.421433581201867</v>
      </c>
      <c r="Q40" s="19">
        <v>80.330353563663081</v>
      </c>
      <c r="R40" s="19">
        <v>79.04131448417894</v>
      </c>
      <c r="S40" s="19">
        <v>81.619392643147222</v>
      </c>
      <c r="T40" s="19">
        <v>81.568798236053013</v>
      </c>
      <c r="U40" s="19">
        <v>80.418215401386504</v>
      </c>
      <c r="V40" s="19">
        <v>82.719381070719521</v>
      </c>
      <c r="W40" s="19">
        <v>82.282393030098234</v>
      </c>
      <c r="X40" s="19">
        <v>81.17105994406009</v>
      </c>
      <c r="Y40" s="19">
        <v>83.393726116136378</v>
      </c>
      <c r="Z40" s="19">
        <v>82.389215436018915</v>
      </c>
      <c r="AA40" s="19">
        <v>81.244307202006937</v>
      </c>
      <c r="AB40" s="19">
        <v>83.534123670030894</v>
      </c>
      <c r="AC40" s="19">
        <v>80.788061906743977</v>
      </c>
      <c r="AD40" s="19">
        <v>79.301094655031008</v>
      </c>
      <c r="AE40" s="19">
        <v>82.275029158456945</v>
      </c>
      <c r="AF40" s="19">
        <v>80.230527125167939</v>
      </c>
      <c r="AG40" s="19">
        <v>78.63616658171307</v>
      </c>
      <c r="AH40" s="19">
        <v>81.824887668622807</v>
      </c>
      <c r="AI40" s="19">
        <v>80.415601386151664</v>
      </c>
      <c r="AJ40" s="19">
        <v>78.911173266326628</v>
      </c>
      <c r="AK40" s="19">
        <v>81.9200295059767</v>
      </c>
      <c r="AL40" s="19">
        <v>82.096000737037045</v>
      </c>
      <c r="AM40" s="19">
        <v>80.863223839669217</v>
      </c>
      <c r="AN40" s="19">
        <v>83.328777634404872</v>
      </c>
    </row>
    <row r="41" spans="1:40" ht="12.75" customHeight="1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</row>
    <row r="42" spans="1:40" s="20" customFormat="1" ht="12.75" customHeight="1">
      <c r="A42" s="8" t="s">
        <v>58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</row>
    <row r="43" spans="1:40" s="20" customFormat="1" ht="12.75" customHeight="1">
      <c r="A43" s="20" t="s">
        <v>40</v>
      </c>
    </row>
    <row r="44" spans="1:40" s="11" customFormat="1" ht="12.75" customHeight="1">
      <c r="A44" s="35" t="s">
        <v>57</v>
      </c>
      <c r="B44" s="35"/>
      <c r="C44" s="35"/>
      <c r="D44" s="35"/>
      <c r="E44" s="35"/>
      <c r="F44" s="35"/>
      <c r="G44" s="35"/>
      <c r="H44" s="35"/>
      <c r="I44" s="10"/>
      <c r="J44" s="10"/>
      <c r="K44" s="10"/>
      <c r="L44" s="10"/>
    </row>
    <row r="45" spans="1:40" s="11" customFormat="1" ht="12.75" customHeight="1">
      <c r="A45" s="38" t="s">
        <v>56</v>
      </c>
      <c r="B45" s="38"/>
      <c r="C45" s="38"/>
      <c r="D45" s="38"/>
      <c r="E45" s="38"/>
      <c r="F45" s="38"/>
      <c r="G45" s="38"/>
      <c r="H45" s="38"/>
      <c r="I45" s="29"/>
      <c r="J45" s="29"/>
      <c r="K45" s="29"/>
      <c r="L45" s="29"/>
    </row>
    <row r="46" spans="1:40" s="11" customFormat="1" ht="12.75" customHeight="1">
      <c r="A46" s="28"/>
      <c r="B46" s="28"/>
      <c r="C46" s="28"/>
      <c r="D46" s="28"/>
      <c r="E46" s="28"/>
      <c r="F46" s="29"/>
      <c r="G46" s="29"/>
      <c r="H46" s="29"/>
      <c r="I46" s="29"/>
      <c r="J46" s="29"/>
      <c r="K46" s="29"/>
      <c r="L46" s="29"/>
    </row>
    <row r="47" spans="1:40" s="20" customFormat="1" ht="12.75" customHeight="1">
      <c r="A47" s="7" t="s">
        <v>43</v>
      </c>
    </row>
  </sheetData>
  <mergeCells count="55">
    <mergeCell ref="A44:H44"/>
    <mergeCell ref="AL3:AN3"/>
    <mergeCell ref="AL4:AN4"/>
    <mergeCell ref="AL23:AN23"/>
    <mergeCell ref="AL24:AN24"/>
    <mergeCell ref="AI3:AK3"/>
    <mergeCell ref="AI4:AK4"/>
    <mergeCell ref="AI23:AK23"/>
    <mergeCell ref="AI24:AK24"/>
    <mergeCell ref="H24:J24"/>
    <mergeCell ref="K24:M24"/>
    <mergeCell ref="N24:P24"/>
    <mergeCell ref="AC3:AE3"/>
    <mergeCell ref="K23:M23"/>
    <mergeCell ref="N23:P23"/>
    <mergeCell ref="Q23:S23"/>
    <mergeCell ref="A1:F1"/>
    <mergeCell ref="AF3:AH3"/>
    <mergeCell ref="AF4:AH4"/>
    <mergeCell ref="AF23:AH23"/>
    <mergeCell ref="AF24:AH24"/>
    <mergeCell ref="AC23:AE23"/>
    <mergeCell ref="AC24:AE24"/>
    <mergeCell ref="B24:D24"/>
    <mergeCell ref="E24:G24"/>
    <mergeCell ref="W23:Y23"/>
    <mergeCell ref="Z23:AB23"/>
    <mergeCell ref="B23:D23"/>
    <mergeCell ref="W24:Y24"/>
    <mergeCell ref="Z24:AB24"/>
    <mergeCell ref="Z3:AB3"/>
    <mergeCell ref="E23:G23"/>
    <mergeCell ref="Z4:AB4"/>
    <mergeCell ref="AC4:AE4"/>
    <mergeCell ref="W4:Y4"/>
    <mergeCell ref="Q3:S3"/>
    <mergeCell ref="Q4:S4"/>
    <mergeCell ref="T3:V3"/>
    <mergeCell ref="W3:Y3"/>
    <mergeCell ref="A45:H45"/>
    <mergeCell ref="B3:D3"/>
    <mergeCell ref="E3:G3"/>
    <mergeCell ref="T4:V4"/>
    <mergeCell ref="Q24:S24"/>
    <mergeCell ref="T24:V24"/>
    <mergeCell ref="B4:D4"/>
    <mergeCell ref="E4:G4"/>
    <mergeCell ref="H3:J3"/>
    <mergeCell ref="K3:M3"/>
    <mergeCell ref="N3:P3"/>
    <mergeCell ref="H4:J4"/>
    <mergeCell ref="K4:M4"/>
    <mergeCell ref="N4:P4"/>
    <mergeCell ref="H23:J23"/>
    <mergeCell ref="T23:V23"/>
  </mergeCells>
  <phoneticPr fontId="13" type="noConversion"/>
  <hyperlinks>
    <hyperlink ref="I1" location="Contents!A1" display="Back to contents page"/>
    <hyperlink ref="A45:H45" r:id="rId1" display="estimate (based on national life tables) is published by the Office for National Statistics (ONS)."/>
  </hyperlinks>
  <pageMargins left="0.75" right="0.75" top="1" bottom="1" header="0.5" footer="0.5"/>
  <pageSetup paperSize="9" scale="5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93"/>
  <sheetViews>
    <sheetView workbookViewId="0"/>
  </sheetViews>
  <sheetFormatPr defaultRowHeight="12.75"/>
  <cols>
    <col min="1" max="16384" width="9.140625" style="13"/>
  </cols>
  <sheetData>
    <row r="1" spans="1:12" ht="15">
      <c r="A1" s="27"/>
      <c r="B1" s="27">
        <v>1</v>
      </c>
      <c r="C1" s="27" t="str">
        <f ca="1">OFFSET('Fig 1b data'!A5,B1,0)</f>
        <v>SCOTLAND</v>
      </c>
      <c r="D1" s="27"/>
      <c r="E1" s="1"/>
      <c r="F1" s="1"/>
    </row>
    <row r="2" spans="1:12">
      <c r="A2" s="22"/>
      <c r="B2" s="22"/>
      <c r="C2" s="22"/>
      <c r="D2" s="22"/>
    </row>
    <row r="3" spans="1:12" ht="25.5">
      <c r="A3" s="22"/>
      <c r="B3" s="22"/>
      <c r="C3" s="23" t="s">
        <v>49</v>
      </c>
      <c r="D3" s="23" t="s">
        <v>51</v>
      </c>
      <c r="E3" s="23" t="s">
        <v>52</v>
      </c>
      <c r="F3" s="23" t="s">
        <v>50</v>
      </c>
      <c r="G3" s="23" t="s">
        <v>53</v>
      </c>
      <c r="H3" s="23" t="s">
        <v>54</v>
      </c>
      <c r="J3" s="24"/>
      <c r="K3" s="24"/>
      <c r="L3" s="24"/>
    </row>
    <row r="4" spans="1:12">
      <c r="A4" s="22">
        <v>1</v>
      </c>
      <c r="B4" s="22" t="s">
        <v>9</v>
      </c>
      <c r="C4" s="24">
        <f ca="1">VLOOKUP(C$1,'Fig 1b data'!$A$6:$AN$20,1+$A4,FALSE)</f>
        <v>73.342900649386749</v>
      </c>
      <c r="D4" s="24">
        <f ca="1">VLOOKUP(C$1,'Fig 1b data'!$A$6:$AN$20,2+$A4,FALSE)</f>
        <v>73.242464734115615</v>
      </c>
      <c r="E4" s="24">
        <f ca="1">VLOOKUP(C$1,'Fig 1b data'!$A$6:$AN$20,3+$A4,FALSE)</f>
        <v>73.443336564657884</v>
      </c>
      <c r="F4" s="24">
        <f ca="1">VLOOKUP(C$1,'Fig 1b data'!$A$26:$AN$40,1+$A4,FALSE)</f>
        <v>78.801333609130367</v>
      </c>
      <c r="G4" s="24">
        <f ca="1">VLOOKUP(C$1,'Fig 1b data'!$A$26:$AN$40,2+$A4,FALSE)</f>
        <v>78.710431920296529</v>
      </c>
      <c r="H4" s="24">
        <f ca="1">VLOOKUP(C$1,'Fig 1b data'!$A$26:$AN$40,3+$A4,FALSE)</f>
        <v>78.892235297964206</v>
      </c>
    </row>
    <row r="5" spans="1:12">
      <c r="A5" s="22">
        <v>2</v>
      </c>
      <c r="B5" s="22" t="s">
        <v>10</v>
      </c>
      <c r="C5" s="24">
        <f ca="1">VLOOKUP(C$1,'Fig 1b data'!$A$6:$AN$20,3+$A5,FALSE)</f>
        <v>73.502762392900991</v>
      </c>
      <c r="D5" s="24">
        <f ca="1">VLOOKUP(C$1,'Fig 1b data'!$A$6:$AN$20,4+$A5,FALSE)</f>
        <v>73.402782638374802</v>
      </c>
      <c r="E5" s="24">
        <f ca="1">VLOOKUP(C$1,'Fig 1b data'!$A$6:$AN$20,5+$A5,FALSE)</f>
        <v>73.602742147427179</v>
      </c>
      <c r="F5" s="24">
        <f ca="1">VLOOKUP(C$1,'Fig 1b data'!$A$26:$AN$40,3+$A5,FALSE)</f>
        <v>78.841498415839794</v>
      </c>
      <c r="G5" s="24">
        <f ca="1">VLOOKUP(C$1,'Fig 1b data'!$A$26:$AN$40,4+$A5,FALSE)</f>
        <v>78.751044640932633</v>
      </c>
      <c r="H5" s="24">
        <f ca="1">VLOOKUP(C$1,'Fig 1b data'!$A$26:$AN$40,5+$A5,FALSE)</f>
        <v>78.931952190746955</v>
      </c>
    </row>
    <row r="6" spans="1:12">
      <c r="A6" s="22">
        <v>3</v>
      </c>
      <c r="B6" s="22" t="s">
        <v>11</v>
      </c>
      <c r="C6" s="24">
        <f ca="1">VLOOKUP(C$1,'Fig 1b data'!$A$6:$AN$20,5+$A6,FALSE)</f>
        <v>73.774566834358765</v>
      </c>
      <c r="D6" s="24">
        <f ca="1">VLOOKUP(C$1,'Fig 1b data'!$A$6:$AN$20,6+$A6,FALSE)</f>
        <v>73.674993469108117</v>
      </c>
      <c r="E6" s="24">
        <f ca="1">VLOOKUP(C$1,'Fig 1b data'!$A$6:$AN$20,7+$A6,FALSE)</f>
        <v>73.874140199609414</v>
      </c>
      <c r="F6" s="24">
        <f ca="1">VLOOKUP(C$1,'Fig 1b data'!$A$26:$AN$40,5+$A6,FALSE)</f>
        <v>78.987733198825183</v>
      </c>
      <c r="G6" s="24">
        <f ca="1">VLOOKUP(C$1,'Fig 1b data'!$A$26:$AN$40,6+$A6,FALSE)</f>
        <v>78.898342367967402</v>
      </c>
      <c r="H6" s="24">
        <f ca="1">VLOOKUP(C$1,'Fig 1b data'!$A$26:$AN$40,7+$A6,FALSE)</f>
        <v>79.077124029682963</v>
      </c>
    </row>
    <row r="7" spans="1:12">
      <c r="A7" s="22">
        <v>4</v>
      </c>
      <c r="B7" s="22" t="s">
        <v>12</v>
      </c>
      <c r="C7" s="24">
        <f ca="1">VLOOKUP(C$1,'Fig 1b data'!$A$6:$AN$20,7+$A7,FALSE)</f>
        <v>74.225875336510299</v>
      </c>
      <c r="D7" s="24">
        <f ca="1">VLOOKUP(C$1,'Fig 1b data'!$A$6:$AN$20,8+$A7,FALSE)</f>
        <v>74.127258480843921</v>
      </c>
      <c r="E7" s="24">
        <f ca="1">VLOOKUP(C$1,'Fig 1b data'!$A$6:$AN$20,9+$A7,FALSE)</f>
        <v>74.324492192176677</v>
      </c>
      <c r="F7" s="24">
        <f ca="1">VLOOKUP(C$1,'Fig 1b data'!$A$26:$AN$40,7+$A7,FALSE)</f>
        <v>79.18909812570439</v>
      </c>
      <c r="G7" s="24">
        <f ca="1">VLOOKUP(C$1,'Fig 1b data'!$A$26:$AN$40,8+$A7,FALSE)</f>
        <v>79.099743803381827</v>
      </c>
      <c r="H7" s="24">
        <f ca="1">VLOOKUP(C$1,'Fig 1b data'!$A$26:$AN$40,9+$A7,FALSE)</f>
        <v>79.278452448026954</v>
      </c>
    </row>
    <row r="8" spans="1:12">
      <c r="A8" s="22">
        <v>5</v>
      </c>
      <c r="B8" s="22" t="s">
        <v>13</v>
      </c>
      <c r="C8" s="24">
        <f ca="1">VLOOKUP(C$1,'Fig 1b data'!$A$6:$AN$20,9+$A8,FALSE)</f>
        <v>74.627417387877728</v>
      </c>
      <c r="D8" s="24">
        <f ca="1">VLOOKUP(C$1,'Fig 1b data'!$A$6:$AN$20,10+$A8,FALSE)</f>
        <v>74.528341093786992</v>
      </c>
      <c r="E8" s="24">
        <f ca="1">VLOOKUP(C$1,'Fig 1b data'!$A$6:$AN$20,11+$A8,FALSE)</f>
        <v>74.726493681968464</v>
      </c>
      <c r="F8" s="24">
        <f ca="1">VLOOKUP(C$1,'Fig 1b data'!$A$26:$AN$40,9+$A8,FALSE)</f>
        <v>79.535780995547555</v>
      </c>
      <c r="G8" s="24">
        <f ca="1">VLOOKUP(C$1,'Fig 1b data'!$A$26:$AN$40,10+$A8,FALSE)</f>
        <v>79.446818405291154</v>
      </c>
      <c r="H8" s="24">
        <f ca="1">VLOOKUP(C$1,'Fig 1b data'!$A$26:$AN$40,11+$A8,FALSE)</f>
        <v>79.624743585803955</v>
      </c>
    </row>
    <row r="9" spans="1:12">
      <c r="A9" s="22">
        <v>6</v>
      </c>
      <c r="B9" s="22" t="s">
        <v>14</v>
      </c>
      <c r="C9" s="24">
        <f ca="1">VLOOKUP(C$1,'Fig 1b data'!$A$6:$AN$20,11+$A9,FALSE)</f>
        <v>74.852463955503509</v>
      </c>
      <c r="D9" s="24">
        <f ca="1">VLOOKUP(C$1,'Fig 1b data'!$A$6:$AN$20,12+$A9,FALSE)</f>
        <v>74.75341251100231</v>
      </c>
      <c r="E9" s="24">
        <f ca="1">VLOOKUP(C$1,'Fig 1b data'!$A$6:$AN$20,13+$A9,FALSE)</f>
        <v>74.951515400004709</v>
      </c>
      <c r="F9" s="24">
        <f ca="1">VLOOKUP(C$1,'Fig 1b data'!$A$26:$AN$40,11+$A9,FALSE)</f>
        <v>79.716714091877094</v>
      </c>
      <c r="G9" s="24">
        <f ca="1">VLOOKUP(C$1,'Fig 1b data'!$A$26:$AN$40,12+$A9,FALSE)</f>
        <v>79.6277453704907</v>
      </c>
      <c r="H9" s="24">
        <f ca="1">VLOOKUP(C$1,'Fig 1b data'!$A$26:$AN$40,13+$A9,FALSE)</f>
        <v>79.805682813263488</v>
      </c>
    </row>
    <row r="10" spans="1:12">
      <c r="A10" s="22">
        <v>7</v>
      </c>
      <c r="B10" s="22" t="s">
        <v>15</v>
      </c>
      <c r="C10" s="24">
        <f ca="1">VLOOKUP(C$1,'Fig 1b data'!$A$6:$AN$20,13+$A10,FALSE)</f>
        <v>75.066913674900135</v>
      </c>
      <c r="D10" s="24">
        <f ca="1">VLOOKUP(C$1,'Fig 1b data'!$A$6:$AN$20,14+$A10,FALSE)</f>
        <v>74.967952166398391</v>
      </c>
      <c r="E10" s="24">
        <f ca="1">VLOOKUP(C$1,'Fig 1b data'!$A$6:$AN$20,15+$A10,FALSE)</f>
        <v>75.16587518340188</v>
      </c>
      <c r="F10" s="24">
        <f ca="1">VLOOKUP(C$1,'Fig 1b data'!$A$26:$AN$40,13+$A10,FALSE)</f>
        <v>79.892936759285931</v>
      </c>
      <c r="G10" s="24">
        <f ca="1">VLOOKUP(C$1,'Fig 1b data'!$A$26:$AN$40,14+$A10,FALSE)</f>
        <v>79.804902555863592</v>
      </c>
      <c r="H10" s="24">
        <f ca="1">VLOOKUP(C$1,'Fig 1b data'!$A$26:$AN$40,15+$A10,FALSE)</f>
        <v>79.98097096270827</v>
      </c>
    </row>
    <row r="11" spans="1:12">
      <c r="A11" s="22">
        <v>8</v>
      </c>
      <c r="B11" s="22" t="s">
        <v>16</v>
      </c>
      <c r="C11" s="24">
        <f ca="1">VLOOKUP(C$1,'Fig 1b data'!$A$6:$AN$20,15+$A11,FALSE)</f>
        <v>75.434818882824942</v>
      </c>
      <c r="D11" s="24">
        <f ca="1">VLOOKUP(C$1,'Fig 1b data'!$A$6:$AN$20,16+$A11,FALSE)</f>
        <v>75.336698551260199</v>
      </c>
      <c r="E11" s="24">
        <f ca="1">VLOOKUP(C$1,'Fig 1b data'!$A$6:$AN$20,17+$A11,FALSE)</f>
        <v>75.532939214389685</v>
      </c>
      <c r="F11" s="24">
        <f ca="1">VLOOKUP(C$1,'Fig 1b data'!$A$26:$AN$40,15+$A11,FALSE)</f>
        <v>80.125312377844708</v>
      </c>
      <c r="G11" s="24">
        <f ca="1">VLOOKUP(C$1,'Fig 1b data'!$A$26:$AN$40,16+$A11,FALSE)</f>
        <v>80.037781696019323</v>
      </c>
      <c r="H11" s="24">
        <f ca="1">VLOOKUP(C$1,'Fig 1b data'!$A$26:$AN$40,17+$A11,FALSE)</f>
        <v>80.212843059670092</v>
      </c>
    </row>
    <row r="12" spans="1:12">
      <c r="A12" s="22">
        <v>9</v>
      </c>
      <c r="B12" s="22" t="s">
        <v>18</v>
      </c>
      <c r="C12" s="24">
        <f ca="1">VLOOKUP(C$1,'Fig 1b data'!$A$6:$AN$20,17+$A12,FALSE)</f>
        <v>75.900001256279594</v>
      </c>
      <c r="D12" s="24">
        <f ca="1">VLOOKUP(C$1,'Fig 1b data'!$A$6:$AN$20,18+$A12,FALSE)</f>
        <v>75.802920816216471</v>
      </c>
      <c r="E12" s="24">
        <f ca="1">VLOOKUP(C$1,'Fig 1b data'!$A$6:$AN$20,19+$A12,FALSE)</f>
        <v>75.997081696342718</v>
      </c>
      <c r="F12" s="24">
        <f ca="1">VLOOKUP(C$1,'Fig 1b data'!$A$26:$AN$40,17+$A12,FALSE)</f>
        <v>80.406034349239306</v>
      </c>
      <c r="G12" s="24">
        <f ca="1">VLOOKUP(C$1,'Fig 1b data'!$A$26:$AN$40,18+$A12,FALSE)</f>
        <v>80.31915208344914</v>
      </c>
      <c r="H12" s="24">
        <f ca="1">VLOOKUP(C$1,'Fig 1b data'!$A$26:$AN$40,19+$A12,FALSE)</f>
        <v>80.492916615029472</v>
      </c>
    </row>
    <row r="13" spans="1:12">
      <c r="A13" s="22">
        <v>10</v>
      </c>
      <c r="B13" s="22" t="s">
        <v>19</v>
      </c>
      <c r="C13" s="24">
        <f ca="1">VLOOKUP(C$1,'Fig 1b data'!$A$6:$AN$20,19+$A13,FALSE)</f>
        <v>76.320560842729364</v>
      </c>
      <c r="D13" s="24">
        <f ca="1">VLOOKUP(C$1,'Fig 1b data'!$A$6:$AN$20,20+$A13,FALSE)</f>
        <v>76.224254745142048</v>
      </c>
      <c r="E13" s="24">
        <f ca="1">VLOOKUP(C$1,'Fig 1b data'!$A$6:$AN$20,21+$A13,FALSE)</f>
        <v>76.41686694031668</v>
      </c>
      <c r="F13" s="24">
        <f ca="1">VLOOKUP(C$1,'Fig 1b data'!$A$26:$AN$40,19+$A13,FALSE)</f>
        <v>80.725187897096689</v>
      </c>
      <c r="G13" s="24">
        <f ca="1">VLOOKUP(C$1,'Fig 1b data'!$A$26:$AN$40,20+$A13,FALSE)</f>
        <v>80.638522678000101</v>
      </c>
      <c r="H13" s="24">
        <f ca="1">VLOOKUP(C$1,'Fig 1b data'!$A$26:$AN$40,21+$A13,FALSE)</f>
        <v>80.811853116193276</v>
      </c>
    </row>
    <row r="14" spans="1:12">
      <c r="A14" s="22">
        <v>11</v>
      </c>
      <c r="B14" s="22" t="s">
        <v>20</v>
      </c>
      <c r="C14" s="24">
        <f ca="1">VLOOKUP(C$1,'Fig 1b data'!$A$6:$AN$20,21+$A14,FALSE)</f>
        <v>76.611449872424643</v>
      </c>
      <c r="D14" s="24">
        <f ca="1">VLOOKUP(C$1,'Fig 1b data'!$A$6:$AN$20,22+$A14,FALSE)</f>
        <v>76.515927788476617</v>
      </c>
      <c r="E14" s="24">
        <f ca="1">VLOOKUP(C$1,'Fig 1b data'!$A$6:$AN$20,23+$A14,FALSE)</f>
        <v>76.706971956372669</v>
      </c>
      <c r="F14" s="24">
        <f ca="1">VLOOKUP(C$1,'Fig 1b data'!$A$26:$AN$40,21+$A14,FALSE)</f>
        <v>80.831149113552243</v>
      </c>
      <c r="G14" s="24">
        <f ca="1">VLOOKUP(C$1,'Fig 1b data'!$A$26:$AN$40,22+$A14,FALSE)</f>
        <v>80.745660969546236</v>
      </c>
      <c r="H14" s="24">
        <f ca="1">VLOOKUP(C$1,'Fig 1b data'!$A$26:$AN$40,23+$A14,FALSE)</f>
        <v>80.91663725755825</v>
      </c>
    </row>
    <row r="15" spans="1:12">
      <c r="A15" s="22">
        <v>12</v>
      </c>
      <c r="B15" s="22" t="s">
        <v>41</v>
      </c>
      <c r="C15" s="24">
        <f ca="1">VLOOKUP(C$1,'Fig 1b data'!$A$6:$AN$20,23+$A15,FALSE)</f>
        <v>76.875553977222467</v>
      </c>
      <c r="D15" s="24">
        <f ca="1">VLOOKUP(C$1,'Fig 1b data'!$A$6:$AN$20,24+$A15,FALSE)</f>
        <v>76.781034986614159</v>
      </c>
      <c r="E15" s="24">
        <f ca="1">VLOOKUP(C$1,'Fig 1b data'!$A$6:$AN$20,25+$A15,FALSE)</f>
        <v>76.970072967830774</v>
      </c>
      <c r="F15" s="24">
        <f ca="1">VLOOKUP(C$1,'Fig 1b data'!$A$26:$AN$40,23+$A15,FALSE)</f>
        <v>80.96573740463667</v>
      </c>
      <c r="G15" s="24">
        <f ca="1">VLOOKUP(C$1,'Fig 1b data'!$A$26:$AN$40,24+$A15,FALSE)</f>
        <v>80.881055062113475</v>
      </c>
      <c r="H15" s="24">
        <f ca="1">VLOOKUP(C$1,'Fig 1b data'!$A$26:$AN$40,25+$A15,FALSE)</f>
        <v>81.050419747159864</v>
      </c>
    </row>
    <row r="16" spans="1:12">
      <c r="A16" s="22">
        <v>13</v>
      </c>
      <c r="B16" s="22" t="s">
        <v>44</v>
      </c>
      <c r="C16" s="24">
        <f ca="1">VLOOKUP(C$1,'Fig 1b data'!$A$6:$AN$20,25+$A16,FALSE)</f>
        <v>77.149014058851037</v>
      </c>
      <c r="D16" s="24">
        <f ca="1">VLOOKUP(C$1,'Fig 1b data'!$A$6:$AN$20,26+$A16,FALSE)</f>
        <v>77.05547189450489</v>
      </c>
      <c r="E16" s="24">
        <f ca="1">VLOOKUP(C$1,'Fig 1b data'!$A$6:$AN$20,27+$A16,FALSE)</f>
        <v>77.242556223197184</v>
      </c>
      <c r="F16" s="24">
        <f ca="1">VLOOKUP(C$1,'Fig 1b data'!$A$26:$AN$40,25+$A16,FALSE)</f>
        <v>81.135837919062041</v>
      </c>
      <c r="G16" s="24">
        <f ca="1">VLOOKUP(C$1,'Fig 1b data'!$A$26:$AN$40,26+$A16,FALSE)</f>
        <v>81.05186977083622</v>
      </c>
      <c r="H16" s="24">
        <f ca="1">VLOOKUP(C$1,'Fig 1b data'!$A$26:$AN$40,27+$A16,FALSE)</f>
        <v>81.219806067287863</v>
      </c>
    </row>
    <row r="17" spans="1:8" s="12" customFormat="1">
      <c r="A17" s="13"/>
      <c r="B17" s="13"/>
      <c r="C17" s="13"/>
      <c r="D17" s="13"/>
      <c r="E17" s="13"/>
      <c r="F17" s="13"/>
      <c r="G17" s="13"/>
      <c r="H17" s="13"/>
    </row>
    <row r="18" spans="1:8" s="12" customFormat="1">
      <c r="A18" s="30" t="s">
        <v>46</v>
      </c>
      <c r="B18" s="30"/>
    </row>
    <row r="19" spans="1:8" s="12" customFormat="1"/>
    <row r="20" spans="1:8" s="12" customFormat="1"/>
    <row r="21" spans="1:8" s="12" customFormat="1"/>
    <row r="22" spans="1:8" s="12" customFormat="1"/>
    <row r="23" spans="1:8" s="12" customFormat="1"/>
    <row r="24" spans="1:8" s="12" customFormat="1"/>
    <row r="25" spans="1:8" s="12" customFormat="1"/>
    <row r="26" spans="1:8" s="12" customFormat="1"/>
    <row r="27" spans="1:8" s="12" customFormat="1"/>
    <row r="28" spans="1:8" s="12" customFormat="1"/>
    <row r="29" spans="1:8" s="12" customFormat="1"/>
    <row r="30" spans="1:8" s="12" customFormat="1"/>
    <row r="31" spans="1:8" s="12" customFormat="1"/>
    <row r="32" spans="1:8" s="12" customFormat="1"/>
    <row r="33" s="12" customFormat="1"/>
    <row r="34" s="12" customFormat="1"/>
    <row r="35" s="12" customFormat="1"/>
    <row r="36" s="12" customFormat="1"/>
    <row r="37" s="12" customFormat="1"/>
    <row r="38" s="12" customFormat="1"/>
    <row r="39" s="12" customFormat="1"/>
    <row r="40" s="12" customFormat="1"/>
    <row r="41" s="12" customFormat="1"/>
    <row r="42" s="12" customFormat="1"/>
    <row r="43" s="12" customFormat="1"/>
    <row r="44" s="12" customFormat="1"/>
    <row r="45" s="12" customFormat="1"/>
    <row r="46" s="12" customFormat="1"/>
    <row r="47" s="12" customFormat="1"/>
    <row r="48" s="12" customFormat="1"/>
    <row r="49" s="12" customFormat="1"/>
    <row r="50" s="12" customFormat="1"/>
    <row r="51" s="12" customFormat="1"/>
    <row r="52" s="12" customFormat="1"/>
    <row r="53" s="12" customFormat="1"/>
    <row r="54" s="12" customFormat="1"/>
    <row r="55" s="12" customFormat="1"/>
    <row r="56" s="12" customFormat="1"/>
    <row r="57" s="12" customFormat="1"/>
    <row r="58" s="12" customFormat="1"/>
    <row r="59" s="12" customFormat="1"/>
    <row r="60" s="12" customFormat="1"/>
    <row r="61" s="12" customFormat="1"/>
    <row r="62" s="12" customFormat="1"/>
    <row r="63" s="12" customFormat="1"/>
    <row r="64" s="12" customFormat="1"/>
    <row r="65" s="12" customFormat="1"/>
    <row r="66" s="12" customFormat="1"/>
    <row r="67" s="12" customFormat="1"/>
    <row r="68" s="12" customFormat="1"/>
    <row r="69" s="12" customFormat="1"/>
    <row r="70" s="12" customFormat="1"/>
    <row r="71" s="12" customFormat="1"/>
    <row r="72" s="12" customFormat="1"/>
    <row r="73" s="12" customFormat="1"/>
    <row r="74" s="12" customFormat="1"/>
    <row r="75" s="12" customFormat="1"/>
    <row r="76" s="12" customFormat="1"/>
    <row r="77" s="12" customFormat="1"/>
    <row r="78" s="12" customFormat="1"/>
    <row r="79" s="12" customFormat="1"/>
    <row r="80" s="12" customFormat="1"/>
    <row r="81" spans="1:6" s="12" customFormat="1"/>
    <row r="82" spans="1:6" s="12" customFormat="1"/>
    <row r="83" spans="1:6" s="12" customFormat="1"/>
    <row r="84" spans="1:6" s="12" customFormat="1"/>
    <row r="85" spans="1:6" s="12" customFormat="1"/>
    <row r="86" spans="1:6" s="12" customFormat="1"/>
    <row r="87" spans="1:6" s="12" customFormat="1"/>
    <row r="88" spans="1:6" s="12" customFormat="1"/>
    <row r="89" spans="1:6" s="12" customFormat="1"/>
    <row r="90" spans="1:6" s="12" customFormat="1"/>
    <row r="91" spans="1:6" s="12" customFormat="1"/>
    <row r="92" spans="1:6" s="12" customFormat="1"/>
    <row r="93" spans="1:6">
      <c r="A93" s="12"/>
      <c r="B93" s="12"/>
      <c r="C93" s="12"/>
      <c r="D93" s="12"/>
      <c r="E93" s="12"/>
      <c r="F93" s="12"/>
    </row>
  </sheetData>
  <mergeCells count="1">
    <mergeCell ref="A18:B18"/>
  </mergeCells>
  <phoneticPr fontId="1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Fig 1b data</vt:lpstr>
      <vt:lpstr>Fig 1b chart data</vt:lpstr>
      <vt:lpstr>Figure 1b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u209365</cp:lastModifiedBy>
  <cp:lastPrinted>2015-10-06T10:20:17Z</cp:lastPrinted>
  <dcterms:created xsi:type="dcterms:W3CDTF">2011-06-10T12:53:16Z</dcterms:created>
  <dcterms:modified xsi:type="dcterms:W3CDTF">2015-10-12T08:18:21Z</dcterms:modified>
</cp:coreProperties>
</file>