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Ex1.xml" ContentType="application/vnd.ms-office.chartex+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2.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4.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5.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scotsconnect-my.sharepoint.com/personal/ruby_adam_nrscotland_gov_uk/Documents/Publications/Administrative Data Based Population Estimates using version 3 methodology 2016-2018/"/>
    </mc:Choice>
  </mc:AlternateContent>
  <xr:revisionPtr revIDLastSave="0" documentId="13_ncr:1_{F52D2993-680B-417C-A152-9BA102B658C4}" xr6:coauthVersionLast="47" xr6:coauthVersionMax="47" xr10:uidLastSave="{00000000-0000-0000-0000-000000000000}"/>
  <bookViews>
    <workbookView xWindow="-110" yWindow="-110" windowWidth="19420" windowHeight="10420" xr2:uid="{00000000-000D-0000-FFFF-FFFF00000000}"/>
  </bookViews>
  <sheets>
    <sheet name="Contents" sheetId="83" r:id="rId1"/>
    <sheet name="Notes" sheetId="115" r:id="rId2"/>
    <sheet name="Diff from MYE (V2&amp; V3)" sheetId="109" r:id="rId3"/>
    <sheet name="ABPE v MYE (2016, 2017 &amp; 2018)" sheetId="85" r:id="rId4"/>
    <sheet name="ABPE v MYE (2016-2018)" sheetId="86" r:id="rId5"/>
    <sheet name="ABPE year of birth (2016-2018)" sheetId="87" r:id="rId6"/>
    <sheet name="Diff from MYE by age by sex" sheetId="91" r:id="rId7"/>
    <sheet name="Diff from MYE by age sex year " sheetId="93" r:id="rId8"/>
    <sheet name="Diff from MYE by Council " sheetId="45" r:id="rId9"/>
    <sheet name="Diff from MYE by Council by sex" sheetId="34" r:id="rId10"/>
    <sheet name="Diff from MYE by Urban-Rural" sheetId="15" r:id="rId11"/>
    <sheet name="Diff from MYE by U-R by sex" sheetId="98" r:id="rId12"/>
    <sheet name="Diff from MYE by SIMD" sheetId="18" r:id="rId13"/>
    <sheet name="A" sheetId="84" r:id="rId14"/>
    <sheet name="A - working" sheetId="2" state="hidden" r:id="rId15"/>
    <sheet name="B" sheetId="6" r:id="rId16"/>
    <sheet name="B - working" sheetId="8" state="hidden" r:id="rId17"/>
    <sheet name="C" sheetId="11" r:id="rId18"/>
    <sheet name="C - working" sheetId="13" state="hidden" r:id="rId19"/>
    <sheet name="D" sheetId="97" r:id="rId20"/>
    <sheet name="D - working" sheetId="16" state="hidden" r:id="rId21"/>
    <sheet name="E" sheetId="99" r:id="rId22"/>
    <sheet name="E - working" sheetId="19" state="hidden" r:id="rId23"/>
    <sheet name="F" sheetId="24" r:id="rId24"/>
    <sheet name="G" sheetId="25" r:id="rId25"/>
    <sheet name="F-working" sheetId="33" state="hidden" r:id="rId26"/>
  </sheets>
  <definedNames>
    <definedName name="_xlnm._FilterDatabase" localSheetId="25" hidden="1">'F-working'!$A$4:$G$37</definedName>
    <definedName name="_xlchart.v1.0" hidden="1">'F-working'!$A$43:$A$234</definedName>
    <definedName name="_xlchart.v1.1" hidden="1">'F-working'!$B$43:$B$234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8" i="84" l="1"/>
  <c r="Z3" i="2" l="1"/>
  <c r="W3" i="2"/>
  <c r="T3" i="2"/>
  <c r="E7" i="33"/>
  <c r="F7" i="33"/>
  <c r="G7" i="33"/>
  <c r="E8" i="33"/>
  <c r="F8" i="33"/>
  <c r="G8" i="33"/>
  <c r="E9" i="33"/>
  <c r="F9" i="33"/>
  <c r="G9" i="33"/>
  <c r="E10" i="33"/>
  <c r="F10" i="33"/>
  <c r="G10" i="33"/>
  <c r="E11" i="33"/>
  <c r="F11" i="33"/>
  <c r="G11" i="33"/>
  <c r="E12" i="33"/>
  <c r="F12" i="33"/>
  <c r="G12" i="33"/>
  <c r="E13" i="33"/>
  <c r="F13" i="33"/>
  <c r="G13" i="33"/>
  <c r="E14" i="33"/>
  <c r="F14" i="33"/>
  <c r="G14" i="33"/>
  <c r="E15" i="33"/>
  <c r="F15" i="33"/>
  <c r="G15" i="33"/>
  <c r="E16" i="33"/>
  <c r="F16" i="33"/>
  <c r="G16" i="33"/>
  <c r="E17" i="33"/>
  <c r="F17" i="33"/>
  <c r="G17" i="33"/>
  <c r="E18" i="33"/>
  <c r="F18" i="33"/>
  <c r="G18" i="33"/>
  <c r="E19" i="33"/>
  <c r="F19" i="33"/>
  <c r="G19" i="33"/>
  <c r="E20" i="33"/>
  <c r="F20" i="33"/>
  <c r="G20" i="33"/>
  <c r="E21" i="33"/>
  <c r="F21" i="33"/>
  <c r="G21" i="33"/>
  <c r="E22" i="33"/>
  <c r="F22" i="33"/>
  <c r="G22" i="33"/>
  <c r="E23" i="33"/>
  <c r="F23" i="33"/>
  <c r="G23" i="33"/>
  <c r="E24" i="33"/>
  <c r="F24" i="33"/>
  <c r="G24" i="33"/>
  <c r="E25" i="33"/>
  <c r="F25" i="33"/>
  <c r="G25" i="33"/>
  <c r="E26" i="33"/>
  <c r="F26" i="33"/>
  <c r="G26" i="33"/>
  <c r="E27" i="33"/>
  <c r="F27" i="33"/>
  <c r="G27" i="33"/>
  <c r="E28" i="33"/>
  <c r="F28" i="33"/>
  <c r="G28" i="33"/>
  <c r="E29" i="33"/>
  <c r="F29" i="33"/>
  <c r="G29" i="33"/>
  <c r="E30" i="33"/>
  <c r="F30" i="33"/>
  <c r="G30" i="33"/>
  <c r="E31" i="33"/>
  <c r="F31" i="33"/>
  <c r="G31" i="33"/>
  <c r="E32" i="33"/>
  <c r="F32" i="33"/>
  <c r="G32" i="33"/>
  <c r="E33" i="33"/>
  <c r="F33" i="33"/>
  <c r="G33" i="33"/>
  <c r="E34" i="33"/>
  <c r="F34" i="33"/>
  <c r="G34" i="33"/>
  <c r="E35" i="33"/>
  <c r="F35" i="33"/>
  <c r="G35" i="33"/>
  <c r="E36" i="33"/>
  <c r="F36" i="33"/>
  <c r="G36" i="33"/>
  <c r="E37" i="33"/>
  <c r="F37" i="33"/>
  <c r="G37" i="33"/>
  <c r="G6" i="33"/>
  <c r="F6" i="33"/>
  <c r="E6" i="33"/>
  <c r="B7" i="33"/>
  <c r="C7" i="33"/>
  <c r="D7" i="33"/>
  <c r="B8" i="33"/>
  <c r="C8" i="33"/>
  <c r="D8" i="33"/>
  <c r="B9" i="33"/>
  <c r="C9" i="33"/>
  <c r="D9" i="33"/>
  <c r="B10" i="33"/>
  <c r="C10" i="33"/>
  <c r="D10" i="33"/>
  <c r="B11" i="33"/>
  <c r="C11" i="33"/>
  <c r="D11" i="33"/>
  <c r="B12" i="33"/>
  <c r="C12" i="33"/>
  <c r="D12" i="33"/>
  <c r="B13" i="33"/>
  <c r="C13" i="33"/>
  <c r="D13" i="33"/>
  <c r="B14" i="33"/>
  <c r="C14" i="33"/>
  <c r="D14" i="33"/>
  <c r="B15" i="33"/>
  <c r="C15" i="33"/>
  <c r="D15" i="33"/>
  <c r="B16" i="33"/>
  <c r="C16" i="33"/>
  <c r="D16" i="33"/>
  <c r="B17" i="33"/>
  <c r="C17" i="33"/>
  <c r="D17" i="33"/>
  <c r="B18" i="33"/>
  <c r="C18" i="33"/>
  <c r="D18" i="33"/>
  <c r="B19" i="33"/>
  <c r="C19" i="33"/>
  <c r="D19" i="33"/>
  <c r="B20" i="33"/>
  <c r="C20" i="33"/>
  <c r="D20" i="33"/>
  <c r="B21" i="33"/>
  <c r="C21" i="33"/>
  <c r="D21" i="33"/>
  <c r="B22" i="33"/>
  <c r="C22" i="33"/>
  <c r="D22" i="33"/>
  <c r="B23" i="33"/>
  <c r="C23" i="33"/>
  <c r="D23" i="33"/>
  <c r="B24" i="33"/>
  <c r="C24" i="33"/>
  <c r="D24" i="33"/>
  <c r="B25" i="33"/>
  <c r="C25" i="33"/>
  <c r="D25" i="33"/>
  <c r="B26" i="33"/>
  <c r="C26" i="33"/>
  <c r="D26" i="33"/>
  <c r="B27" i="33"/>
  <c r="C27" i="33"/>
  <c r="D27" i="33"/>
  <c r="B28" i="33"/>
  <c r="C28" i="33"/>
  <c r="D28" i="33"/>
  <c r="B29" i="33"/>
  <c r="C29" i="33"/>
  <c r="D29" i="33"/>
  <c r="B30" i="33"/>
  <c r="C30" i="33"/>
  <c r="D30" i="33"/>
  <c r="B31" i="33"/>
  <c r="C31" i="33"/>
  <c r="D31" i="33"/>
  <c r="B32" i="33"/>
  <c r="C32" i="33"/>
  <c r="D32" i="33"/>
  <c r="B33" i="33"/>
  <c r="C33" i="33"/>
  <c r="D33" i="33"/>
  <c r="B34" i="33"/>
  <c r="C34" i="33"/>
  <c r="D34" i="33"/>
  <c r="B35" i="33"/>
  <c r="C35" i="33"/>
  <c r="D35" i="33"/>
  <c r="B36" i="33"/>
  <c r="C36" i="33"/>
  <c r="D36" i="33"/>
  <c r="B37" i="33"/>
  <c r="C37" i="33"/>
  <c r="D37" i="33"/>
  <c r="D6" i="33"/>
  <c r="C6" i="33"/>
  <c r="B6" i="33"/>
  <c r="B8" i="24"/>
  <c r="B40" i="24"/>
  <c r="I39" i="11"/>
  <c r="H39" i="11"/>
  <c r="F39" i="11"/>
  <c r="E39" i="11"/>
  <c r="C39" i="11"/>
  <c r="B39" i="11"/>
  <c r="B277" i="25"/>
  <c r="B175" i="25"/>
  <c r="B73" i="25"/>
  <c r="B142" i="24"/>
  <c r="B244" i="24"/>
  <c r="J108" i="84"/>
  <c r="I109" i="84"/>
  <c r="I110" i="84" s="1"/>
  <c r="I108" i="84"/>
  <c r="H108" i="84"/>
  <c r="H109" i="84" s="1"/>
  <c r="H110" i="84" s="1"/>
  <c r="F108" i="84"/>
  <c r="G108" i="84" s="1"/>
  <c r="E108" i="84"/>
  <c r="C108" i="84"/>
  <c r="B108" i="84"/>
  <c r="E109" i="84" s="1"/>
  <c r="E110" i="84" s="1"/>
  <c r="B19" i="16"/>
  <c r="C8" i="16"/>
  <c r="B8" i="16"/>
  <c r="F109" i="84" l="1"/>
  <c r="F110" i="84" s="1"/>
  <c r="D19" i="13"/>
  <c r="C19" i="13"/>
  <c r="B19" i="13"/>
  <c r="D36" i="13"/>
  <c r="C36" i="13"/>
  <c r="B36" i="13"/>
  <c r="D12" i="13"/>
  <c r="C12" i="13"/>
  <c r="B12" i="13"/>
  <c r="D33" i="13"/>
  <c r="C33" i="13"/>
  <c r="B33" i="13"/>
  <c r="D26" i="13"/>
  <c r="C26" i="13"/>
  <c r="B26" i="13"/>
  <c r="D8" i="13"/>
  <c r="C8" i="13"/>
  <c r="B8" i="13"/>
  <c r="D15" i="13"/>
  <c r="C15" i="13"/>
  <c r="B15" i="13"/>
  <c r="D25" i="13"/>
  <c r="C25" i="13"/>
  <c r="B25" i="13"/>
  <c r="D9" i="13"/>
  <c r="C9" i="13"/>
  <c r="B9" i="13"/>
  <c r="D5" i="13"/>
  <c r="C5" i="13"/>
  <c r="B5" i="13"/>
  <c r="D28" i="13"/>
  <c r="C28" i="13"/>
  <c r="B28" i="13"/>
  <c r="D30" i="13"/>
  <c r="C30" i="13"/>
  <c r="B30" i="13"/>
  <c r="D7" i="13"/>
  <c r="C7" i="13"/>
  <c r="B7" i="13"/>
  <c r="D6" i="13"/>
  <c r="C6" i="13"/>
  <c r="B6" i="13"/>
  <c r="D27" i="13"/>
  <c r="C27" i="13"/>
  <c r="B27" i="13"/>
  <c r="D29" i="13"/>
  <c r="C29" i="13"/>
  <c r="B29" i="13"/>
  <c r="D11" i="13"/>
  <c r="C11" i="13"/>
  <c r="B11" i="13"/>
  <c r="D32" i="13"/>
  <c r="C32" i="13"/>
  <c r="B32" i="13"/>
  <c r="D20" i="13"/>
  <c r="C20" i="13"/>
  <c r="B20" i="13"/>
  <c r="D17" i="13"/>
  <c r="C17" i="13"/>
  <c r="B17" i="13"/>
  <c r="D23" i="13"/>
  <c r="C23" i="13"/>
  <c r="B23" i="13"/>
  <c r="D14" i="13"/>
  <c r="C14" i="13"/>
  <c r="B14" i="13"/>
  <c r="D35" i="13"/>
  <c r="C35" i="13"/>
  <c r="B35" i="13"/>
  <c r="D24" i="13"/>
  <c r="C24" i="13"/>
  <c r="B24" i="13"/>
  <c r="D31" i="13"/>
  <c r="C31" i="13"/>
  <c r="B31" i="13"/>
  <c r="D21" i="13"/>
  <c r="C21" i="13"/>
  <c r="B21" i="13"/>
  <c r="D34" i="13"/>
  <c r="C34" i="13"/>
  <c r="B34" i="13"/>
  <c r="D13" i="13"/>
  <c r="C13" i="13"/>
  <c r="B13" i="13"/>
  <c r="D18" i="13"/>
  <c r="C18" i="13"/>
  <c r="B18" i="13"/>
  <c r="D22" i="13"/>
  <c r="C22" i="13"/>
  <c r="B22" i="13"/>
  <c r="D16" i="13"/>
  <c r="C16" i="13"/>
  <c r="B16" i="13"/>
  <c r="D10" i="13"/>
  <c r="C10" i="13"/>
  <c r="B10" i="13"/>
  <c r="U4" i="8" l="1"/>
  <c r="V4" i="8"/>
  <c r="W4" i="8"/>
  <c r="X4" i="8"/>
  <c r="Z4" i="8"/>
  <c r="AA4" i="8"/>
  <c r="AC4" i="8"/>
  <c r="AD4" i="8"/>
  <c r="AF4" i="8"/>
  <c r="AG4" i="8"/>
  <c r="AI4" i="8"/>
  <c r="AJ4" i="8"/>
  <c r="T4" i="8"/>
  <c r="L9" i="8"/>
  <c r="B7" i="8"/>
  <c r="C7" i="8"/>
  <c r="D7" i="8"/>
  <c r="E7" i="8"/>
  <c r="F7" i="8"/>
  <c r="G7" i="8"/>
  <c r="B8" i="8"/>
  <c r="C8" i="8"/>
  <c r="D8" i="8"/>
  <c r="E8" i="8"/>
  <c r="F8" i="8"/>
  <c r="G8" i="8"/>
  <c r="B9" i="8"/>
  <c r="C9" i="8"/>
  <c r="D9" i="8"/>
  <c r="E9" i="8"/>
  <c r="F9" i="8"/>
  <c r="G9" i="8"/>
  <c r="B10" i="8"/>
  <c r="C10" i="8"/>
  <c r="D10" i="8"/>
  <c r="E10" i="8"/>
  <c r="F10" i="8"/>
  <c r="G10" i="8"/>
  <c r="B11" i="8"/>
  <c r="C11" i="8"/>
  <c r="D11" i="8"/>
  <c r="E11" i="8"/>
  <c r="F11" i="8"/>
  <c r="G11" i="8"/>
  <c r="B12" i="8"/>
  <c r="C12" i="8"/>
  <c r="D12" i="8"/>
  <c r="E12" i="8"/>
  <c r="F12" i="8"/>
  <c r="G12" i="8"/>
  <c r="B13" i="8"/>
  <c r="C13" i="8"/>
  <c r="D13" i="8"/>
  <c r="E13" i="8"/>
  <c r="F13" i="8"/>
  <c r="G13" i="8"/>
  <c r="B14" i="8"/>
  <c r="C14" i="8"/>
  <c r="D14" i="8"/>
  <c r="E14" i="8"/>
  <c r="F14" i="8"/>
  <c r="G14" i="8"/>
  <c r="B15" i="8"/>
  <c r="C15" i="8"/>
  <c r="D15" i="8"/>
  <c r="E15" i="8"/>
  <c r="F15" i="8"/>
  <c r="G15" i="8"/>
  <c r="B16" i="8"/>
  <c r="C16" i="8"/>
  <c r="D16" i="8"/>
  <c r="E16" i="8"/>
  <c r="F16" i="8"/>
  <c r="G16" i="8"/>
  <c r="B17" i="8"/>
  <c r="C17" i="8"/>
  <c r="D17" i="8"/>
  <c r="E17" i="8"/>
  <c r="F17" i="8"/>
  <c r="G17" i="8"/>
  <c r="B18" i="8"/>
  <c r="C18" i="8"/>
  <c r="D18" i="8"/>
  <c r="E18" i="8"/>
  <c r="F18" i="8"/>
  <c r="G18" i="8"/>
  <c r="B19" i="8"/>
  <c r="C19" i="8"/>
  <c r="D19" i="8"/>
  <c r="E19" i="8"/>
  <c r="F19" i="8"/>
  <c r="G19" i="8"/>
  <c r="B20" i="8"/>
  <c r="C20" i="8"/>
  <c r="D20" i="8"/>
  <c r="E20" i="8"/>
  <c r="F20" i="8"/>
  <c r="G20" i="8"/>
  <c r="B21" i="8"/>
  <c r="C21" i="8"/>
  <c r="D21" i="8"/>
  <c r="E21" i="8"/>
  <c r="F21" i="8"/>
  <c r="G21" i="8"/>
  <c r="B22" i="8"/>
  <c r="C22" i="8"/>
  <c r="D22" i="8"/>
  <c r="E22" i="8"/>
  <c r="F22" i="8"/>
  <c r="G22" i="8"/>
  <c r="B23" i="8"/>
  <c r="C23" i="8"/>
  <c r="D23" i="8"/>
  <c r="E23" i="8"/>
  <c r="F23" i="8"/>
  <c r="G23" i="8"/>
  <c r="B24" i="8"/>
  <c r="C24" i="8"/>
  <c r="D24" i="8"/>
  <c r="E24" i="8"/>
  <c r="F24" i="8"/>
  <c r="G24" i="8"/>
  <c r="B25" i="8"/>
  <c r="C25" i="8"/>
  <c r="D25" i="8"/>
  <c r="E25" i="8"/>
  <c r="F25" i="8"/>
  <c r="G25" i="8"/>
  <c r="B26" i="8"/>
  <c r="C26" i="8"/>
  <c r="D26" i="8"/>
  <c r="E26" i="8"/>
  <c r="F26" i="8"/>
  <c r="G26" i="8"/>
  <c r="B27" i="8"/>
  <c r="C27" i="8"/>
  <c r="D27" i="8"/>
  <c r="E27" i="8"/>
  <c r="F27" i="8"/>
  <c r="G27" i="8"/>
  <c r="B28" i="8"/>
  <c r="C28" i="8"/>
  <c r="D28" i="8"/>
  <c r="E28" i="8"/>
  <c r="F28" i="8"/>
  <c r="G28" i="8"/>
  <c r="B29" i="8"/>
  <c r="C29" i="8"/>
  <c r="D29" i="8"/>
  <c r="E29" i="8"/>
  <c r="F29" i="8"/>
  <c r="G29" i="8"/>
  <c r="B30" i="8"/>
  <c r="C30" i="8"/>
  <c r="D30" i="8"/>
  <c r="E30" i="8"/>
  <c r="F30" i="8"/>
  <c r="G30" i="8"/>
  <c r="B31" i="8"/>
  <c r="C31" i="8"/>
  <c r="D31" i="8"/>
  <c r="E31" i="8"/>
  <c r="F31" i="8"/>
  <c r="G31" i="8"/>
  <c r="B32" i="8"/>
  <c r="C32" i="8"/>
  <c r="D32" i="8"/>
  <c r="E32" i="8"/>
  <c r="F32" i="8"/>
  <c r="G32" i="8"/>
  <c r="B33" i="8"/>
  <c r="C33" i="8"/>
  <c r="D33" i="8"/>
  <c r="E33" i="8"/>
  <c r="F33" i="8"/>
  <c r="G33" i="8"/>
  <c r="B34" i="8"/>
  <c r="C34" i="8"/>
  <c r="D34" i="8"/>
  <c r="E34" i="8"/>
  <c r="F34" i="8"/>
  <c r="G34" i="8"/>
  <c r="B35" i="8"/>
  <c r="C35" i="8"/>
  <c r="D35" i="8"/>
  <c r="E35" i="8"/>
  <c r="F35" i="8"/>
  <c r="G35" i="8"/>
  <c r="B36" i="8"/>
  <c r="C36" i="8"/>
  <c r="D36" i="8"/>
  <c r="E36" i="8"/>
  <c r="F36" i="8"/>
  <c r="G36" i="8"/>
  <c r="B37" i="8"/>
  <c r="C37" i="8"/>
  <c r="D37" i="8"/>
  <c r="E37" i="8"/>
  <c r="F37" i="8"/>
  <c r="G37" i="8"/>
  <c r="B38" i="8"/>
  <c r="C38" i="8"/>
  <c r="D38" i="8"/>
  <c r="E38" i="8"/>
  <c r="F38" i="8"/>
  <c r="G38" i="8"/>
  <c r="B39" i="8"/>
  <c r="C39" i="8"/>
  <c r="D39" i="8"/>
  <c r="E39" i="8"/>
  <c r="F39" i="8"/>
  <c r="G39" i="8"/>
  <c r="B40" i="8"/>
  <c r="C40" i="8"/>
  <c r="D40" i="8"/>
  <c r="E40" i="8"/>
  <c r="F40" i="8"/>
  <c r="G40" i="8"/>
  <c r="B41" i="8"/>
  <c r="C41" i="8"/>
  <c r="D41" i="8"/>
  <c r="E41" i="8"/>
  <c r="F41" i="8"/>
  <c r="G41" i="8"/>
  <c r="B42" i="8"/>
  <c r="C42" i="8"/>
  <c r="D42" i="8"/>
  <c r="E42" i="8"/>
  <c r="F42" i="8"/>
  <c r="G42" i="8"/>
  <c r="B43" i="8"/>
  <c r="C43" i="8"/>
  <c r="D43" i="8"/>
  <c r="E43" i="8"/>
  <c r="F43" i="8"/>
  <c r="G43" i="8"/>
  <c r="B44" i="8"/>
  <c r="C44" i="8"/>
  <c r="D44" i="8"/>
  <c r="E44" i="8"/>
  <c r="F44" i="8"/>
  <c r="G44" i="8"/>
  <c r="B45" i="8"/>
  <c r="C45" i="8"/>
  <c r="D45" i="8"/>
  <c r="E45" i="8"/>
  <c r="F45" i="8"/>
  <c r="G45" i="8"/>
  <c r="B46" i="8"/>
  <c r="C46" i="8"/>
  <c r="D46" i="8"/>
  <c r="E46" i="8"/>
  <c r="F46" i="8"/>
  <c r="G46" i="8"/>
  <c r="B47" i="8"/>
  <c r="C47" i="8"/>
  <c r="D47" i="8"/>
  <c r="E47" i="8"/>
  <c r="F47" i="8"/>
  <c r="G47" i="8"/>
  <c r="B48" i="8"/>
  <c r="C48" i="8"/>
  <c r="D48" i="8"/>
  <c r="E48" i="8"/>
  <c r="F48" i="8"/>
  <c r="G48" i="8"/>
  <c r="B49" i="8"/>
  <c r="C49" i="8"/>
  <c r="D49" i="8"/>
  <c r="E49" i="8"/>
  <c r="F49" i="8"/>
  <c r="G49" i="8"/>
  <c r="B50" i="8"/>
  <c r="C50" i="8"/>
  <c r="D50" i="8"/>
  <c r="E50" i="8"/>
  <c r="F50" i="8"/>
  <c r="G50" i="8"/>
  <c r="B51" i="8"/>
  <c r="C51" i="8"/>
  <c r="D51" i="8"/>
  <c r="E51" i="8"/>
  <c r="F51" i="8"/>
  <c r="G51" i="8"/>
  <c r="B52" i="8"/>
  <c r="C52" i="8"/>
  <c r="D52" i="8"/>
  <c r="E52" i="8"/>
  <c r="F52" i="8"/>
  <c r="G52" i="8"/>
  <c r="B53" i="8"/>
  <c r="C53" i="8"/>
  <c r="D53" i="8"/>
  <c r="E53" i="8"/>
  <c r="F53" i="8"/>
  <c r="G53" i="8"/>
  <c r="B54" i="8"/>
  <c r="C54" i="8"/>
  <c r="D54" i="8"/>
  <c r="E54" i="8"/>
  <c r="F54" i="8"/>
  <c r="G54" i="8"/>
  <c r="B55" i="8"/>
  <c r="C55" i="8"/>
  <c r="D55" i="8"/>
  <c r="E55" i="8"/>
  <c r="F55" i="8"/>
  <c r="G55" i="8"/>
  <c r="B56" i="8"/>
  <c r="C56" i="8"/>
  <c r="D56" i="8"/>
  <c r="E56" i="8"/>
  <c r="F56" i="8"/>
  <c r="G56" i="8"/>
  <c r="B57" i="8"/>
  <c r="C57" i="8"/>
  <c r="D57" i="8"/>
  <c r="E57" i="8"/>
  <c r="F57" i="8"/>
  <c r="G57" i="8"/>
  <c r="B58" i="8"/>
  <c r="C58" i="8"/>
  <c r="D58" i="8"/>
  <c r="E58" i="8"/>
  <c r="F58" i="8"/>
  <c r="G58" i="8"/>
  <c r="B59" i="8"/>
  <c r="C59" i="8"/>
  <c r="D59" i="8"/>
  <c r="E59" i="8"/>
  <c r="F59" i="8"/>
  <c r="G59" i="8"/>
  <c r="B60" i="8"/>
  <c r="C60" i="8"/>
  <c r="D60" i="8"/>
  <c r="E60" i="8"/>
  <c r="F60" i="8"/>
  <c r="G60" i="8"/>
  <c r="B61" i="8"/>
  <c r="C61" i="8"/>
  <c r="D61" i="8"/>
  <c r="E61" i="8"/>
  <c r="F61" i="8"/>
  <c r="G61" i="8"/>
  <c r="B62" i="8"/>
  <c r="C62" i="8"/>
  <c r="D62" i="8"/>
  <c r="E62" i="8"/>
  <c r="F62" i="8"/>
  <c r="G62" i="8"/>
  <c r="B63" i="8"/>
  <c r="C63" i="8"/>
  <c r="D63" i="8"/>
  <c r="E63" i="8"/>
  <c r="F63" i="8"/>
  <c r="G63" i="8"/>
  <c r="B64" i="8"/>
  <c r="C64" i="8"/>
  <c r="D64" i="8"/>
  <c r="E64" i="8"/>
  <c r="F64" i="8"/>
  <c r="G64" i="8"/>
  <c r="B65" i="8"/>
  <c r="C65" i="8"/>
  <c r="D65" i="8"/>
  <c r="E65" i="8"/>
  <c r="F65" i="8"/>
  <c r="G65" i="8"/>
  <c r="B66" i="8"/>
  <c r="C66" i="8"/>
  <c r="D66" i="8"/>
  <c r="E66" i="8"/>
  <c r="F66" i="8"/>
  <c r="G66" i="8"/>
  <c r="B67" i="8"/>
  <c r="C67" i="8"/>
  <c r="D67" i="8"/>
  <c r="E67" i="8"/>
  <c r="F67" i="8"/>
  <c r="G67" i="8"/>
  <c r="B68" i="8"/>
  <c r="C68" i="8"/>
  <c r="D68" i="8"/>
  <c r="E68" i="8"/>
  <c r="F68" i="8"/>
  <c r="G68" i="8"/>
  <c r="B69" i="8"/>
  <c r="C69" i="8"/>
  <c r="D69" i="8"/>
  <c r="E69" i="8"/>
  <c r="F69" i="8"/>
  <c r="G69" i="8"/>
  <c r="B70" i="8"/>
  <c r="C70" i="8"/>
  <c r="D70" i="8"/>
  <c r="E70" i="8"/>
  <c r="F70" i="8"/>
  <c r="G70" i="8"/>
  <c r="B71" i="8"/>
  <c r="C71" i="8"/>
  <c r="D71" i="8"/>
  <c r="E71" i="8"/>
  <c r="F71" i="8"/>
  <c r="G71" i="8"/>
  <c r="B72" i="8"/>
  <c r="C72" i="8"/>
  <c r="D72" i="8"/>
  <c r="E72" i="8"/>
  <c r="F72" i="8"/>
  <c r="G72" i="8"/>
  <c r="B73" i="8"/>
  <c r="C73" i="8"/>
  <c r="D73" i="8"/>
  <c r="E73" i="8"/>
  <c r="F73" i="8"/>
  <c r="G73" i="8"/>
  <c r="B74" i="8"/>
  <c r="C74" i="8"/>
  <c r="D74" i="8"/>
  <c r="E74" i="8"/>
  <c r="F74" i="8"/>
  <c r="G74" i="8"/>
  <c r="B75" i="8"/>
  <c r="C75" i="8"/>
  <c r="D75" i="8"/>
  <c r="E75" i="8"/>
  <c r="F75" i="8"/>
  <c r="G75" i="8"/>
  <c r="B76" i="8"/>
  <c r="C76" i="8"/>
  <c r="D76" i="8"/>
  <c r="E76" i="8"/>
  <c r="F76" i="8"/>
  <c r="G76" i="8"/>
  <c r="B77" i="8"/>
  <c r="C77" i="8"/>
  <c r="D77" i="8"/>
  <c r="E77" i="8"/>
  <c r="F77" i="8"/>
  <c r="G77" i="8"/>
  <c r="B78" i="8"/>
  <c r="C78" i="8"/>
  <c r="D78" i="8"/>
  <c r="E78" i="8"/>
  <c r="F78" i="8"/>
  <c r="G78" i="8"/>
  <c r="B79" i="8"/>
  <c r="C79" i="8"/>
  <c r="D79" i="8"/>
  <c r="E79" i="8"/>
  <c r="F79" i="8"/>
  <c r="G79" i="8"/>
  <c r="B80" i="8"/>
  <c r="C80" i="8"/>
  <c r="D80" i="8"/>
  <c r="E80" i="8"/>
  <c r="F80" i="8"/>
  <c r="G80" i="8"/>
  <c r="B81" i="8"/>
  <c r="C81" i="8"/>
  <c r="D81" i="8"/>
  <c r="E81" i="8"/>
  <c r="F81" i="8"/>
  <c r="G81" i="8"/>
  <c r="B82" i="8"/>
  <c r="C82" i="8"/>
  <c r="D82" i="8"/>
  <c r="E82" i="8"/>
  <c r="F82" i="8"/>
  <c r="G82" i="8"/>
  <c r="B83" i="8"/>
  <c r="C83" i="8"/>
  <c r="D83" i="8"/>
  <c r="E83" i="8"/>
  <c r="F83" i="8"/>
  <c r="G83" i="8"/>
  <c r="B84" i="8"/>
  <c r="C84" i="8"/>
  <c r="D84" i="8"/>
  <c r="E84" i="8"/>
  <c r="F84" i="8"/>
  <c r="G84" i="8"/>
  <c r="B85" i="8"/>
  <c r="C85" i="8"/>
  <c r="D85" i="8"/>
  <c r="E85" i="8"/>
  <c r="F85" i="8"/>
  <c r="G85" i="8"/>
  <c r="B86" i="8"/>
  <c r="C86" i="8"/>
  <c r="D86" i="8"/>
  <c r="E86" i="8"/>
  <c r="F86" i="8"/>
  <c r="G86" i="8"/>
  <c r="B87" i="8"/>
  <c r="C87" i="8"/>
  <c r="D87" i="8"/>
  <c r="E87" i="8"/>
  <c r="F87" i="8"/>
  <c r="G87" i="8"/>
  <c r="B88" i="8"/>
  <c r="C88" i="8"/>
  <c r="D88" i="8"/>
  <c r="E88" i="8"/>
  <c r="F88" i="8"/>
  <c r="G88" i="8"/>
  <c r="B89" i="8"/>
  <c r="C89" i="8"/>
  <c r="D89" i="8"/>
  <c r="E89" i="8"/>
  <c r="F89" i="8"/>
  <c r="G89" i="8"/>
  <c r="B90" i="8"/>
  <c r="C90" i="8"/>
  <c r="D90" i="8"/>
  <c r="E90" i="8"/>
  <c r="F90" i="8"/>
  <c r="G90" i="8"/>
  <c r="B91" i="8"/>
  <c r="C91" i="8"/>
  <c r="D91" i="8"/>
  <c r="E91" i="8"/>
  <c r="F91" i="8"/>
  <c r="G91" i="8"/>
  <c r="B92" i="8"/>
  <c r="C92" i="8"/>
  <c r="D92" i="8"/>
  <c r="E92" i="8"/>
  <c r="F92" i="8"/>
  <c r="G92" i="8"/>
  <c r="B93" i="8"/>
  <c r="C93" i="8"/>
  <c r="D93" i="8"/>
  <c r="E93" i="8"/>
  <c r="F93" i="8"/>
  <c r="G93" i="8"/>
  <c r="B94" i="8"/>
  <c r="C94" i="8"/>
  <c r="D94" i="8"/>
  <c r="E94" i="8"/>
  <c r="F94" i="8"/>
  <c r="G94" i="8"/>
  <c r="B95" i="8"/>
  <c r="C95" i="8"/>
  <c r="D95" i="8"/>
  <c r="E95" i="8"/>
  <c r="F95" i="8"/>
  <c r="G95" i="8"/>
  <c r="B96" i="8"/>
  <c r="C96" i="8"/>
  <c r="D96" i="8"/>
  <c r="E96" i="8"/>
  <c r="F96" i="8"/>
  <c r="G96" i="8"/>
  <c r="B97" i="8"/>
  <c r="C97" i="8"/>
  <c r="D97" i="8"/>
  <c r="E97" i="8"/>
  <c r="F97" i="8"/>
  <c r="G97" i="8"/>
  <c r="B98" i="8"/>
  <c r="C98" i="8"/>
  <c r="D98" i="8"/>
  <c r="E98" i="8"/>
  <c r="F98" i="8"/>
  <c r="G98" i="8"/>
  <c r="B99" i="8"/>
  <c r="C99" i="8"/>
  <c r="D99" i="8"/>
  <c r="E99" i="8"/>
  <c r="F99" i="8"/>
  <c r="G99" i="8"/>
  <c r="B100" i="8"/>
  <c r="C100" i="8"/>
  <c r="D100" i="8"/>
  <c r="E100" i="8"/>
  <c r="F100" i="8"/>
  <c r="G100" i="8"/>
  <c r="B101" i="8"/>
  <c r="C101" i="8"/>
  <c r="D101" i="8"/>
  <c r="E101" i="8"/>
  <c r="F101" i="8"/>
  <c r="G101" i="8"/>
  <c r="B102" i="8"/>
  <c r="C102" i="8"/>
  <c r="D102" i="8"/>
  <c r="E102" i="8"/>
  <c r="F102" i="8"/>
  <c r="G102" i="8"/>
  <c r="B103" i="8"/>
  <c r="C103" i="8"/>
  <c r="D103" i="8"/>
  <c r="E103" i="8"/>
  <c r="F103" i="8"/>
  <c r="G103" i="8"/>
  <c r="B104" i="8"/>
  <c r="C104" i="8"/>
  <c r="D104" i="8"/>
  <c r="E104" i="8"/>
  <c r="F104" i="8"/>
  <c r="G104" i="8"/>
  <c r="B105" i="8"/>
  <c r="C105" i="8"/>
  <c r="D105" i="8"/>
  <c r="E105" i="8"/>
  <c r="F105" i="8"/>
  <c r="G105" i="8"/>
  <c r="B106" i="8"/>
  <c r="C106" i="8"/>
  <c r="D106" i="8"/>
  <c r="E106" i="8"/>
  <c r="F106" i="8"/>
  <c r="G106" i="8"/>
  <c r="G6" i="8"/>
  <c r="F6" i="8"/>
  <c r="E6" i="8"/>
  <c r="D6" i="8"/>
  <c r="C6" i="8"/>
  <c r="B6" i="8"/>
  <c r="L6" i="8" s="1"/>
  <c r="F4" i="2"/>
  <c r="G4" i="2"/>
  <c r="H4" i="2"/>
  <c r="F5" i="2"/>
  <c r="G5" i="2"/>
  <c r="H5" i="2"/>
  <c r="F6" i="2"/>
  <c r="G6" i="2"/>
  <c r="H6" i="2"/>
  <c r="F7" i="2"/>
  <c r="G7" i="2"/>
  <c r="H7" i="2"/>
  <c r="F8" i="2"/>
  <c r="G8" i="2"/>
  <c r="H8" i="2"/>
  <c r="F9" i="2"/>
  <c r="G9" i="2"/>
  <c r="H9" i="2"/>
  <c r="F10" i="2"/>
  <c r="G10" i="2"/>
  <c r="H10" i="2"/>
  <c r="F11" i="2"/>
  <c r="G11" i="2"/>
  <c r="H11" i="2"/>
  <c r="F12" i="2"/>
  <c r="G12" i="2"/>
  <c r="H12" i="2"/>
  <c r="F13" i="2"/>
  <c r="G13" i="2"/>
  <c r="H13" i="2"/>
  <c r="F14" i="2"/>
  <c r="G14" i="2"/>
  <c r="H14" i="2"/>
  <c r="F15" i="2"/>
  <c r="G15" i="2"/>
  <c r="H15" i="2"/>
  <c r="F16" i="2"/>
  <c r="G16" i="2"/>
  <c r="H16" i="2"/>
  <c r="F17" i="2"/>
  <c r="G17" i="2"/>
  <c r="H17" i="2"/>
  <c r="F18" i="2"/>
  <c r="G18" i="2"/>
  <c r="H18" i="2"/>
  <c r="F19" i="2"/>
  <c r="G19" i="2"/>
  <c r="H19" i="2"/>
  <c r="F20" i="2"/>
  <c r="G20" i="2"/>
  <c r="H20" i="2"/>
  <c r="F21" i="2"/>
  <c r="G21" i="2"/>
  <c r="H21" i="2"/>
  <c r="F22" i="2"/>
  <c r="G22" i="2"/>
  <c r="H22" i="2"/>
  <c r="F23" i="2"/>
  <c r="G23" i="2"/>
  <c r="H23" i="2"/>
  <c r="F24" i="2"/>
  <c r="G24" i="2"/>
  <c r="H24" i="2"/>
  <c r="F25" i="2"/>
  <c r="G25" i="2"/>
  <c r="H25" i="2"/>
  <c r="F26" i="2"/>
  <c r="G26" i="2"/>
  <c r="H26" i="2"/>
  <c r="F27" i="2"/>
  <c r="G27" i="2"/>
  <c r="H27" i="2"/>
  <c r="F28" i="2"/>
  <c r="G28" i="2"/>
  <c r="H28" i="2"/>
  <c r="F29" i="2"/>
  <c r="G29" i="2"/>
  <c r="H29" i="2"/>
  <c r="F30" i="2"/>
  <c r="G30" i="2"/>
  <c r="H30" i="2"/>
  <c r="F31" i="2"/>
  <c r="G31" i="2"/>
  <c r="H31" i="2"/>
  <c r="F32" i="2"/>
  <c r="G32" i="2"/>
  <c r="H32" i="2"/>
  <c r="F33" i="2"/>
  <c r="G33" i="2"/>
  <c r="H33" i="2"/>
  <c r="F34" i="2"/>
  <c r="G34" i="2"/>
  <c r="H34" i="2"/>
  <c r="F35" i="2"/>
  <c r="G35" i="2"/>
  <c r="H35" i="2"/>
  <c r="F36" i="2"/>
  <c r="G36" i="2"/>
  <c r="H36" i="2"/>
  <c r="F37" i="2"/>
  <c r="G37" i="2"/>
  <c r="H37" i="2"/>
  <c r="F38" i="2"/>
  <c r="G38" i="2"/>
  <c r="H38" i="2"/>
  <c r="F39" i="2"/>
  <c r="G39" i="2"/>
  <c r="H39" i="2"/>
  <c r="F40" i="2"/>
  <c r="G40" i="2"/>
  <c r="H40" i="2"/>
  <c r="F41" i="2"/>
  <c r="G41" i="2"/>
  <c r="H41" i="2"/>
  <c r="F42" i="2"/>
  <c r="G42" i="2"/>
  <c r="H42" i="2"/>
  <c r="F43" i="2"/>
  <c r="G43" i="2"/>
  <c r="H43" i="2"/>
  <c r="F44" i="2"/>
  <c r="G44" i="2"/>
  <c r="H44" i="2"/>
  <c r="F45" i="2"/>
  <c r="G45" i="2"/>
  <c r="H45" i="2"/>
  <c r="F46" i="2"/>
  <c r="G46" i="2"/>
  <c r="H46" i="2"/>
  <c r="F47" i="2"/>
  <c r="G47" i="2"/>
  <c r="H47" i="2"/>
  <c r="F48" i="2"/>
  <c r="G48" i="2"/>
  <c r="H48" i="2"/>
  <c r="F49" i="2"/>
  <c r="G49" i="2"/>
  <c r="H49" i="2"/>
  <c r="F50" i="2"/>
  <c r="G50" i="2"/>
  <c r="H50" i="2"/>
  <c r="F51" i="2"/>
  <c r="G51" i="2"/>
  <c r="H51" i="2"/>
  <c r="F52" i="2"/>
  <c r="G52" i="2"/>
  <c r="H52" i="2"/>
  <c r="F53" i="2"/>
  <c r="G53" i="2"/>
  <c r="H53" i="2"/>
  <c r="F54" i="2"/>
  <c r="G54" i="2"/>
  <c r="H54" i="2"/>
  <c r="F55" i="2"/>
  <c r="G55" i="2"/>
  <c r="H55" i="2"/>
  <c r="F56" i="2"/>
  <c r="G56" i="2"/>
  <c r="H56" i="2"/>
  <c r="F57" i="2"/>
  <c r="G57" i="2"/>
  <c r="H57" i="2"/>
  <c r="F58" i="2"/>
  <c r="G58" i="2"/>
  <c r="H58" i="2"/>
  <c r="F59" i="2"/>
  <c r="G59" i="2"/>
  <c r="H59" i="2"/>
  <c r="F60" i="2"/>
  <c r="G60" i="2"/>
  <c r="H60" i="2"/>
  <c r="F61" i="2"/>
  <c r="G61" i="2"/>
  <c r="H61" i="2"/>
  <c r="F62" i="2"/>
  <c r="G62" i="2"/>
  <c r="H62" i="2"/>
  <c r="F63" i="2"/>
  <c r="G63" i="2"/>
  <c r="H63" i="2"/>
  <c r="F64" i="2"/>
  <c r="G64" i="2"/>
  <c r="H64" i="2"/>
  <c r="F65" i="2"/>
  <c r="G65" i="2"/>
  <c r="H65" i="2"/>
  <c r="F66" i="2"/>
  <c r="G66" i="2"/>
  <c r="H66" i="2"/>
  <c r="F67" i="2"/>
  <c r="G67" i="2"/>
  <c r="H67" i="2"/>
  <c r="F68" i="2"/>
  <c r="G68" i="2"/>
  <c r="H68" i="2"/>
  <c r="F69" i="2"/>
  <c r="G69" i="2"/>
  <c r="H69" i="2"/>
  <c r="F70" i="2"/>
  <c r="G70" i="2"/>
  <c r="H70" i="2"/>
  <c r="F71" i="2"/>
  <c r="G71" i="2"/>
  <c r="H71" i="2"/>
  <c r="F72" i="2"/>
  <c r="G72" i="2"/>
  <c r="H72" i="2"/>
  <c r="F73" i="2"/>
  <c r="G73" i="2"/>
  <c r="H73" i="2"/>
  <c r="F74" i="2"/>
  <c r="G74" i="2"/>
  <c r="H74" i="2"/>
  <c r="F75" i="2"/>
  <c r="G75" i="2"/>
  <c r="H75" i="2"/>
  <c r="F76" i="2"/>
  <c r="G76" i="2"/>
  <c r="H76" i="2"/>
  <c r="F77" i="2"/>
  <c r="G77" i="2"/>
  <c r="H77" i="2"/>
  <c r="F78" i="2"/>
  <c r="G78" i="2"/>
  <c r="H78" i="2"/>
  <c r="F79" i="2"/>
  <c r="G79" i="2"/>
  <c r="H79" i="2"/>
  <c r="F80" i="2"/>
  <c r="G80" i="2"/>
  <c r="H80" i="2"/>
  <c r="F81" i="2"/>
  <c r="G81" i="2"/>
  <c r="H81" i="2"/>
  <c r="F82" i="2"/>
  <c r="G82" i="2"/>
  <c r="H82" i="2"/>
  <c r="F83" i="2"/>
  <c r="G83" i="2"/>
  <c r="H83" i="2"/>
  <c r="F84" i="2"/>
  <c r="G84" i="2"/>
  <c r="H84" i="2"/>
  <c r="F85" i="2"/>
  <c r="G85" i="2"/>
  <c r="H85" i="2"/>
  <c r="F86" i="2"/>
  <c r="G86" i="2"/>
  <c r="H86" i="2"/>
  <c r="F87" i="2"/>
  <c r="G87" i="2"/>
  <c r="H87" i="2"/>
  <c r="F88" i="2"/>
  <c r="G88" i="2"/>
  <c r="H88" i="2"/>
  <c r="F89" i="2"/>
  <c r="G89" i="2"/>
  <c r="H89" i="2"/>
  <c r="F90" i="2"/>
  <c r="G90" i="2"/>
  <c r="H90" i="2"/>
  <c r="F91" i="2"/>
  <c r="G91" i="2"/>
  <c r="H91" i="2"/>
  <c r="F92" i="2"/>
  <c r="G92" i="2"/>
  <c r="H92" i="2"/>
  <c r="F93" i="2"/>
  <c r="G93" i="2"/>
  <c r="H93" i="2"/>
  <c r="F94" i="2"/>
  <c r="G94" i="2"/>
  <c r="H94" i="2"/>
  <c r="F95" i="2"/>
  <c r="G95" i="2"/>
  <c r="H95" i="2"/>
  <c r="F96" i="2"/>
  <c r="G96" i="2"/>
  <c r="H96" i="2"/>
  <c r="F97" i="2"/>
  <c r="G97" i="2"/>
  <c r="H97" i="2"/>
  <c r="F98" i="2"/>
  <c r="G98" i="2"/>
  <c r="H98" i="2"/>
  <c r="F99" i="2"/>
  <c r="G99" i="2"/>
  <c r="H99" i="2"/>
  <c r="F100" i="2"/>
  <c r="G100" i="2"/>
  <c r="H100" i="2"/>
  <c r="F101" i="2"/>
  <c r="G101" i="2"/>
  <c r="H101" i="2"/>
  <c r="F102" i="2"/>
  <c r="G102" i="2"/>
  <c r="H102" i="2"/>
  <c r="F103" i="2"/>
  <c r="G103" i="2"/>
  <c r="H103" i="2"/>
  <c r="H3" i="2"/>
  <c r="G3" i="2"/>
  <c r="F3" i="2"/>
  <c r="B4" i="2"/>
  <c r="J6" i="2" s="1"/>
  <c r="O100" i="2" s="1"/>
  <c r="C4" i="2"/>
  <c r="K5" i="2" s="1"/>
  <c r="P101" i="2" s="1"/>
  <c r="D4" i="2"/>
  <c r="L4" i="2" s="1"/>
  <c r="Q102" i="2" s="1"/>
  <c r="B5" i="2"/>
  <c r="J7" i="2" s="1"/>
  <c r="O99" i="2" s="1"/>
  <c r="C5" i="2"/>
  <c r="K6" i="2" s="1"/>
  <c r="P100" i="2" s="1"/>
  <c r="D5" i="2"/>
  <c r="L5" i="2" s="1"/>
  <c r="Q101" i="2" s="1"/>
  <c r="B6" i="2"/>
  <c r="J8" i="2" s="1"/>
  <c r="O98" i="2" s="1"/>
  <c r="C6" i="2"/>
  <c r="K7" i="2" s="1"/>
  <c r="P99" i="2" s="1"/>
  <c r="D6" i="2"/>
  <c r="L6" i="2" s="1"/>
  <c r="Q100" i="2" s="1"/>
  <c r="B7" i="2"/>
  <c r="J9" i="2" s="1"/>
  <c r="O97" i="2" s="1"/>
  <c r="C7" i="2"/>
  <c r="K8" i="2" s="1"/>
  <c r="P98" i="2" s="1"/>
  <c r="D7" i="2"/>
  <c r="L7" i="2" s="1"/>
  <c r="Q99" i="2" s="1"/>
  <c r="B8" i="2"/>
  <c r="J10" i="2" s="1"/>
  <c r="O96" i="2" s="1"/>
  <c r="C8" i="2"/>
  <c r="K9" i="2" s="1"/>
  <c r="P97" i="2" s="1"/>
  <c r="D8" i="2"/>
  <c r="L8" i="2" s="1"/>
  <c r="Q98" i="2" s="1"/>
  <c r="B9" i="2"/>
  <c r="J11" i="2" s="1"/>
  <c r="O95" i="2" s="1"/>
  <c r="C9" i="2"/>
  <c r="K10" i="2" s="1"/>
  <c r="P96" i="2" s="1"/>
  <c r="D9" i="2"/>
  <c r="L9" i="2" s="1"/>
  <c r="Q97" i="2" s="1"/>
  <c r="B10" i="2"/>
  <c r="J12" i="2" s="1"/>
  <c r="O94" i="2" s="1"/>
  <c r="C10" i="2"/>
  <c r="K11" i="2" s="1"/>
  <c r="P95" i="2" s="1"/>
  <c r="D10" i="2"/>
  <c r="L10" i="2" s="1"/>
  <c r="Q96" i="2" s="1"/>
  <c r="B11" i="2"/>
  <c r="J13" i="2" s="1"/>
  <c r="O93" i="2" s="1"/>
  <c r="C11" i="2"/>
  <c r="K12" i="2" s="1"/>
  <c r="P94" i="2" s="1"/>
  <c r="D11" i="2"/>
  <c r="L11" i="2" s="1"/>
  <c r="Q95" i="2" s="1"/>
  <c r="B12" i="2"/>
  <c r="J14" i="2" s="1"/>
  <c r="O92" i="2" s="1"/>
  <c r="C12" i="2"/>
  <c r="K13" i="2" s="1"/>
  <c r="P93" i="2" s="1"/>
  <c r="D12" i="2"/>
  <c r="L12" i="2" s="1"/>
  <c r="Q94" i="2" s="1"/>
  <c r="B13" i="2"/>
  <c r="J15" i="2" s="1"/>
  <c r="O91" i="2" s="1"/>
  <c r="C13" i="2"/>
  <c r="K14" i="2" s="1"/>
  <c r="P92" i="2" s="1"/>
  <c r="D13" i="2"/>
  <c r="L13" i="2" s="1"/>
  <c r="Q93" i="2" s="1"/>
  <c r="B14" i="2"/>
  <c r="J16" i="2" s="1"/>
  <c r="O90" i="2" s="1"/>
  <c r="C14" i="2"/>
  <c r="K15" i="2" s="1"/>
  <c r="P91" i="2" s="1"/>
  <c r="D14" i="2"/>
  <c r="L14" i="2" s="1"/>
  <c r="Q92" i="2" s="1"/>
  <c r="B15" i="2"/>
  <c r="J17" i="2" s="1"/>
  <c r="O89" i="2" s="1"/>
  <c r="C15" i="2"/>
  <c r="K16" i="2" s="1"/>
  <c r="P90" i="2" s="1"/>
  <c r="D15" i="2"/>
  <c r="L15" i="2" s="1"/>
  <c r="Q91" i="2" s="1"/>
  <c r="B16" i="2"/>
  <c r="J18" i="2" s="1"/>
  <c r="O88" i="2" s="1"/>
  <c r="C16" i="2"/>
  <c r="K17" i="2" s="1"/>
  <c r="P89" i="2" s="1"/>
  <c r="D16" i="2"/>
  <c r="L16" i="2" s="1"/>
  <c r="Q90" i="2" s="1"/>
  <c r="B17" i="2"/>
  <c r="J19" i="2" s="1"/>
  <c r="O87" i="2" s="1"/>
  <c r="C17" i="2"/>
  <c r="K18" i="2" s="1"/>
  <c r="P88" i="2" s="1"/>
  <c r="D17" i="2"/>
  <c r="L17" i="2" s="1"/>
  <c r="Q89" i="2" s="1"/>
  <c r="B18" i="2"/>
  <c r="J20" i="2" s="1"/>
  <c r="O86" i="2" s="1"/>
  <c r="C18" i="2"/>
  <c r="K19" i="2" s="1"/>
  <c r="P87" i="2" s="1"/>
  <c r="D18" i="2"/>
  <c r="L18" i="2" s="1"/>
  <c r="Q88" i="2" s="1"/>
  <c r="B19" i="2"/>
  <c r="J21" i="2" s="1"/>
  <c r="O85" i="2" s="1"/>
  <c r="C19" i="2"/>
  <c r="K20" i="2" s="1"/>
  <c r="P86" i="2" s="1"/>
  <c r="D19" i="2"/>
  <c r="L19" i="2" s="1"/>
  <c r="Q87" i="2" s="1"/>
  <c r="B20" i="2"/>
  <c r="J22" i="2" s="1"/>
  <c r="O84" i="2" s="1"/>
  <c r="C20" i="2"/>
  <c r="K21" i="2" s="1"/>
  <c r="P85" i="2" s="1"/>
  <c r="D20" i="2"/>
  <c r="L20" i="2" s="1"/>
  <c r="Q86" i="2" s="1"/>
  <c r="B21" i="2"/>
  <c r="J23" i="2" s="1"/>
  <c r="O83" i="2" s="1"/>
  <c r="C21" i="2"/>
  <c r="K22" i="2" s="1"/>
  <c r="P84" i="2" s="1"/>
  <c r="D21" i="2"/>
  <c r="L21" i="2" s="1"/>
  <c r="Q85" i="2" s="1"/>
  <c r="B22" i="2"/>
  <c r="J24" i="2" s="1"/>
  <c r="O82" i="2" s="1"/>
  <c r="C22" i="2"/>
  <c r="K23" i="2" s="1"/>
  <c r="P83" i="2" s="1"/>
  <c r="D22" i="2"/>
  <c r="L22" i="2" s="1"/>
  <c r="Q84" i="2" s="1"/>
  <c r="B23" i="2"/>
  <c r="J25" i="2" s="1"/>
  <c r="O81" i="2" s="1"/>
  <c r="C23" i="2"/>
  <c r="K24" i="2" s="1"/>
  <c r="P82" i="2" s="1"/>
  <c r="D23" i="2"/>
  <c r="L23" i="2" s="1"/>
  <c r="Q83" i="2" s="1"/>
  <c r="B24" i="2"/>
  <c r="J26" i="2" s="1"/>
  <c r="O80" i="2" s="1"/>
  <c r="C24" i="2"/>
  <c r="K25" i="2" s="1"/>
  <c r="P81" i="2" s="1"/>
  <c r="D24" i="2"/>
  <c r="L24" i="2" s="1"/>
  <c r="Q82" i="2" s="1"/>
  <c r="B25" i="2"/>
  <c r="J27" i="2" s="1"/>
  <c r="O79" i="2" s="1"/>
  <c r="C25" i="2"/>
  <c r="K26" i="2" s="1"/>
  <c r="P80" i="2" s="1"/>
  <c r="D25" i="2"/>
  <c r="L25" i="2" s="1"/>
  <c r="Q81" i="2" s="1"/>
  <c r="B26" i="2"/>
  <c r="J28" i="2" s="1"/>
  <c r="O78" i="2" s="1"/>
  <c r="C26" i="2"/>
  <c r="K27" i="2" s="1"/>
  <c r="P79" i="2" s="1"/>
  <c r="D26" i="2"/>
  <c r="L26" i="2" s="1"/>
  <c r="Q80" i="2" s="1"/>
  <c r="B27" i="2"/>
  <c r="J29" i="2" s="1"/>
  <c r="O77" i="2" s="1"/>
  <c r="C27" i="2"/>
  <c r="K28" i="2" s="1"/>
  <c r="P78" i="2" s="1"/>
  <c r="D27" i="2"/>
  <c r="L27" i="2" s="1"/>
  <c r="Q79" i="2" s="1"/>
  <c r="B28" i="2"/>
  <c r="J30" i="2" s="1"/>
  <c r="O76" i="2" s="1"/>
  <c r="C28" i="2"/>
  <c r="K29" i="2" s="1"/>
  <c r="P77" i="2" s="1"/>
  <c r="D28" i="2"/>
  <c r="L28" i="2" s="1"/>
  <c r="Q78" i="2" s="1"/>
  <c r="B29" i="2"/>
  <c r="J31" i="2" s="1"/>
  <c r="O75" i="2" s="1"/>
  <c r="C29" i="2"/>
  <c r="K30" i="2" s="1"/>
  <c r="P76" i="2" s="1"/>
  <c r="D29" i="2"/>
  <c r="L29" i="2" s="1"/>
  <c r="Q77" i="2" s="1"/>
  <c r="B30" i="2"/>
  <c r="J32" i="2" s="1"/>
  <c r="O74" i="2" s="1"/>
  <c r="C30" i="2"/>
  <c r="K31" i="2" s="1"/>
  <c r="P75" i="2" s="1"/>
  <c r="D30" i="2"/>
  <c r="L30" i="2" s="1"/>
  <c r="Q76" i="2" s="1"/>
  <c r="B31" i="2"/>
  <c r="J33" i="2" s="1"/>
  <c r="O73" i="2" s="1"/>
  <c r="C31" i="2"/>
  <c r="K32" i="2" s="1"/>
  <c r="P74" i="2" s="1"/>
  <c r="D31" i="2"/>
  <c r="L31" i="2" s="1"/>
  <c r="Q75" i="2" s="1"/>
  <c r="B32" i="2"/>
  <c r="J34" i="2" s="1"/>
  <c r="O72" i="2" s="1"/>
  <c r="C32" i="2"/>
  <c r="K33" i="2" s="1"/>
  <c r="P73" i="2" s="1"/>
  <c r="D32" i="2"/>
  <c r="L32" i="2" s="1"/>
  <c r="Q74" i="2" s="1"/>
  <c r="B33" i="2"/>
  <c r="J35" i="2" s="1"/>
  <c r="O71" i="2" s="1"/>
  <c r="C33" i="2"/>
  <c r="K34" i="2" s="1"/>
  <c r="P72" i="2" s="1"/>
  <c r="D33" i="2"/>
  <c r="L33" i="2" s="1"/>
  <c r="Q73" i="2" s="1"/>
  <c r="B34" i="2"/>
  <c r="J36" i="2" s="1"/>
  <c r="O70" i="2" s="1"/>
  <c r="C34" i="2"/>
  <c r="K35" i="2" s="1"/>
  <c r="P71" i="2" s="1"/>
  <c r="D34" i="2"/>
  <c r="L34" i="2" s="1"/>
  <c r="Q72" i="2" s="1"/>
  <c r="B35" i="2"/>
  <c r="J37" i="2" s="1"/>
  <c r="O69" i="2" s="1"/>
  <c r="C35" i="2"/>
  <c r="K36" i="2" s="1"/>
  <c r="P70" i="2" s="1"/>
  <c r="D35" i="2"/>
  <c r="L35" i="2" s="1"/>
  <c r="Q71" i="2" s="1"/>
  <c r="B36" i="2"/>
  <c r="J38" i="2" s="1"/>
  <c r="O68" i="2" s="1"/>
  <c r="C36" i="2"/>
  <c r="K37" i="2" s="1"/>
  <c r="P69" i="2" s="1"/>
  <c r="D36" i="2"/>
  <c r="L36" i="2" s="1"/>
  <c r="Q70" i="2" s="1"/>
  <c r="B37" i="2"/>
  <c r="J39" i="2" s="1"/>
  <c r="O67" i="2" s="1"/>
  <c r="C37" i="2"/>
  <c r="K38" i="2" s="1"/>
  <c r="P68" i="2" s="1"/>
  <c r="D37" i="2"/>
  <c r="L37" i="2" s="1"/>
  <c r="Q69" i="2" s="1"/>
  <c r="B38" i="2"/>
  <c r="J40" i="2" s="1"/>
  <c r="O66" i="2" s="1"/>
  <c r="C38" i="2"/>
  <c r="K39" i="2" s="1"/>
  <c r="P67" i="2" s="1"/>
  <c r="D38" i="2"/>
  <c r="L38" i="2" s="1"/>
  <c r="Q68" i="2" s="1"/>
  <c r="B39" i="2"/>
  <c r="J41" i="2" s="1"/>
  <c r="O65" i="2" s="1"/>
  <c r="C39" i="2"/>
  <c r="K40" i="2" s="1"/>
  <c r="P66" i="2" s="1"/>
  <c r="D39" i="2"/>
  <c r="L39" i="2" s="1"/>
  <c r="Q67" i="2" s="1"/>
  <c r="B40" i="2"/>
  <c r="J42" i="2" s="1"/>
  <c r="O64" i="2" s="1"/>
  <c r="C40" i="2"/>
  <c r="K41" i="2" s="1"/>
  <c r="P65" i="2" s="1"/>
  <c r="D40" i="2"/>
  <c r="L40" i="2" s="1"/>
  <c r="Q66" i="2" s="1"/>
  <c r="B41" i="2"/>
  <c r="J43" i="2" s="1"/>
  <c r="O63" i="2" s="1"/>
  <c r="C41" i="2"/>
  <c r="K42" i="2" s="1"/>
  <c r="P64" i="2" s="1"/>
  <c r="D41" i="2"/>
  <c r="L41" i="2" s="1"/>
  <c r="Q65" i="2" s="1"/>
  <c r="B42" i="2"/>
  <c r="J44" i="2" s="1"/>
  <c r="O62" i="2" s="1"/>
  <c r="C42" i="2"/>
  <c r="K43" i="2" s="1"/>
  <c r="P63" i="2" s="1"/>
  <c r="D42" i="2"/>
  <c r="L42" i="2" s="1"/>
  <c r="Q64" i="2" s="1"/>
  <c r="B43" i="2"/>
  <c r="J45" i="2" s="1"/>
  <c r="O61" i="2" s="1"/>
  <c r="C43" i="2"/>
  <c r="K44" i="2" s="1"/>
  <c r="P62" i="2" s="1"/>
  <c r="D43" i="2"/>
  <c r="L43" i="2" s="1"/>
  <c r="Q63" i="2" s="1"/>
  <c r="B44" i="2"/>
  <c r="J46" i="2" s="1"/>
  <c r="O60" i="2" s="1"/>
  <c r="C44" i="2"/>
  <c r="K45" i="2" s="1"/>
  <c r="P61" i="2" s="1"/>
  <c r="D44" i="2"/>
  <c r="L44" i="2" s="1"/>
  <c r="Q62" i="2" s="1"/>
  <c r="B45" i="2"/>
  <c r="J47" i="2" s="1"/>
  <c r="O59" i="2" s="1"/>
  <c r="C45" i="2"/>
  <c r="K46" i="2" s="1"/>
  <c r="P60" i="2" s="1"/>
  <c r="D45" i="2"/>
  <c r="L45" i="2" s="1"/>
  <c r="Q61" i="2" s="1"/>
  <c r="B46" i="2"/>
  <c r="J48" i="2" s="1"/>
  <c r="O58" i="2" s="1"/>
  <c r="C46" i="2"/>
  <c r="K47" i="2" s="1"/>
  <c r="P59" i="2" s="1"/>
  <c r="D46" i="2"/>
  <c r="L46" i="2" s="1"/>
  <c r="Q60" i="2" s="1"/>
  <c r="B47" i="2"/>
  <c r="J49" i="2" s="1"/>
  <c r="O57" i="2" s="1"/>
  <c r="C47" i="2"/>
  <c r="K48" i="2" s="1"/>
  <c r="P58" i="2" s="1"/>
  <c r="D47" i="2"/>
  <c r="L47" i="2" s="1"/>
  <c r="Q59" i="2" s="1"/>
  <c r="B48" i="2"/>
  <c r="J50" i="2" s="1"/>
  <c r="O56" i="2" s="1"/>
  <c r="C48" i="2"/>
  <c r="K49" i="2" s="1"/>
  <c r="P57" i="2" s="1"/>
  <c r="D48" i="2"/>
  <c r="L48" i="2" s="1"/>
  <c r="Q58" i="2" s="1"/>
  <c r="B49" i="2"/>
  <c r="J51" i="2" s="1"/>
  <c r="O55" i="2" s="1"/>
  <c r="C49" i="2"/>
  <c r="K50" i="2" s="1"/>
  <c r="P56" i="2" s="1"/>
  <c r="D49" i="2"/>
  <c r="L49" i="2" s="1"/>
  <c r="Q57" i="2" s="1"/>
  <c r="B50" i="2"/>
  <c r="J52" i="2" s="1"/>
  <c r="O54" i="2" s="1"/>
  <c r="C50" i="2"/>
  <c r="K51" i="2" s="1"/>
  <c r="P55" i="2" s="1"/>
  <c r="D50" i="2"/>
  <c r="L50" i="2" s="1"/>
  <c r="Q56" i="2" s="1"/>
  <c r="B51" i="2"/>
  <c r="J53" i="2" s="1"/>
  <c r="O53" i="2" s="1"/>
  <c r="C51" i="2"/>
  <c r="K52" i="2" s="1"/>
  <c r="P54" i="2" s="1"/>
  <c r="D51" i="2"/>
  <c r="L51" i="2" s="1"/>
  <c r="Q55" i="2" s="1"/>
  <c r="B52" i="2"/>
  <c r="J54" i="2" s="1"/>
  <c r="O52" i="2" s="1"/>
  <c r="C52" i="2"/>
  <c r="K53" i="2" s="1"/>
  <c r="P53" i="2" s="1"/>
  <c r="D52" i="2"/>
  <c r="L52" i="2" s="1"/>
  <c r="Q54" i="2" s="1"/>
  <c r="B53" i="2"/>
  <c r="J55" i="2" s="1"/>
  <c r="O51" i="2" s="1"/>
  <c r="C53" i="2"/>
  <c r="K54" i="2" s="1"/>
  <c r="P52" i="2" s="1"/>
  <c r="D53" i="2"/>
  <c r="L53" i="2" s="1"/>
  <c r="Q53" i="2" s="1"/>
  <c r="B54" i="2"/>
  <c r="J56" i="2" s="1"/>
  <c r="O50" i="2" s="1"/>
  <c r="C54" i="2"/>
  <c r="K55" i="2" s="1"/>
  <c r="P51" i="2" s="1"/>
  <c r="D54" i="2"/>
  <c r="L54" i="2" s="1"/>
  <c r="Q52" i="2" s="1"/>
  <c r="B55" i="2"/>
  <c r="J57" i="2" s="1"/>
  <c r="O49" i="2" s="1"/>
  <c r="C55" i="2"/>
  <c r="K56" i="2" s="1"/>
  <c r="P50" i="2" s="1"/>
  <c r="D55" i="2"/>
  <c r="L55" i="2" s="1"/>
  <c r="Q51" i="2" s="1"/>
  <c r="B56" i="2"/>
  <c r="J58" i="2" s="1"/>
  <c r="O48" i="2" s="1"/>
  <c r="C56" i="2"/>
  <c r="K57" i="2" s="1"/>
  <c r="P49" i="2" s="1"/>
  <c r="D56" i="2"/>
  <c r="L56" i="2" s="1"/>
  <c r="Q50" i="2" s="1"/>
  <c r="B57" i="2"/>
  <c r="J59" i="2" s="1"/>
  <c r="O47" i="2" s="1"/>
  <c r="C57" i="2"/>
  <c r="K58" i="2" s="1"/>
  <c r="P48" i="2" s="1"/>
  <c r="D57" i="2"/>
  <c r="L57" i="2" s="1"/>
  <c r="Q49" i="2" s="1"/>
  <c r="B58" i="2"/>
  <c r="J60" i="2" s="1"/>
  <c r="O46" i="2" s="1"/>
  <c r="C58" i="2"/>
  <c r="K59" i="2" s="1"/>
  <c r="P47" i="2" s="1"/>
  <c r="D58" i="2"/>
  <c r="L58" i="2" s="1"/>
  <c r="Q48" i="2" s="1"/>
  <c r="B59" i="2"/>
  <c r="J61" i="2" s="1"/>
  <c r="O45" i="2" s="1"/>
  <c r="C59" i="2"/>
  <c r="K60" i="2" s="1"/>
  <c r="P46" i="2" s="1"/>
  <c r="D59" i="2"/>
  <c r="L59" i="2" s="1"/>
  <c r="Q47" i="2" s="1"/>
  <c r="B60" i="2"/>
  <c r="J62" i="2" s="1"/>
  <c r="O44" i="2" s="1"/>
  <c r="C60" i="2"/>
  <c r="K61" i="2" s="1"/>
  <c r="P45" i="2" s="1"/>
  <c r="D60" i="2"/>
  <c r="L60" i="2" s="1"/>
  <c r="Q46" i="2" s="1"/>
  <c r="B61" i="2"/>
  <c r="J63" i="2" s="1"/>
  <c r="O43" i="2" s="1"/>
  <c r="C61" i="2"/>
  <c r="K62" i="2" s="1"/>
  <c r="P44" i="2" s="1"/>
  <c r="D61" i="2"/>
  <c r="L61" i="2" s="1"/>
  <c r="Q45" i="2" s="1"/>
  <c r="B62" i="2"/>
  <c r="J64" i="2" s="1"/>
  <c r="O42" i="2" s="1"/>
  <c r="C62" i="2"/>
  <c r="K63" i="2" s="1"/>
  <c r="P43" i="2" s="1"/>
  <c r="D62" i="2"/>
  <c r="L62" i="2" s="1"/>
  <c r="Q44" i="2" s="1"/>
  <c r="B63" i="2"/>
  <c r="J65" i="2" s="1"/>
  <c r="O41" i="2" s="1"/>
  <c r="C63" i="2"/>
  <c r="K64" i="2" s="1"/>
  <c r="P42" i="2" s="1"/>
  <c r="D63" i="2"/>
  <c r="L63" i="2" s="1"/>
  <c r="Q43" i="2" s="1"/>
  <c r="B64" i="2"/>
  <c r="J66" i="2" s="1"/>
  <c r="O40" i="2" s="1"/>
  <c r="C64" i="2"/>
  <c r="K65" i="2" s="1"/>
  <c r="P41" i="2" s="1"/>
  <c r="D64" i="2"/>
  <c r="L64" i="2" s="1"/>
  <c r="Q42" i="2" s="1"/>
  <c r="B65" i="2"/>
  <c r="J67" i="2" s="1"/>
  <c r="O39" i="2" s="1"/>
  <c r="C65" i="2"/>
  <c r="K66" i="2" s="1"/>
  <c r="P40" i="2" s="1"/>
  <c r="D65" i="2"/>
  <c r="L65" i="2" s="1"/>
  <c r="Q41" i="2" s="1"/>
  <c r="B66" i="2"/>
  <c r="J68" i="2" s="1"/>
  <c r="O38" i="2" s="1"/>
  <c r="C66" i="2"/>
  <c r="K67" i="2" s="1"/>
  <c r="P39" i="2" s="1"/>
  <c r="D66" i="2"/>
  <c r="L66" i="2" s="1"/>
  <c r="Q40" i="2" s="1"/>
  <c r="B67" i="2"/>
  <c r="J69" i="2" s="1"/>
  <c r="O37" i="2" s="1"/>
  <c r="C67" i="2"/>
  <c r="K68" i="2" s="1"/>
  <c r="P38" i="2" s="1"/>
  <c r="D67" i="2"/>
  <c r="L67" i="2" s="1"/>
  <c r="Q39" i="2" s="1"/>
  <c r="B68" i="2"/>
  <c r="J70" i="2" s="1"/>
  <c r="O36" i="2" s="1"/>
  <c r="C68" i="2"/>
  <c r="K69" i="2" s="1"/>
  <c r="P37" i="2" s="1"/>
  <c r="D68" i="2"/>
  <c r="L68" i="2" s="1"/>
  <c r="Q38" i="2" s="1"/>
  <c r="B69" i="2"/>
  <c r="J71" i="2" s="1"/>
  <c r="O35" i="2" s="1"/>
  <c r="C69" i="2"/>
  <c r="K70" i="2" s="1"/>
  <c r="P36" i="2" s="1"/>
  <c r="D69" i="2"/>
  <c r="L69" i="2" s="1"/>
  <c r="Q37" i="2" s="1"/>
  <c r="B70" i="2"/>
  <c r="J72" i="2" s="1"/>
  <c r="O34" i="2" s="1"/>
  <c r="C70" i="2"/>
  <c r="K71" i="2" s="1"/>
  <c r="P35" i="2" s="1"/>
  <c r="D70" i="2"/>
  <c r="L70" i="2" s="1"/>
  <c r="Q36" i="2" s="1"/>
  <c r="B71" i="2"/>
  <c r="J73" i="2" s="1"/>
  <c r="O33" i="2" s="1"/>
  <c r="C71" i="2"/>
  <c r="K72" i="2" s="1"/>
  <c r="P34" i="2" s="1"/>
  <c r="D71" i="2"/>
  <c r="L71" i="2" s="1"/>
  <c r="Q35" i="2" s="1"/>
  <c r="B72" i="2"/>
  <c r="J74" i="2" s="1"/>
  <c r="O32" i="2" s="1"/>
  <c r="C72" i="2"/>
  <c r="K73" i="2" s="1"/>
  <c r="P33" i="2" s="1"/>
  <c r="D72" i="2"/>
  <c r="L72" i="2" s="1"/>
  <c r="Q34" i="2" s="1"/>
  <c r="B73" i="2"/>
  <c r="J75" i="2" s="1"/>
  <c r="O31" i="2" s="1"/>
  <c r="C73" i="2"/>
  <c r="K74" i="2" s="1"/>
  <c r="P32" i="2" s="1"/>
  <c r="D73" i="2"/>
  <c r="L73" i="2" s="1"/>
  <c r="Q33" i="2" s="1"/>
  <c r="B74" i="2"/>
  <c r="J76" i="2" s="1"/>
  <c r="O30" i="2" s="1"/>
  <c r="C74" i="2"/>
  <c r="K75" i="2" s="1"/>
  <c r="P31" i="2" s="1"/>
  <c r="D74" i="2"/>
  <c r="L74" i="2" s="1"/>
  <c r="Q32" i="2" s="1"/>
  <c r="B75" i="2"/>
  <c r="J77" i="2" s="1"/>
  <c r="O29" i="2" s="1"/>
  <c r="C75" i="2"/>
  <c r="K76" i="2" s="1"/>
  <c r="P30" i="2" s="1"/>
  <c r="D75" i="2"/>
  <c r="L75" i="2" s="1"/>
  <c r="Q31" i="2" s="1"/>
  <c r="B76" i="2"/>
  <c r="J78" i="2" s="1"/>
  <c r="O28" i="2" s="1"/>
  <c r="C76" i="2"/>
  <c r="K77" i="2" s="1"/>
  <c r="P29" i="2" s="1"/>
  <c r="D76" i="2"/>
  <c r="L76" i="2" s="1"/>
  <c r="Q30" i="2" s="1"/>
  <c r="B77" i="2"/>
  <c r="J79" i="2" s="1"/>
  <c r="O27" i="2" s="1"/>
  <c r="C77" i="2"/>
  <c r="K78" i="2" s="1"/>
  <c r="P28" i="2" s="1"/>
  <c r="D77" i="2"/>
  <c r="L77" i="2" s="1"/>
  <c r="Q29" i="2" s="1"/>
  <c r="B78" i="2"/>
  <c r="J80" i="2" s="1"/>
  <c r="O26" i="2" s="1"/>
  <c r="C78" i="2"/>
  <c r="K79" i="2" s="1"/>
  <c r="P27" i="2" s="1"/>
  <c r="D78" i="2"/>
  <c r="L78" i="2" s="1"/>
  <c r="Q28" i="2" s="1"/>
  <c r="B79" i="2"/>
  <c r="J81" i="2" s="1"/>
  <c r="O25" i="2" s="1"/>
  <c r="C79" i="2"/>
  <c r="K80" i="2" s="1"/>
  <c r="P26" i="2" s="1"/>
  <c r="D79" i="2"/>
  <c r="L79" i="2" s="1"/>
  <c r="Q27" i="2" s="1"/>
  <c r="B80" i="2"/>
  <c r="J82" i="2" s="1"/>
  <c r="O24" i="2" s="1"/>
  <c r="C80" i="2"/>
  <c r="K81" i="2" s="1"/>
  <c r="P25" i="2" s="1"/>
  <c r="D80" i="2"/>
  <c r="L80" i="2" s="1"/>
  <c r="Q26" i="2" s="1"/>
  <c r="B81" i="2"/>
  <c r="J83" i="2" s="1"/>
  <c r="O23" i="2" s="1"/>
  <c r="C81" i="2"/>
  <c r="K82" i="2" s="1"/>
  <c r="P24" i="2" s="1"/>
  <c r="D81" i="2"/>
  <c r="L81" i="2" s="1"/>
  <c r="Q25" i="2" s="1"/>
  <c r="B82" i="2"/>
  <c r="J84" i="2" s="1"/>
  <c r="O22" i="2" s="1"/>
  <c r="C82" i="2"/>
  <c r="K83" i="2" s="1"/>
  <c r="P23" i="2" s="1"/>
  <c r="D82" i="2"/>
  <c r="L82" i="2" s="1"/>
  <c r="Q24" i="2" s="1"/>
  <c r="B83" i="2"/>
  <c r="J85" i="2" s="1"/>
  <c r="O21" i="2" s="1"/>
  <c r="C83" i="2"/>
  <c r="K84" i="2" s="1"/>
  <c r="P22" i="2" s="1"/>
  <c r="D83" i="2"/>
  <c r="L83" i="2" s="1"/>
  <c r="Q23" i="2" s="1"/>
  <c r="B84" i="2"/>
  <c r="J86" i="2" s="1"/>
  <c r="O20" i="2" s="1"/>
  <c r="C84" i="2"/>
  <c r="K85" i="2" s="1"/>
  <c r="P21" i="2" s="1"/>
  <c r="D84" i="2"/>
  <c r="L84" i="2" s="1"/>
  <c r="Q22" i="2" s="1"/>
  <c r="B85" i="2"/>
  <c r="J87" i="2" s="1"/>
  <c r="O19" i="2" s="1"/>
  <c r="C85" i="2"/>
  <c r="K86" i="2" s="1"/>
  <c r="P20" i="2" s="1"/>
  <c r="D85" i="2"/>
  <c r="L85" i="2" s="1"/>
  <c r="Q21" i="2" s="1"/>
  <c r="B86" i="2"/>
  <c r="J88" i="2" s="1"/>
  <c r="O18" i="2" s="1"/>
  <c r="C86" i="2"/>
  <c r="K87" i="2" s="1"/>
  <c r="P19" i="2" s="1"/>
  <c r="D86" i="2"/>
  <c r="L86" i="2" s="1"/>
  <c r="Q20" i="2" s="1"/>
  <c r="B87" i="2"/>
  <c r="J89" i="2" s="1"/>
  <c r="O17" i="2" s="1"/>
  <c r="C87" i="2"/>
  <c r="K88" i="2" s="1"/>
  <c r="P18" i="2" s="1"/>
  <c r="D87" i="2"/>
  <c r="L87" i="2" s="1"/>
  <c r="Q19" i="2" s="1"/>
  <c r="B88" i="2"/>
  <c r="J90" i="2" s="1"/>
  <c r="O16" i="2" s="1"/>
  <c r="C88" i="2"/>
  <c r="K89" i="2" s="1"/>
  <c r="P17" i="2" s="1"/>
  <c r="D88" i="2"/>
  <c r="L88" i="2" s="1"/>
  <c r="Q18" i="2" s="1"/>
  <c r="B89" i="2"/>
  <c r="J91" i="2" s="1"/>
  <c r="O15" i="2" s="1"/>
  <c r="C89" i="2"/>
  <c r="K90" i="2" s="1"/>
  <c r="P16" i="2" s="1"/>
  <c r="D89" i="2"/>
  <c r="L89" i="2" s="1"/>
  <c r="Q17" i="2" s="1"/>
  <c r="B90" i="2"/>
  <c r="J92" i="2" s="1"/>
  <c r="O14" i="2" s="1"/>
  <c r="C90" i="2"/>
  <c r="K91" i="2" s="1"/>
  <c r="P15" i="2" s="1"/>
  <c r="D90" i="2"/>
  <c r="L90" i="2" s="1"/>
  <c r="Q16" i="2" s="1"/>
  <c r="B91" i="2"/>
  <c r="J93" i="2" s="1"/>
  <c r="O13" i="2" s="1"/>
  <c r="C91" i="2"/>
  <c r="K92" i="2" s="1"/>
  <c r="P14" i="2" s="1"/>
  <c r="D91" i="2"/>
  <c r="L91" i="2" s="1"/>
  <c r="Q15" i="2" s="1"/>
  <c r="B92" i="2"/>
  <c r="J94" i="2" s="1"/>
  <c r="O12" i="2" s="1"/>
  <c r="C92" i="2"/>
  <c r="K93" i="2" s="1"/>
  <c r="P13" i="2" s="1"/>
  <c r="D92" i="2"/>
  <c r="L92" i="2" s="1"/>
  <c r="Q14" i="2" s="1"/>
  <c r="B93" i="2"/>
  <c r="J95" i="2" s="1"/>
  <c r="O11" i="2" s="1"/>
  <c r="C93" i="2"/>
  <c r="K94" i="2" s="1"/>
  <c r="P12" i="2" s="1"/>
  <c r="D93" i="2"/>
  <c r="L93" i="2" s="1"/>
  <c r="Q13" i="2" s="1"/>
  <c r="B94" i="2"/>
  <c r="J96" i="2" s="1"/>
  <c r="O10" i="2" s="1"/>
  <c r="C94" i="2"/>
  <c r="K95" i="2" s="1"/>
  <c r="P11" i="2" s="1"/>
  <c r="D94" i="2"/>
  <c r="L94" i="2" s="1"/>
  <c r="Q12" i="2" s="1"/>
  <c r="B95" i="2"/>
  <c r="J97" i="2" s="1"/>
  <c r="O9" i="2" s="1"/>
  <c r="C95" i="2"/>
  <c r="K96" i="2" s="1"/>
  <c r="P10" i="2" s="1"/>
  <c r="D95" i="2"/>
  <c r="L95" i="2" s="1"/>
  <c r="Q11" i="2" s="1"/>
  <c r="B96" i="2"/>
  <c r="J98" i="2" s="1"/>
  <c r="O8" i="2" s="1"/>
  <c r="C96" i="2"/>
  <c r="K97" i="2" s="1"/>
  <c r="P9" i="2" s="1"/>
  <c r="D96" i="2"/>
  <c r="L96" i="2" s="1"/>
  <c r="Q10" i="2" s="1"/>
  <c r="B97" i="2"/>
  <c r="J99" i="2" s="1"/>
  <c r="O7" i="2" s="1"/>
  <c r="C97" i="2"/>
  <c r="K98" i="2" s="1"/>
  <c r="P8" i="2" s="1"/>
  <c r="D97" i="2"/>
  <c r="L97" i="2" s="1"/>
  <c r="Q9" i="2" s="1"/>
  <c r="B98" i="2"/>
  <c r="J100" i="2" s="1"/>
  <c r="O6" i="2" s="1"/>
  <c r="C98" i="2"/>
  <c r="K99" i="2" s="1"/>
  <c r="P7" i="2" s="1"/>
  <c r="D98" i="2"/>
  <c r="L98" i="2" s="1"/>
  <c r="Q8" i="2" s="1"/>
  <c r="B99" i="2"/>
  <c r="J101" i="2" s="1"/>
  <c r="O5" i="2" s="1"/>
  <c r="C99" i="2"/>
  <c r="K100" i="2" s="1"/>
  <c r="P6" i="2" s="1"/>
  <c r="D99" i="2"/>
  <c r="L99" i="2" s="1"/>
  <c r="Q7" i="2" s="1"/>
  <c r="B100" i="2"/>
  <c r="J102" i="2" s="1"/>
  <c r="O4" i="2" s="1"/>
  <c r="C100" i="2"/>
  <c r="K101" i="2" s="1"/>
  <c r="P5" i="2" s="1"/>
  <c r="D100" i="2"/>
  <c r="L100" i="2" s="1"/>
  <c r="Q6" i="2" s="1"/>
  <c r="B101" i="2"/>
  <c r="C101" i="2"/>
  <c r="K102" i="2" s="1"/>
  <c r="P4" i="2" s="1"/>
  <c r="D101" i="2"/>
  <c r="L101" i="2" s="1"/>
  <c r="Q5" i="2" s="1"/>
  <c r="B102" i="2"/>
  <c r="C102" i="2"/>
  <c r="D102" i="2"/>
  <c r="L102" i="2" s="1"/>
  <c r="Q4" i="2" s="1"/>
  <c r="B103" i="2"/>
  <c r="C103" i="2"/>
  <c r="D103" i="2"/>
  <c r="L103" i="2" s="1"/>
  <c r="Q3" i="2" s="1"/>
  <c r="D3" i="2"/>
  <c r="L3" i="2" s="1"/>
  <c r="Q103" i="2" s="1"/>
  <c r="C3" i="2"/>
  <c r="K4" i="2" s="1"/>
  <c r="P102" i="2" s="1"/>
  <c r="B3" i="2"/>
  <c r="J5" i="2" s="1"/>
  <c r="O101" i="2" s="1"/>
  <c r="G8" i="13"/>
  <c r="I3" i="8" l="1"/>
  <c r="J103" i="2"/>
  <c r="O3" i="2" s="1"/>
  <c r="K103" i="2"/>
  <c r="P3" i="2" s="1"/>
  <c r="I18" i="16"/>
  <c r="I19" i="16"/>
  <c r="I20" i="16"/>
  <c r="I21" i="16"/>
  <c r="I22" i="16"/>
  <c r="I23" i="16"/>
  <c r="I24" i="16"/>
  <c r="H18" i="16"/>
  <c r="H19" i="16"/>
  <c r="H20" i="16"/>
  <c r="H21" i="16"/>
  <c r="H22" i="16"/>
  <c r="H23" i="16"/>
  <c r="H24" i="16"/>
  <c r="G18" i="16"/>
  <c r="G19" i="16"/>
  <c r="G20" i="16"/>
  <c r="G21" i="16"/>
  <c r="G22" i="16"/>
  <c r="G23" i="16"/>
  <c r="G24" i="16"/>
  <c r="D18" i="16"/>
  <c r="D19" i="16"/>
  <c r="D20" i="16"/>
  <c r="D21" i="16"/>
  <c r="D22" i="16"/>
  <c r="D23" i="16"/>
  <c r="D24" i="16"/>
  <c r="C18" i="16"/>
  <c r="C19" i="16"/>
  <c r="C20" i="16"/>
  <c r="C21" i="16"/>
  <c r="C22" i="16"/>
  <c r="C23" i="16"/>
  <c r="C24" i="16"/>
  <c r="B18" i="16"/>
  <c r="B20" i="16"/>
  <c r="B21" i="16"/>
  <c r="B22" i="16"/>
  <c r="B23" i="16"/>
  <c r="B24" i="16"/>
  <c r="D7" i="16"/>
  <c r="D8" i="16"/>
  <c r="D9" i="16"/>
  <c r="D10" i="16"/>
  <c r="D11" i="16"/>
  <c r="D12" i="16"/>
  <c r="D13" i="16"/>
  <c r="C7" i="16"/>
  <c r="C9" i="16"/>
  <c r="C10" i="16"/>
  <c r="C11" i="16"/>
  <c r="C12" i="16"/>
  <c r="C13" i="16"/>
  <c r="C6" i="16"/>
  <c r="D6" i="16"/>
  <c r="B7" i="16"/>
  <c r="B9" i="16"/>
  <c r="B10" i="16"/>
  <c r="B11" i="16"/>
  <c r="B12" i="16"/>
  <c r="B13" i="16"/>
  <c r="B6" i="16"/>
  <c r="B238" i="33" l="1"/>
  <c r="C238" i="33"/>
  <c r="E239" i="33"/>
  <c r="E240" i="33"/>
  <c r="E241" i="33"/>
  <c r="E242" i="33"/>
  <c r="E243" i="33"/>
  <c r="E244" i="33"/>
  <c r="E245" i="33"/>
  <c r="E246" i="33"/>
  <c r="E247" i="33"/>
  <c r="E248" i="33"/>
  <c r="E249" i="33"/>
  <c r="E250" i="33"/>
  <c r="E251" i="33"/>
  <c r="E252" i="33"/>
  <c r="E253" i="33"/>
  <c r="E254" i="33"/>
  <c r="E255" i="33"/>
  <c r="E256" i="33"/>
  <c r="E257" i="33"/>
  <c r="E258" i="33"/>
  <c r="E259" i="33"/>
  <c r="E260" i="33"/>
  <c r="E261" i="33"/>
  <c r="E262" i="33"/>
  <c r="E263" i="33"/>
  <c r="E264" i="33"/>
  <c r="E265" i="33"/>
  <c r="E266" i="33"/>
  <c r="E267" i="33"/>
  <c r="E268" i="33"/>
  <c r="E269" i="33"/>
  <c r="E270" i="33"/>
  <c r="B273" i="33"/>
  <c r="C273" i="33"/>
  <c r="E274" i="33"/>
  <c r="E275" i="33"/>
  <c r="E276" i="33"/>
  <c r="E277" i="33"/>
  <c r="E278" i="33"/>
  <c r="E279" i="33"/>
  <c r="E280" i="33"/>
  <c r="E281" i="33"/>
  <c r="E282" i="33"/>
  <c r="E283" i="33"/>
  <c r="E284" i="33"/>
  <c r="E285" i="33"/>
  <c r="E286" i="33"/>
  <c r="E287" i="33"/>
  <c r="E288" i="33"/>
  <c r="E289" i="33"/>
  <c r="E290" i="33"/>
  <c r="E291" i="33"/>
  <c r="E292" i="33"/>
  <c r="E293" i="33"/>
  <c r="E294" i="33"/>
  <c r="E295" i="33"/>
  <c r="E296" i="33"/>
  <c r="E297" i="33"/>
  <c r="E298" i="33"/>
  <c r="E299" i="33"/>
  <c r="E300" i="33"/>
  <c r="E301" i="33"/>
  <c r="E302" i="33"/>
  <c r="E303" i="33"/>
  <c r="E304" i="33"/>
  <c r="E305" i="33"/>
  <c r="L7" i="8"/>
  <c r="E273" i="33" l="1"/>
  <c r="E238" i="33"/>
  <c r="I21" i="19"/>
  <c r="I22" i="19"/>
  <c r="I23" i="19"/>
  <c r="I24" i="19"/>
  <c r="I25" i="19"/>
  <c r="I26" i="19"/>
  <c r="I27" i="19"/>
  <c r="I28" i="19"/>
  <c r="I29" i="19"/>
  <c r="I20" i="19"/>
  <c r="H29" i="19"/>
  <c r="H21" i="19"/>
  <c r="H22" i="19"/>
  <c r="H23" i="19"/>
  <c r="H24" i="19"/>
  <c r="H25" i="19"/>
  <c r="H26" i="19"/>
  <c r="H27" i="19"/>
  <c r="H28" i="19"/>
  <c r="H20" i="19"/>
  <c r="G21" i="19"/>
  <c r="G22" i="19"/>
  <c r="G23" i="19"/>
  <c r="G24" i="19"/>
  <c r="G25" i="19"/>
  <c r="G26" i="19"/>
  <c r="G27" i="19"/>
  <c r="G28" i="19"/>
  <c r="G29" i="19"/>
  <c r="G20" i="19"/>
  <c r="D21" i="19"/>
  <c r="D22" i="19"/>
  <c r="D23" i="19"/>
  <c r="D24" i="19"/>
  <c r="D25" i="19"/>
  <c r="D26" i="19"/>
  <c r="D27" i="19"/>
  <c r="D28" i="19"/>
  <c r="D29" i="19"/>
  <c r="D20" i="19"/>
  <c r="C21" i="19"/>
  <c r="C22" i="19"/>
  <c r="C23" i="19"/>
  <c r="C24" i="19"/>
  <c r="C25" i="19"/>
  <c r="C26" i="19"/>
  <c r="C27" i="19"/>
  <c r="C28" i="19"/>
  <c r="C29" i="19"/>
  <c r="C20" i="19"/>
  <c r="B21" i="19"/>
  <c r="B22" i="19"/>
  <c r="B23" i="19"/>
  <c r="B24" i="19"/>
  <c r="B25" i="19"/>
  <c r="B26" i="19"/>
  <c r="B27" i="19"/>
  <c r="B28" i="19"/>
  <c r="B29" i="19"/>
  <c r="B20" i="19"/>
  <c r="I17" i="16" l="1"/>
  <c r="D17" i="16"/>
  <c r="C17" i="16"/>
  <c r="G17" i="16"/>
  <c r="B17" i="16"/>
  <c r="H17" i="16"/>
  <c r="D7" i="19" l="1"/>
  <c r="D8" i="19"/>
  <c r="D9" i="19"/>
  <c r="D10" i="19"/>
  <c r="D11" i="19"/>
  <c r="D12" i="19"/>
  <c r="D13" i="19"/>
  <c r="D14" i="19"/>
  <c r="D15" i="19"/>
  <c r="D6" i="19"/>
  <c r="C7" i="19"/>
  <c r="C8" i="19"/>
  <c r="C9" i="19"/>
  <c r="C10" i="19"/>
  <c r="C11" i="19"/>
  <c r="C12" i="19"/>
  <c r="C13" i="19"/>
  <c r="C14" i="19"/>
  <c r="C15" i="19"/>
  <c r="C6" i="19"/>
  <c r="B7" i="19"/>
  <c r="I7" i="19" s="1"/>
  <c r="B8" i="19"/>
  <c r="B9" i="19"/>
  <c r="B10" i="19"/>
  <c r="B11" i="19"/>
  <c r="B12" i="19"/>
  <c r="B13" i="19"/>
  <c r="B14" i="19"/>
  <c r="B15" i="19"/>
  <c r="I15" i="19" s="1"/>
  <c r="B6" i="19"/>
  <c r="I10" i="19" l="1"/>
  <c r="J10" i="19" s="1"/>
  <c r="L10" i="19" s="1"/>
  <c r="I9" i="19"/>
  <c r="J9" i="19" s="1"/>
  <c r="I6" i="19"/>
  <c r="J6" i="19" s="1"/>
  <c r="L6" i="19" s="1"/>
  <c r="I8" i="19"/>
  <c r="J8" i="19" s="1"/>
  <c r="L8" i="19" s="1"/>
  <c r="J15" i="19"/>
  <c r="L15" i="19" s="1"/>
  <c r="J7" i="19"/>
  <c r="L7" i="19" s="1"/>
  <c r="I13" i="19"/>
  <c r="J13" i="19" s="1"/>
  <c r="L13" i="19" s="1"/>
  <c r="I12" i="19"/>
  <c r="J12" i="19" s="1"/>
  <c r="I14" i="19"/>
  <c r="J14" i="19" s="1"/>
  <c r="L14" i="19" s="1"/>
  <c r="I11" i="19"/>
  <c r="J11" i="19" s="1"/>
  <c r="B137" i="33"/>
  <c r="B233" i="33"/>
  <c r="B105" i="33"/>
  <c r="B201" i="33"/>
  <c r="B73" i="33"/>
  <c r="B169" i="33"/>
  <c r="B110" i="33"/>
  <c r="B206" i="33"/>
  <c r="B78" i="33"/>
  <c r="B174" i="33"/>
  <c r="B46" i="33"/>
  <c r="B142" i="33"/>
  <c r="B112" i="33"/>
  <c r="B208" i="33"/>
  <c r="B80" i="33"/>
  <c r="B176" i="33"/>
  <c r="B48" i="33"/>
  <c r="B144" i="33"/>
  <c r="B116" i="33"/>
  <c r="B212" i="33"/>
  <c r="B84" i="33"/>
  <c r="B180" i="33"/>
  <c r="B52" i="33"/>
  <c r="B148" i="33"/>
  <c r="B135" i="33"/>
  <c r="B231" i="33"/>
  <c r="B103" i="33"/>
  <c r="B199" i="33"/>
  <c r="B71" i="33"/>
  <c r="B167" i="33"/>
  <c r="B123" i="33"/>
  <c r="B219" i="33"/>
  <c r="B91" i="33"/>
  <c r="B187" i="33"/>
  <c r="B59" i="33"/>
  <c r="B155" i="33"/>
  <c r="B127" i="33"/>
  <c r="B223" i="33"/>
  <c r="B95" i="33"/>
  <c r="B191" i="33"/>
  <c r="B63" i="33"/>
  <c r="B159" i="33"/>
  <c r="B108" i="33"/>
  <c r="B204" i="33"/>
  <c r="B76" i="33"/>
  <c r="B172" i="33"/>
  <c r="B44" i="33"/>
  <c r="B140" i="33"/>
  <c r="B109" i="33"/>
  <c r="B205" i="33"/>
  <c r="B77" i="33"/>
  <c r="B173" i="33"/>
  <c r="B45" i="33"/>
  <c r="B141" i="33"/>
  <c r="B113" i="33"/>
  <c r="B209" i="33"/>
  <c r="B81" i="33"/>
  <c r="B177" i="33"/>
  <c r="B49" i="33"/>
  <c r="B145" i="33"/>
  <c r="B134" i="33"/>
  <c r="B230" i="33"/>
  <c r="B102" i="33"/>
  <c r="B198" i="33"/>
  <c r="B70" i="33"/>
  <c r="B166" i="33"/>
  <c r="B128" i="33"/>
  <c r="B224" i="33"/>
  <c r="B96" i="33"/>
  <c r="B192" i="33"/>
  <c r="B64" i="33"/>
  <c r="B160" i="33"/>
  <c r="B120" i="33"/>
  <c r="B216" i="33"/>
  <c r="B88" i="33"/>
  <c r="B184" i="33"/>
  <c r="B56" i="33"/>
  <c r="B152" i="33"/>
  <c r="B114" i="33"/>
  <c r="B210" i="33"/>
  <c r="B82" i="33"/>
  <c r="B178" i="33"/>
  <c r="B50" i="33"/>
  <c r="B146" i="33"/>
  <c r="B115" i="33"/>
  <c r="B211" i="33"/>
  <c r="B83" i="33"/>
  <c r="B179" i="33"/>
  <c r="B51" i="33"/>
  <c r="B147" i="33"/>
  <c r="B121" i="33"/>
  <c r="B217" i="33"/>
  <c r="B89" i="33"/>
  <c r="B185" i="33"/>
  <c r="B57" i="33"/>
  <c r="B153" i="33"/>
  <c r="B107" i="33"/>
  <c r="B203" i="33"/>
  <c r="B75" i="33"/>
  <c r="B171" i="33"/>
  <c r="B43" i="33"/>
  <c r="B139" i="33"/>
  <c r="B133" i="33"/>
  <c r="B229" i="33"/>
  <c r="B101" i="33"/>
  <c r="B197" i="33"/>
  <c r="B69" i="33"/>
  <c r="B165" i="33"/>
  <c r="B119" i="33"/>
  <c r="B215" i="33"/>
  <c r="B87" i="33"/>
  <c r="B183" i="33"/>
  <c r="B55" i="33"/>
  <c r="B151" i="33"/>
  <c r="B118" i="33"/>
  <c r="B214" i="33"/>
  <c r="B86" i="33"/>
  <c r="B182" i="33"/>
  <c r="B54" i="33"/>
  <c r="B150" i="33"/>
  <c r="B131" i="33"/>
  <c r="B227" i="33"/>
  <c r="B99" i="33"/>
  <c r="B195" i="33"/>
  <c r="B67" i="33"/>
  <c r="B163" i="33"/>
  <c r="B138" i="33"/>
  <c r="B234" i="33"/>
  <c r="B106" i="33"/>
  <c r="B202" i="33"/>
  <c r="B74" i="33"/>
  <c r="B170" i="33"/>
  <c r="B132" i="33"/>
  <c r="B228" i="33"/>
  <c r="B100" i="33"/>
  <c r="B196" i="33"/>
  <c r="B68" i="33"/>
  <c r="B164" i="33"/>
  <c r="B130" i="33"/>
  <c r="B226" i="33"/>
  <c r="B98" i="33"/>
  <c r="B194" i="33"/>
  <c r="B66" i="33"/>
  <c r="B162" i="33"/>
  <c r="B122" i="33"/>
  <c r="B218" i="33"/>
  <c r="B90" i="33"/>
  <c r="B186" i="33"/>
  <c r="B58" i="33"/>
  <c r="B154" i="33"/>
  <c r="B136" i="33"/>
  <c r="B232" i="33"/>
  <c r="B104" i="33"/>
  <c r="B200" i="33"/>
  <c r="B72" i="33"/>
  <c r="B168" i="33"/>
  <c r="B117" i="33"/>
  <c r="B213" i="33"/>
  <c r="B85" i="33"/>
  <c r="B181" i="33"/>
  <c r="B53" i="33"/>
  <c r="B149" i="33"/>
  <c r="B124" i="33"/>
  <c r="B220" i="33"/>
  <c r="B92" i="33"/>
  <c r="B188" i="33"/>
  <c r="B60" i="33"/>
  <c r="B156" i="33"/>
  <c r="B111" i="33"/>
  <c r="B207" i="33"/>
  <c r="B79" i="33"/>
  <c r="B175" i="33"/>
  <c r="B47" i="33"/>
  <c r="B143" i="33"/>
  <c r="B125" i="33"/>
  <c r="B221" i="33"/>
  <c r="B93" i="33"/>
  <c r="B189" i="33"/>
  <c r="B61" i="33"/>
  <c r="B157" i="33"/>
  <c r="B126" i="33"/>
  <c r="B222" i="33"/>
  <c r="B94" i="33"/>
  <c r="B190" i="33"/>
  <c r="B62" i="33"/>
  <c r="B158" i="33"/>
  <c r="B129" i="33"/>
  <c r="B225" i="33"/>
  <c r="B97" i="33"/>
  <c r="B193" i="33"/>
  <c r="B65" i="33"/>
  <c r="B161" i="33"/>
  <c r="G6" i="13"/>
  <c r="G10" i="13"/>
  <c r="G9" i="13"/>
  <c r="G27" i="13"/>
  <c r="G11" i="13"/>
  <c r="G13" i="13"/>
  <c r="G16" i="13"/>
  <c r="G12" i="13"/>
  <c r="G7" i="13"/>
  <c r="G15" i="13"/>
  <c r="G17" i="13"/>
  <c r="G21" i="13"/>
  <c r="G18" i="13"/>
  <c r="G25" i="13"/>
  <c r="G20" i="13"/>
  <c r="G14" i="13"/>
  <c r="G31" i="13"/>
  <c r="G23" i="13"/>
  <c r="G24" i="13"/>
  <c r="G22" i="13"/>
  <c r="G19" i="13"/>
  <c r="G29" i="13"/>
  <c r="G26" i="13"/>
  <c r="G28" i="13"/>
  <c r="G33" i="13"/>
  <c r="G34" i="13"/>
  <c r="G35" i="13"/>
  <c r="G32" i="13"/>
  <c r="G30" i="13"/>
  <c r="G36" i="13"/>
  <c r="G5" i="13"/>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M106" i="8"/>
  <c r="M105" i="8"/>
  <c r="M104" i="8"/>
  <c r="M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8" i="8"/>
  <c r="H5" i="13" l="1"/>
  <c r="I5" i="13" s="1"/>
  <c r="M7" i="8"/>
  <c r="M6" i="8"/>
  <c r="K13" i="19"/>
  <c r="K7" i="19"/>
  <c r="K8" i="19"/>
  <c r="K6" i="19"/>
  <c r="L11" i="19"/>
  <c r="K11" i="19"/>
  <c r="K9" i="19"/>
  <c r="L9" i="19"/>
  <c r="K14" i="19"/>
  <c r="K15" i="19"/>
  <c r="K10" i="19"/>
  <c r="L12" i="19"/>
  <c r="K12" i="19"/>
  <c r="H19" i="13"/>
  <c r="H31" i="13"/>
  <c r="H36" i="13"/>
  <c r="H33" i="13"/>
  <c r="I33" i="13" s="1"/>
  <c r="H24" i="13"/>
  <c r="H12" i="13"/>
  <c r="I12" i="13" s="1"/>
  <c r="H11" i="13"/>
  <c r="I11" i="13" s="1"/>
  <c r="H21" i="13"/>
  <c r="I21" i="13" s="1"/>
  <c r="H8" i="13"/>
  <c r="H22" i="13"/>
  <c r="I22" i="13" s="1"/>
  <c r="H30" i="13"/>
  <c r="H18" i="13"/>
  <c r="I18" i="13" s="1"/>
  <c r="H10" i="13"/>
  <c r="H14" i="13"/>
  <c r="I14" i="13" s="1"/>
  <c r="H34" i="13"/>
  <c r="I34" i="13" s="1"/>
  <c r="H27" i="13"/>
  <c r="I27" i="13" s="1"/>
  <c r="H15" i="13"/>
  <c r="H17" i="13"/>
  <c r="I17" i="13" s="1"/>
  <c r="H23" i="13"/>
  <c r="I23" i="13" s="1"/>
  <c r="H16" i="13"/>
  <c r="H6" i="13"/>
  <c r="H7" i="13"/>
  <c r="I7" i="13" s="1"/>
  <c r="H32" i="13"/>
  <c r="I32" i="13" s="1"/>
  <c r="H29" i="13"/>
  <c r="I29" i="13" s="1"/>
  <c r="H25" i="13"/>
  <c r="I25" i="13" s="1"/>
  <c r="H9" i="13"/>
  <c r="I9" i="13" s="1"/>
  <c r="H28" i="13"/>
  <c r="I28" i="13" s="1"/>
  <c r="H35" i="13"/>
  <c r="H20" i="13"/>
  <c r="H26" i="13"/>
  <c r="I26" i="13" s="1"/>
  <c r="H13" i="13"/>
  <c r="I13" i="13" s="1"/>
  <c r="I4" i="8"/>
  <c r="J28" i="13" l="1"/>
  <c r="K28" i="13"/>
  <c r="I30" i="13"/>
  <c r="K30" i="13" s="1"/>
  <c r="I36" i="13"/>
  <c r="J36" i="13" s="1"/>
  <c r="K11" i="13"/>
  <c r="J11" i="13"/>
  <c r="J26" i="13"/>
  <c r="K26" i="13"/>
  <c r="J9" i="13"/>
  <c r="K9" i="13"/>
  <c r="K7" i="13"/>
  <c r="J7" i="13"/>
  <c r="J17" i="13"/>
  <c r="K17" i="13"/>
  <c r="J14" i="13"/>
  <c r="K14" i="13"/>
  <c r="J22" i="13"/>
  <c r="K22" i="13"/>
  <c r="J12" i="13"/>
  <c r="K12" i="13"/>
  <c r="K5" i="13"/>
  <c r="J5" i="13"/>
  <c r="J34" i="13"/>
  <c r="K34" i="13"/>
  <c r="J23" i="13"/>
  <c r="K23" i="13"/>
  <c r="J25" i="13"/>
  <c r="K25" i="13"/>
  <c r="I20" i="13"/>
  <c r="J20" i="13" s="1"/>
  <c r="I6" i="13"/>
  <c r="J6" i="13" s="1"/>
  <c r="I15" i="13"/>
  <c r="J15" i="13" s="1"/>
  <c r="I10" i="13"/>
  <c r="K10" i="13" s="1"/>
  <c r="I8" i="13"/>
  <c r="J8" i="13" s="1"/>
  <c r="I24" i="13"/>
  <c r="J24" i="13" s="1"/>
  <c r="I31" i="13"/>
  <c r="K31" i="13" s="1"/>
  <c r="J32" i="13"/>
  <c r="K32" i="13"/>
  <c r="J29" i="13"/>
  <c r="K29" i="13"/>
  <c r="J27" i="13"/>
  <c r="K27" i="13"/>
  <c r="K18" i="13"/>
  <c r="J18" i="13"/>
  <c r="J21" i="13"/>
  <c r="K21" i="13"/>
  <c r="K13" i="13"/>
  <c r="J13" i="13"/>
  <c r="I35" i="13"/>
  <c r="K35" i="13" s="1"/>
  <c r="I16" i="13"/>
  <c r="J16" i="13" s="1"/>
  <c r="K33" i="13"/>
  <c r="J33" i="13"/>
  <c r="I19" i="13"/>
  <c r="K19" i="13" s="1"/>
  <c r="J10" i="13" l="1"/>
  <c r="K20" i="13"/>
  <c r="K15" i="13"/>
  <c r="K16" i="13"/>
  <c r="K8" i="13"/>
  <c r="J31" i="13"/>
  <c r="J19" i="13"/>
  <c r="K24" i="13"/>
  <c r="K6" i="13"/>
  <c r="J30" i="13"/>
  <c r="J35" i="13"/>
  <c r="K3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u417241</author>
  </authors>
  <commentList>
    <comment ref="G4" authorId="0" shapeId="0" xr:uid="{00000000-0006-0000-1700-000001000000}">
      <text>
        <r>
          <rPr>
            <b/>
            <sz val="9"/>
            <color indexed="81"/>
            <rFont val="Tahoma"/>
            <family val="2"/>
          </rPr>
          <t>u417241:</t>
        </r>
        <r>
          <rPr>
            <sz val="9"/>
            <color indexed="81"/>
            <rFont val="Tahoma"/>
            <family val="2"/>
          </rPr>
          <t xml:space="preserve">
This column positions the dots at an appropriate point on the y-axis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u417241</author>
  </authors>
  <commentList>
    <comment ref="H5" authorId="0" shapeId="0" xr:uid="{00000000-0006-0000-1B00-000001000000}">
      <text>
        <r>
          <rPr>
            <b/>
            <sz val="9"/>
            <color indexed="81"/>
            <rFont val="Tahoma"/>
            <family val="2"/>
          </rPr>
          <t>u417241:</t>
        </r>
        <r>
          <rPr>
            <sz val="9"/>
            <color indexed="81"/>
            <rFont val="Tahoma"/>
            <family val="2"/>
          </rPr>
          <t xml:space="preserve">
This column positions the dots at an appropriate point on the y-axis</t>
        </r>
      </text>
    </comment>
  </commentList>
</comments>
</file>

<file path=xl/sharedStrings.xml><?xml version="1.0" encoding="utf-8"?>
<sst xmlns="http://schemas.openxmlformats.org/spreadsheetml/2006/main" count="2190" uniqueCount="348">
  <si>
    <t>Age</t>
  </si>
  <si>
    <t>2016 ABPE</t>
  </si>
  <si>
    <t>2018 ABPE</t>
  </si>
  <si>
    <t>2016 MYE</t>
  </si>
  <si>
    <t>2017 MYE</t>
  </si>
  <si>
    <t>2018 MYE</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</si>
  <si>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</si>
  <si>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</si>
  <si>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</si>
  <si>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</si>
  <si>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</si>
  <si>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</si>
  <si>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</si>
  <si>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</si>
  <si>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</si>
  <si>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</si>
  <si>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</si>
  <si>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</si>
  <si>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</si>
  <si>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</si>
  <si>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</si>
  <si>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</si>
  <si>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</si>
  <si>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</si>
  <si>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</si>
  <si>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</si>
  <si>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</si>
  <si>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</si>
  <si>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</si>
  <si>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</si>
  <si>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</si>
  <si>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</si>
  <si>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</si>
  <si>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</si>
  <si>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</si>
  <si>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</si>
  <si>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</si>
  <si>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</si>
  <si>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</si>
  <si>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</si>
  <si>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</si>
  <si>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</si>
  <si>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</si>
  <si>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</si>
  <si>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</si>
  <si>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</si>
  <si>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</si>
  <si>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</si>
  <si>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</si>
  <si>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</si>
  <si>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</si>
  <si>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</si>
  <si>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</si>
  <si>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</si>
  <si>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</si>
  <si>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</si>
  <si>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</si>
  <si>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</si>
  <si>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</si>
  <si>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</si>
  <si>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</si>
  <si>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</si>
  <si>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</si>
  <si>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</si>
  <si>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</si>
  <si>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</si>
  <si>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</si>
  <si>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</si>
  <si>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</si>
  <si>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</si>
  <si>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</si>
  <si>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</si>
  <si>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</si>
  <si>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</si>
  <si>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</si>
  <si>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</si>
  <si>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</si>
  <si>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</si>
  <si>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</si>
  <si>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</si>
  <si>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</si>
  <si>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</si>
  <si>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</si>
  <si>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</si>
  <si>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</si>
  <si>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</si>
  <si>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</si>
  <si>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</si>
  <si>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</si>
  <si>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</si>
  <si>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</si>
  <si>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</si>
  <si>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</si>
  <si>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</si>
  <si>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</si>
  <si>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</si>
  <si>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</si>
  <si>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</si>
  <si>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</si>
  <si>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</si>
  <si>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</si>
  <si>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</si>
  <si>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</si>
  <si>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</si>
  <si>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</si>
  <si>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</si>
  <si>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</si>
  <si>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2016 ABPE + 2 years</t>
  </si>
  <si>
    <t>2017 ABPE + 1 year</t>
  </si>
  <si>
    <t>Cells linked to check boxes to add/remove series</t>
  </si>
  <si>
    <t>2016 Males</t>
  </si>
  <si>
    <t>2016 Females</t>
  </si>
  <si>
    <t>2017 Males</t>
  </si>
  <si>
    <t>2017 Females</t>
  </si>
  <si>
    <t>2018 Males</t>
  </si>
  <si>
    <t>2018 Females</t>
  </si>
  <si>
    <t>ABPE</t>
  </si>
  <si>
    <t>Graph Min:</t>
  </si>
  <si>
    <t>Working for chart B1</t>
  </si>
  <si>
    <t>Working for chart B2</t>
  </si>
  <si>
    <t>Graph Max:</t>
  </si>
  <si>
    <t>height</t>
  </si>
  <si>
    <t>Council Area</t>
  </si>
  <si>
    <t>MYE</t>
  </si>
  <si>
    <t>Orkney Islands</t>
  </si>
  <si>
    <t>Moray</t>
  </si>
  <si>
    <t>City of Edinburgh</t>
  </si>
  <si>
    <t>Na h-Eileanan Siar</t>
  </si>
  <si>
    <t>Midlothian</t>
  </si>
  <si>
    <t>Perth and Kinross</t>
  </si>
  <si>
    <t>Stirling</t>
  </si>
  <si>
    <t>Aberdeen City</t>
  </si>
  <si>
    <t>East Lothian</t>
  </si>
  <si>
    <t>Highland</t>
  </si>
  <si>
    <t>Shetland Islands</t>
  </si>
  <si>
    <t>Scottish Borders</t>
  </si>
  <si>
    <t>Falkirk</t>
  </si>
  <si>
    <t>West Lothian</t>
  </si>
  <si>
    <t>Renfrewshire</t>
  </si>
  <si>
    <t>East Renfrewshire</t>
  </si>
  <si>
    <t>Fife</t>
  </si>
  <si>
    <t>Aberdeenshire</t>
  </si>
  <si>
    <t>Glasgow City</t>
  </si>
  <si>
    <t>Angus</t>
  </si>
  <si>
    <t>Dundee City</t>
  </si>
  <si>
    <t>East Ayrshire</t>
  </si>
  <si>
    <t>Dumfries and Galloway</t>
  </si>
  <si>
    <t>Argyll and Bute</t>
  </si>
  <si>
    <t>North Lanarkshire</t>
  </si>
  <si>
    <t>South Ayrshire</t>
  </si>
  <si>
    <t>South Lanarkshire</t>
  </si>
  <si>
    <t>East Dunbartonshire</t>
  </si>
  <si>
    <t>Clackmannanshire</t>
  </si>
  <si>
    <t>North Ayrshire</t>
  </si>
  <si>
    <t>Inverclyde</t>
  </si>
  <si>
    <t>West Dunbartonshire</t>
  </si>
  <si>
    <t>Percentage difference</t>
  </si>
  <si>
    <t>Values to for dummy series to keep axis consistent</t>
  </si>
  <si>
    <t>back to contents</t>
  </si>
  <si>
    <t>Large Urban Areas</t>
  </si>
  <si>
    <t>Other Urban Areas</t>
  </si>
  <si>
    <t>Accessible Small Towns</t>
  </si>
  <si>
    <t>Remote Small Towns</t>
  </si>
  <si>
    <t>Very Remote Small Towns</t>
  </si>
  <si>
    <t>Accessible Rural</t>
  </si>
  <si>
    <t>Remote Rural</t>
  </si>
  <si>
    <t>Very Remote Rural</t>
  </si>
  <si>
    <t>Urban-Rural Classification</t>
  </si>
  <si>
    <t>SIMD</t>
  </si>
  <si>
    <t>1 - most deprived</t>
  </si>
  <si>
    <t>10 - least deprived</t>
  </si>
  <si>
    <t>Males</t>
  </si>
  <si>
    <t>Age group</t>
  </si>
  <si>
    <t>Area</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</si>
  <si>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</si>
  <si>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</si>
  <si>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</si>
  <si>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</si>
  <si>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</si>
  <si>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</si>
  <si>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</si>
  <si>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</si>
  <si>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</si>
  <si>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</si>
  <si>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</si>
  <si>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</si>
  <si>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</si>
  <si>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</si>
  <si>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</si>
  <si>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</si>
  <si>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</si>
  <si>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</si>
  <si>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</si>
  <si>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</si>
  <si>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Scotland</t>
  </si>
  <si>
    <t>Working for E1</t>
  </si>
  <si>
    <t>Working for Chart C1</t>
  </si>
  <si>
    <t>Could be organised better</t>
  </si>
  <si>
    <t>Working for Chart D1</t>
  </si>
  <si>
    <t>Blank</t>
  </si>
  <si>
    <t>Not Blank 1</t>
  </si>
  <si>
    <t>Not Blank 2</t>
  </si>
  <si>
    <t>Not Blank 3</t>
  </si>
  <si>
    <t xml:space="preserve">Males </t>
  </si>
  <si>
    <t xml:space="preserve">year of birth </t>
  </si>
  <si>
    <t>Working for chart A3</t>
  </si>
  <si>
    <t xml:space="preserve">Females </t>
  </si>
  <si>
    <t>females</t>
  </si>
  <si>
    <t>© Crown Copyright 2021</t>
  </si>
  <si>
    <t>Each Mid year estimate number used in the graphs for ages 90 and over, is taken from the Centenarians in Scotland, 2010 to 2020 publication and so are rounded to the nearest 10, The Mid year population estimates Scotland publication only has single year of age to age 89, with older ages being grouped together, as 90+. Making use of the Centenarians in Scotland, 2010 to 2020 publication allows the graph to be extended using single year of age up to age 99.</t>
  </si>
  <si>
    <t>ABPE = Administrative Data Based Population Estimates</t>
  </si>
  <si>
    <t>Contents</t>
  </si>
  <si>
    <t>Disclaimer: These figures are statistical research and not the official statistics on Scotland's population. The official population estimates can be found at: 
https://www.nrscotland.gov.uk/statistics-and-data/statistics/statistics-by-theme/population/population-estimates</t>
  </si>
  <si>
    <t>Percentage difference between Administrative Data Based Population Estimates and Mid-Year Estimates for Scotland by age by sex</t>
  </si>
  <si>
    <t>Percentage difference between Administrative Data Based Population Estimates and Mid-Year Estimates for Scotland by age by sex, by year</t>
  </si>
  <si>
    <t>Data D: Urban-Rural Classification for Administrative Data Based Population Estimates and Mid-Year Estimates for Scotland, by sex, 2016 2017 2018</t>
  </si>
  <si>
    <t>Data E: SMID  for Administrative Data Based Population Estimates and Mid-Year Estimates for Scotland, by sex, 2016 2017 2018</t>
  </si>
  <si>
    <t>Males 2016</t>
  </si>
  <si>
    <t>Females 2016</t>
  </si>
  <si>
    <t>Males 2017</t>
  </si>
  <si>
    <t>Females 2017</t>
  </si>
  <si>
    <t>Males 2018</t>
  </si>
  <si>
    <t>Females 2018</t>
  </si>
  <si>
    <t>All 2016</t>
  </si>
  <si>
    <t>All 2017</t>
  </si>
  <si>
    <t>All 2018</t>
  </si>
  <si>
    <t xml:space="preserve">All 2018 </t>
  </si>
  <si>
    <t xml:space="preserve">Scotland </t>
  </si>
  <si>
    <t xml:space="preserve">2017 ABPE </t>
  </si>
  <si>
    <t>Working for charts in A1 &amp; A2</t>
  </si>
  <si>
    <t>Working for A0</t>
  </si>
  <si>
    <t xml:space="preserve">Working for boxplot </t>
  </si>
  <si>
    <t xml:space="preserve">Additional working for C1 </t>
  </si>
  <si>
    <t>Difference in the population estimates between ABPE and MYE by year and sex</t>
  </si>
  <si>
    <t xml:space="preserve">Title </t>
  </si>
  <si>
    <t>A</t>
  </si>
  <si>
    <t>B</t>
  </si>
  <si>
    <t>C</t>
  </si>
  <si>
    <t>D</t>
  </si>
  <si>
    <t>E</t>
  </si>
  <si>
    <t>Figure 1: Difference in the population estimates between ABPE and MYE by year and sex</t>
  </si>
  <si>
    <t xml:space="preserve">Percentage difference between Administrative Data Based Population Estimates and Mid-Year Estimates by council area, 2016 2017 2018 </t>
  </si>
  <si>
    <t>Difference between Administrative Data Based Population Estimates and Mid-Year Estimates for Scotland, by sex and council area 2016 2017 2018</t>
  </si>
  <si>
    <t>Percentage difference between Administrative Data Based Population Estimates and Mid-Year Estimates by 8-fold urban-rural classification, 2016 2017 2018</t>
  </si>
  <si>
    <t>Percentage difference between Administrative Data Based Population Estimates and Mid-Year Estimates by 8-fold urban-rural classification, by sex, 2016 2017 2018</t>
  </si>
  <si>
    <t>Percentage difference between Administrative Data Based Population Estimates and Mid-Year Estimates by SIMD Decile, 2016 2017 2018</t>
  </si>
  <si>
    <t>Figure 1</t>
  </si>
  <si>
    <t>Figure 9</t>
  </si>
  <si>
    <t>Notes</t>
  </si>
  <si>
    <t>Age and Sex</t>
  </si>
  <si>
    <t>Council Area and Sex</t>
  </si>
  <si>
    <t xml:space="preserve">SIMD and Council Area </t>
  </si>
  <si>
    <t xml:space="preserve">Urban Rural </t>
  </si>
  <si>
    <t xml:space="preserve">Data Sheet </t>
  </si>
  <si>
    <t>-</t>
  </si>
  <si>
    <t>calculated using the same methodology.</t>
  </si>
  <si>
    <t>F &amp; G</t>
  </si>
  <si>
    <t>This worksheet contains one table. Some cells refer to notes which are explained on the notes worksheet.</t>
  </si>
  <si>
    <t>MYE [Note 1+2]</t>
  </si>
  <si>
    <t>year of birth</t>
  </si>
  <si>
    <t xml:space="preserve">This worksheet contains three charts. </t>
  </si>
  <si>
    <t xml:space="preserve">Figure 3: Comparison of Administrative Data Based Population Estimates for Scotland, 2016 2017 2018 </t>
  </si>
  <si>
    <t>Figure 4: Comparison of Administrative Data Based Population Estimates for Scotland, year of birth, 2016 2017 2018</t>
  </si>
  <si>
    <t>Figure 5 &amp; 6: Percentage difference between Administrative Data Based Population Estimates and Mid-Year Estimates for Scotland by age by sex</t>
  </si>
  <si>
    <t>Figure 7: Percentage difference between Administrative Data Based Population Estimates and Mid-Year Estimates for Scotland by age by sex, by year</t>
  </si>
  <si>
    <t>Data C: Council Area by Administrative Data Based Population Estimates and Mid-Year Estimates for Scotland, 2016 to 2018</t>
  </si>
  <si>
    <t>Data B: Single year of age for Administrative Data Based Population Estimates and Mid-Year Estimates for Scotland, by sex, 2016 to 2018</t>
  </si>
  <si>
    <t>Data  A:  Single year of age for Administrative Data Based Population Estimates and Mid-Year Estimates for Scotland, 2016 to 2018</t>
  </si>
  <si>
    <t>Administrative Data Based Population Estimates v3, Scotland 2016-2018: Figures</t>
  </si>
  <si>
    <r>
      <rPr>
        <sz val="12"/>
        <rFont val="Arial"/>
        <family val="2"/>
      </rPr>
      <t xml:space="preserve">MYE = Mid-year estimates - the National Statistics for Scotland's population. Can be found at the </t>
    </r>
    <r>
      <rPr>
        <u/>
        <sz val="12"/>
        <color indexed="12"/>
        <rFont val="Arial"/>
        <family val="2"/>
      </rPr>
      <t>Population Estimates</t>
    </r>
    <r>
      <rPr>
        <sz val="12"/>
        <rFont val="Arial"/>
        <family val="2"/>
      </rPr>
      <t xml:space="preserve"> section of the NRS website.</t>
    </r>
  </si>
  <si>
    <t>Note number</t>
  </si>
  <si>
    <t>Note text</t>
  </si>
  <si>
    <t>Note 1</t>
  </si>
  <si>
    <r>
      <rPr>
        <sz val="12"/>
        <rFont val="Arial"/>
        <family val="2"/>
      </rPr>
      <t xml:space="preserve">Source: For ages 0 to 89: </t>
    </r>
    <r>
      <rPr>
        <u/>
        <sz val="12"/>
        <color theme="4"/>
        <rFont val="Arial"/>
        <family val="2"/>
      </rPr>
      <t>'Mid-2016 Population Estimates Scotland'</t>
    </r>
  </si>
  <si>
    <t>Note 2</t>
  </si>
  <si>
    <r>
      <rPr>
        <sz val="12"/>
        <rFont val="Arial"/>
        <family val="2"/>
      </rPr>
      <t xml:space="preserve">Source: For ages 90+: </t>
    </r>
    <r>
      <rPr>
        <u/>
        <sz val="12"/>
        <color theme="4"/>
        <rFont val="Arial"/>
        <family val="2"/>
      </rPr>
      <t>'Centenarians in Scotland, 2010 to 2020'</t>
    </r>
  </si>
  <si>
    <t>Note 3</t>
  </si>
  <si>
    <t>8-fold Urban-Rural Classification 2016-17</t>
  </si>
  <si>
    <t>Note 4</t>
  </si>
  <si>
    <t>Note 5</t>
  </si>
  <si>
    <t>Individuals that could not be assigned to an urban-rural classification so are not included in these figures</t>
  </si>
  <si>
    <t>Note 6</t>
  </si>
  <si>
    <t>Individuals that could not be assigned to an SIMD so are not included in these figures</t>
  </si>
  <si>
    <t>Note 7</t>
  </si>
  <si>
    <t xml:space="preserve">Note 8 </t>
  </si>
  <si>
    <t xml:space="preserve">Note 9 </t>
  </si>
  <si>
    <t>Figure 8: Percentage difference between Administrative Data Based Population Estimates and Mid-Year Estimates by council area, 2016 2017 2018</t>
  </si>
  <si>
    <t>This worksheet contains three charts.</t>
  </si>
  <si>
    <t>This worksheet contains two charts.</t>
  </si>
  <si>
    <t>Urban-Rural Classification [Note 3]</t>
  </si>
  <si>
    <t>MYE [Note 4]</t>
  </si>
  <si>
    <t>ABPE [Note 5]</t>
  </si>
  <si>
    <t>MYE [Note 1]</t>
  </si>
  <si>
    <t>ABPE [Note 7]</t>
  </si>
  <si>
    <t xml:space="preserve">This worksheet contains one chart. </t>
  </si>
  <si>
    <t xml:space="preserve"> </t>
  </si>
  <si>
    <t>Data G:  Administrative Data Based Population Estimate estimated population by sex, five year age group and council area</t>
  </si>
  <si>
    <t>Data F: Mid-year estimates estimated population by sex, five year age group and council area</t>
  </si>
  <si>
    <t>This worksheet contains one table.</t>
  </si>
  <si>
    <t>Back to table of contents</t>
  </si>
  <si>
    <t xml:space="preserve">The estimates presented in the above publication are based on version 3 of the ABPE methodology.  </t>
  </si>
  <si>
    <t>A previous publication presented estimates for 2016-2018.  Those estimates were based on version 2 of the ABPE methodology.</t>
  </si>
  <si>
    <t xml:space="preserve">As with the version 2 2016-2018 ABPE (from the previous publication) this publication should not be compared directly with the 2016-2018 estimates from this publication, as they are not </t>
  </si>
  <si>
    <t>The publication of the version 3 methodology includes estimates for 2016-2018 (presented here).</t>
  </si>
  <si>
    <t>Figure 9: Difference between Administrative Data Based Population Estimates and Mid-Year Estimates for Scotland, by sex and council area 2016 2017 2018</t>
  </si>
  <si>
    <t>This worksheet contains one chart.</t>
  </si>
  <si>
    <t>Note [8]</t>
  </si>
  <si>
    <t>Differences between years</t>
  </si>
  <si>
    <t>Percentage differences</t>
  </si>
  <si>
    <t>MYE(2018)</t>
  </si>
  <si>
    <t>MYE(2016)</t>
  </si>
  <si>
    <t>Working for F (boxplot working further down)</t>
  </si>
  <si>
    <t>Figure 13, 14 &amp; 15: Percentage difference between Administrative Data Based Population Estimates and Mid-Year Estimates by SIMD Decile, 2016 2017 2018</t>
  </si>
  <si>
    <t>Figure 11 &amp; 12: Percentage difference between Administrative Data Based Population Estimates and Mid-Year Estimates by 8-fold urban-rural classification, by sex, 2016 2017 2018</t>
  </si>
  <si>
    <t>Figure 10: Percentage difference between Administrative Data Based Population Estimates and Mid-Year Estimates by 8-fold urban-rural classification, 2016 2017 2018</t>
  </si>
  <si>
    <t xml:space="preserve">These tables and charts are part of  'Administrative Data Based Population Estimates v3, Scotland 2016-2018', available from the National Records of Scotland website. </t>
  </si>
  <si>
    <t>2016 v2</t>
  </si>
  <si>
    <t>2016 v3</t>
  </si>
  <si>
    <t>2017 v2</t>
  </si>
  <si>
    <t>2017 v3</t>
  </si>
  <si>
    <t>2018 v2</t>
  </si>
  <si>
    <t>2018 v3</t>
  </si>
  <si>
    <t>V2</t>
  </si>
  <si>
    <t>V3</t>
  </si>
  <si>
    <t>Figures in publication</t>
  </si>
  <si>
    <t>Sheet name</t>
  </si>
  <si>
    <t>Diff from MYE (V2&amp; V3)</t>
  </si>
  <si>
    <t>ABPE v MYE (2016-2018)</t>
  </si>
  <si>
    <t>ABPE v MYE (2016, 2017 &amp; 2018)</t>
  </si>
  <si>
    <t>ABPE year of birth (2016-2018)</t>
  </si>
  <si>
    <t>Diff from MYE by age by sex</t>
  </si>
  <si>
    <t>Figures 7 &amp; 8</t>
  </si>
  <si>
    <t>Figure 6</t>
  </si>
  <si>
    <t>Comparison of Administrative Data Based Population Estimates and Mid-Year Estimates for Scotland, 2016 2017 2018 (three charts)</t>
  </si>
  <si>
    <t>Comparison of Administrative Data Based Population Estimates for Scotland, 2016 to 2018 (one chart)</t>
  </si>
  <si>
    <t>Comparison of Administrative Data Based Population Estimates for Scotland, year of birth, 2016 to 2018 (one chart)</t>
  </si>
  <si>
    <t>Diff from MYE by age sex year</t>
  </si>
  <si>
    <t>Diff from MYE by Council</t>
  </si>
  <si>
    <t>Diff from MYE by Council by sex</t>
  </si>
  <si>
    <t>Diff from MYE by Urban-Rural</t>
  </si>
  <si>
    <t>Diff from MYE by U-R by sex</t>
  </si>
  <si>
    <t>Diff from MYE by SIMD</t>
  </si>
  <si>
    <t>The SIMD deciles are based on SIMD 2016. The Urban-Rural classifications are based on data-zone-based 2016 classifications.</t>
  </si>
  <si>
    <t xml:space="preserve">This worksheet contains two charts. </t>
  </si>
  <si>
    <t>Source: Ad-hoc request of  'Mid-2016 to 18 Population Estimates Scotland' by 8-fold Urban-Rural Classification ?</t>
  </si>
  <si>
    <t>Source: Ad-hoc request of  'Mid-2016 to 18 Population Estimates Scotland' by SIMD 2016</t>
  </si>
  <si>
    <t>Source: Ad-hoc request of  'Mid-2016 to 18 Population Estimates Scotland' by age and council area</t>
  </si>
  <si>
    <t>Source: Ad-hoc request of  'Mid-2016 to 18 Population Estimates Scotland' by SIMD 2016 and council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</si>
</sst>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 #,##0_-;_-* &quot;-&quot;??_-;_-@_-"/>
    <numFmt numFmtId="167" formatCode="0.0"/>
  </numFmts>
  <fonts count="5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10"/>
      <color theme="1"/>
      <name val="Arial"/>
      <family val="2"/>
    </font>
    <font>
      <sz val="10"/>
      <color theme="1"/>
      <name val="Arial"/>
      <family val="2"/>
    </font>
    <font>
      <sz val="8"/>
      <name val="Arial"/>
      <family val="2"/>
    </font>
    <font>
      <sz val="11"/>
      <color rgb="FF000000"/>
      <name val="Courier New"/>
      <family val="3"/>
    </font>
    <font>
      <b/>
      <sz val="8"/>
      <name val="Arial"/>
      <family val="2"/>
    </font>
    <font>
      <sz val="9"/>
      <color indexed="81"/>
      <name val="Tahoma"/>
      <family val="2"/>
    </font>
    <font>
      <b/>
      <sz val="9"/>
      <color indexed="81"/>
      <name val="Tahoma"/>
      <family val="2"/>
    </font>
    <font>
      <u/>
      <sz val="10"/>
      <color indexed="12"/>
      <name val="Arial"/>
      <family val="2"/>
    </font>
    <font>
      <sz val="12"/>
      <name val="Arial"/>
      <family val="2"/>
    </font>
    <font>
      <sz val="8"/>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Calibri"/>
      <family val="2"/>
      <scheme val="minor"/>
    </font>
    <font>
      <u/>
      <sz val="12"/>
      <color indexed="12"/>
      <name val="Arial"/>
      <family val="2"/>
    </font>
    <font>
      <sz val="12"/>
      <color theme="1"/>
      <name val="Calibri"/>
      <family val="2"/>
      <charset val="136"/>
      <scheme val="minor"/>
    </font>
    <font>
      <sz val="11"/>
      <color theme="0"/>
      <name val="Calibri"/>
      <family val="2"/>
      <scheme val="minor"/>
    </font>
    <font>
      <sz val="12"/>
      <color rgb="FFFF0000"/>
      <name val="Arial"/>
      <family val="2"/>
    </font>
    <font>
      <b/>
      <sz val="14"/>
      <name val="Arial"/>
      <family val="2"/>
    </font>
    <font>
      <b/>
      <sz val="12"/>
      <color rgb="FFFF0000"/>
      <name val="Arial"/>
      <family val="2"/>
    </font>
    <font>
      <sz val="12"/>
      <color theme="1"/>
      <name val="Arial"/>
      <family val="2"/>
    </font>
    <font>
      <b/>
      <sz val="12"/>
      <color theme="1"/>
      <name val="Arial"/>
      <family val="2"/>
    </font>
    <font>
      <b/>
      <u/>
      <sz val="12"/>
      <color indexed="12"/>
      <name val="Arial"/>
      <family val="2"/>
    </font>
    <font>
      <b/>
      <sz val="15"/>
      <color theme="3"/>
      <name val="Calibri"/>
      <family val="2"/>
      <scheme val="minor"/>
    </font>
    <font>
      <b/>
      <sz val="13"/>
      <color theme="3"/>
      <name val="Calibri"/>
      <family val="2"/>
      <scheme val="minor"/>
    </font>
    <font>
      <u/>
      <sz val="12"/>
      <name val="Arial"/>
      <family val="2"/>
    </font>
    <font>
      <u/>
      <sz val="12"/>
      <color theme="4"/>
      <name val="Arial"/>
      <family val="2"/>
    </font>
    <font>
      <u/>
      <sz val="12"/>
      <color rgb="FFFF0000"/>
      <name val="Arial"/>
      <family val="2"/>
    </font>
    <font>
      <sz val="12"/>
      <color theme="1"/>
      <name val="Calibri"/>
      <family val="2"/>
      <scheme val="minor"/>
    </font>
    <font>
      <b/>
      <sz val="16"/>
      <name val="Arial"/>
      <family val="2"/>
    </font>
    <font>
      <u/>
      <sz val="16"/>
      <color indexed="12"/>
      <name val="Arial"/>
      <family val="2"/>
    </font>
    <font>
      <sz val="16"/>
      <color theme="0"/>
      <name val="Calibri"/>
      <family val="2"/>
      <scheme val="minor"/>
    </font>
    <font>
      <sz val="16"/>
      <color theme="1"/>
      <name val="Arial"/>
      <family val="2"/>
    </font>
    <font>
      <sz val="16"/>
      <name val="Calibri"/>
      <family val="2"/>
      <scheme val="minor"/>
    </font>
    <font>
      <sz val="16"/>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bgColor indexed="64"/>
      </patternFill>
    </fill>
    <fill>
      <patternFill patternType="solid">
        <fgColor indexed="44"/>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theme="1"/>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s>
  <cellStyleXfs count="165">
    <xf numFmtId="0" fontId="0" fillId="0" borderId="0"/>
    <xf numFmtId="9" fontId="1" fillId="0" borderId="0" applyFont="0" applyFill="0" applyBorder="0" applyAlignment="0" applyProtection="0"/>
    <xf numFmtId="0" fontId="3" fillId="0" borderId="0" applyFill="0"/>
    <xf numFmtId="0" fontId="3" fillId="0" borderId="0"/>
    <xf numFmtId="164" fontId="7" fillId="0" borderId="0" applyFont="0" applyFill="0" applyBorder="0" applyAlignment="0" applyProtection="0"/>
    <xf numFmtId="0" fontId="8" fillId="0" borderId="0"/>
    <xf numFmtId="0" fontId="8" fillId="0" borderId="0"/>
    <xf numFmtId="0" fontId="3" fillId="0" borderId="0"/>
    <xf numFmtId="0" fontId="13" fillId="0" borderId="0" applyNumberFormat="0" applyFill="0" applyBorder="0" applyAlignment="0" applyProtection="0">
      <alignment vertical="top"/>
      <protection locked="0"/>
    </xf>
    <xf numFmtId="0" fontId="3" fillId="0" borderId="0"/>
    <xf numFmtId="0" fontId="3" fillId="0" borderId="0"/>
    <xf numFmtId="0" fontId="13" fillId="0" borderId="0" applyNumberFormat="0" applyFill="0" applyBorder="0" applyAlignment="0" applyProtection="0">
      <alignment vertical="top"/>
      <protection locked="0"/>
    </xf>
    <xf numFmtId="0" fontId="16" fillId="0" borderId="0"/>
    <xf numFmtId="164" fontId="7" fillId="0" borderId="0" applyFont="0" applyFill="0" applyBorder="0" applyAlignment="0" applyProtection="0"/>
    <xf numFmtId="0" fontId="7" fillId="0" borderId="0"/>
    <xf numFmtId="0" fontId="3" fillId="0" borderId="0"/>
    <xf numFmtId="164" fontId="7" fillId="0" borderId="0" applyFont="0" applyFill="0" applyBorder="0" applyAlignment="0" applyProtection="0"/>
    <xf numFmtId="0" fontId="7"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20" fillId="18" borderId="16" applyNumberFormat="0" applyAlignment="0" applyProtection="0"/>
    <xf numFmtId="0" fontId="21" fillId="19" borderId="17"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9" borderId="16" applyNumberFormat="0" applyAlignment="0" applyProtection="0"/>
    <xf numFmtId="0" fontId="29" fillId="0" borderId="21" applyNumberFormat="0" applyFill="0" applyAlignment="0" applyProtection="0"/>
    <xf numFmtId="0" fontId="30" fillId="9" borderId="0" applyNumberFormat="0" applyBorder="0" applyAlignment="0" applyProtection="0"/>
    <xf numFmtId="0" fontId="8" fillId="6" borderId="22" applyNumberFormat="0" applyFont="0" applyAlignment="0" applyProtection="0"/>
    <xf numFmtId="0" fontId="31" fillId="18" borderId="23" applyNumberFormat="0" applyAlignment="0" applyProtection="0"/>
    <xf numFmtId="0" fontId="32" fillId="0" borderId="0" applyNumberFormat="0" applyFill="0" applyBorder="0" applyAlignment="0" applyProtection="0"/>
    <xf numFmtId="0" fontId="33" fillId="0" borderId="24" applyNumberFormat="0" applyFill="0" applyAlignment="0" applyProtection="0"/>
    <xf numFmtId="0" fontId="29" fillId="0" borderId="0" applyNumberFormat="0" applyFill="0" applyBorder="0" applyAlignment="0" applyProtection="0"/>
    <xf numFmtId="0" fontId="8" fillId="0" borderId="0"/>
    <xf numFmtId="0" fontId="8" fillId="0" borderId="0"/>
    <xf numFmtId="0" fontId="3" fillId="0" borderId="0"/>
    <xf numFmtId="0" fontId="7"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3" fontId="3" fillId="0" borderId="0"/>
    <xf numFmtId="3" fontId="3" fillId="0" borderId="0"/>
    <xf numFmtId="164" fontId="3" fillId="0" borderId="0" applyFont="0" applyFill="0" applyBorder="0" applyAlignment="0" applyProtection="0"/>
    <xf numFmtId="0" fontId="3" fillId="0" borderId="0" applyFill="0"/>
    <xf numFmtId="0" fontId="7" fillId="0" borderId="0"/>
    <xf numFmtId="9" fontId="3" fillId="0" borderId="0" applyFont="0" applyFill="0" applyBorder="0" applyAlignment="0" applyProtection="0"/>
    <xf numFmtId="0" fontId="7" fillId="21" borderId="0" applyNumberFormat="0" applyBorder="0" applyAlignment="0" applyProtection="0"/>
    <xf numFmtId="0" fontId="7" fillId="23"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 fillId="0" borderId="0"/>
    <xf numFmtId="0" fontId="3"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3" fontId="3" fillId="0" borderId="0"/>
    <xf numFmtId="0" fontId="7" fillId="20" borderId="2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10" fillId="0" borderId="0">
      <alignment horizontal="left"/>
    </xf>
    <xf numFmtId="0" fontId="8" fillId="0" borderId="0">
      <alignment horizontal="left"/>
    </xf>
    <xf numFmtId="0" fontId="8" fillId="0" borderId="0">
      <alignment horizontal="center" vertical="center" wrapText="1"/>
    </xf>
    <xf numFmtId="0" fontId="10" fillId="0" borderId="0">
      <alignment horizontal="left" vertical="center" wrapText="1"/>
    </xf>
    <xf numFmtId="0" fontId="10" fillId="0" borderId="0">
      <alignment horizontal="right"/>
    </xf>
    <xf numFmtId="0" fontId="8" fillId="0" borderId="0">
      <alignment horizontal="left" vertical="center" wrapText="1"/>
    </xf>
    <xf numFmtId="0" fontId="8" fillId="0" borderId="0">
      <alignment horizontal="right"/>
    </xf>
    <xf numFmtId="0" fontId="8" fillId="0" borderId="0"/>
    <xf numFmtId="0" fontId="8" fillId="0" borderId="0"/>
    <xf numFmtId="0" fontId="3" fillId="0" borderId="0"/>
    <xf numFmtId="0" fontId="3" fillId="33" borderId="0">
      <protection locked="0"/>
    </xf>
    <xf numFmtId="0" fontId="3" fillId="34" borderId="13">
      <alignment horizontal="center" vertical="center"/>
      <protection locked="0"/>
    </xf>
    <xf numFmtId="164" fontId="3" fillId="0" borderId="0" applyFont="0" applyFill="0" applyBorder="0" applyAlignment="0" applyProtection="0"/>
    <xf numFmtId="0" fontId="5" fillId="34" borderId="0">
      <alignment vertical="center"/>
      <protection locked="0"/>
    </xf>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xf numFmtId="0" fontId="7" fillId="20" borderId="26" applyNumberFormat="0" applyFont="0" applyAlignment="0" applyProtection="0"/>
    <xf numFmtId="0" fontId="3" fillId="34" borderId="2">
      <alignment vertical="center"/>
      <protection locked="0"/>
    </xf>
    <xf numFmtId="0" fontId="3" fillId="0" borderId="0"/>
    <xf numFmtId="0" fontId="7"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xf numFmtId="0" fontId="44" fillId="0" borderId="28" applyNumberFormat="0" applyFill="0" applyAlignment="0" applyProtection="0"/>
    <xf numFmtId="0" fontId="45" fillId="0" borderId="29" applyNumberFormat="0" applyFill="0" applyAlignment="0" applyProtection="0"/>
    <xf numFmtId="0" fontId="8" fillId="0" borderId="0"/>
  </cellStyleXfs>
  <cellXfs count="257">
    <xf numFmtId="0" fontId="0" fillId="0" borderId="0" xfId="0"/>
    <xf numFmtId="0" fontId="5" fillId="2" borderId="0" xfId="2" applyFont="1" applyFill="1" applyAlignment="1">
      <alignment horizontal="left"/>
    </xf>
    <xf numFmtId="0" fontId="5" fillId="2" borderId="2" xfId="2" applyFont="1" applyFill="1" applyBorder="1" applyAlignment="1">
      <alignment horizontal="right" wrapText="1"/>
    </xf>
    <xf numFmtId="0" fontId="3" fillId="2" borderId="0" xfId="2" applyFill="1" applyAlignment="1">
      <alignment horizontal="left"/>
    </xf>
    <xf numFmtId="3" fontId="3" fillId="2" borderId="0" xfId="2" applyNumberFormat="1" applyFill="1" applyAlignment="1">
      <alignment horizontal="right"/>
    </xf>
    <xf numFmtId="0" fontId="0" fillId="2" borderId="0" xfId="0" applyFill="1"/>
    <xf numFmtId="0" fontId="3" fillId="2" borderId="1" xfId="2" applyFill="1" applyBorder="1" applyAlignment="1">
      <alignment horizontal="left"/>
    </xf>
    <xf numFmtId="0" fontId="0" fillId="2" borderId="1" xfId="0" applyFill="1" applyBorder="1"/>
    <xf numFmtId="0" fontId="0" fillId="2" borderId="3" xfId="0" applyFill="1" applyBorder="1"/>
    <xf numFmtId="0" fontId="0" fillId="2" borderId="0" xfId="0" applyFill="1" applyAlignment="1">
      <alignment wrapText="1"/>
    </xf>
    <xf numFmtId="0" fontId="5" fillId="2" borderId="0" xfId="2" applyFont="1" applyFill="1" applyAlignment="1">
      <alignment horizontal="right" wrapText="1"/>
    </xf>
    <xf numFmtId="0" fontId="0" fillId="2" borderId="2" xfId="0" applyFill="1" applyBorder="1"/>
    <xf numFmtId="0" fontId="0" fillId="2" borderId="6" xfId="0" applyFill="1" applyBorder="1"/>
    <xf numFmtId="0" fontId="0" fillId="2" borderId="4" xfId="0" applyFill="1" applyBorder="1" applyAlignment="1">
      <alignment wrapText="1"/>
    </xf>
    <xf numFmtId="0" fontId="5" fillId="2" borderId="7" xfId="2" applyFont="1" applyFill="1" applyBorder="1"/>
    <xf numFmtId="0" fontId="6" fillId="2" borderId="2" xfId="0" applyFont="1" applyFill="1" applyBorder="1"/>
    <xf numFmtId="0" fontId="5" fillId="2" borderId="5" xfId="2" applyFont="1" applyFill="1" applyBorder="1" applyAlignment="1">
      <alignment horizontal="right" wrapText="1"/>
    </xf>
    <xf numFmtId="3" fontId="3" fillId="2" borderId="3" xfId="2" applyNumberFormat="1" applyFill="1" applyBorder="1" applyAlignment="1">
      <alignment horizontal="right"/>
    </xf>
    <xf numFmtId="0" fontId="3" fillId="2" borderId="3" xfId="2" applyFill="1" applyBorder="1" applyAlignment="1">
      <alignment horizontal="left"/>
    </xf>
    <xf numFmtId="0" fontId="3" fillId="2" borderId="8" xfId="2" applyFill="1" applyBorder="1" applyAlignment="1">
      <alignment horizontal="left"/>
    </xf>
    <xf numFmtId="0" fontId="5" fillId="2" borderId="9" xfId="2" applyFont="1" applyFill="1" applyBorder="1"/>
    <xf numFmtId="0" fontId="6" fillId="2" borderId="7" xfId="0" applyFont="1" applyFill="1" applyBorder="1" applyAlignment="1">
      <alignment wrapText="1"/>
    </xf>
    <xf numFmtId="3" fontId="3" fillId="2" borderId="0" xfId="6" applyNumberFormat="1" applyFont="1" applyFill="1" applyAlignment="1">
      <alignment horizontal="right"/>
    </xf>
    <xf numFmtId="165" fontId="7" fillId="2" borderId="0" xfId="1" applyNumberFormat="1" applyFont="1" applyFill="1" applyBorder="1" applyAlignment="1">
      <alignment horizontal="right"/>
    </xf>
    <xf numFmtId="3" fontId="3" fillId="2" borderId="0" xfId="5" applyNumberFormat="1" applyFont="1" applyFill="1" applyAlignment="1">
      <alignment horizontal="left"/>
    </xf>
    <xf numFmtId="3" fontId="3" fillId="2" borderId="1" xfId="5" applyNumberFormat="1" applyFont="1" applyFill="1" applyBorder="1" applyAlignment="1">
      <alignment horizontal="left"/>
    </xf>
    <xf numFmtId="0" fontId="2" fillId="0" borderId="0" xfId="0" applyFont="1"/>
    <xf numFmtId="0" fontId="0" fillId="2" borderId="9" xfId="0" applyFill="1" applyBorder="1"/>
    <xf numFmtId="165" fontId="0" fillId="2" borderId="10" xfId="0" applyNumberFormat="1" applyFill="1" applyBorder="1"/>
    <xf numFmtId="0" fontId="0" fillId="2" borderId="8" xfId="0" applyFill="1" applyBorder="1"/>
    <xf numFmtId="165" fontId="0" fillId="2" borderId="11" xfId="0" applyNumberFormat="1" applyFill="1" applyBorder="1"/>
    <xf numFmtId="0" fontId="2" fillId="2" borderId="0" xfId="0" applyFont="1" applyFill="1"/>
    <xf numFmtId="0" fontId="0" fillId="2" borderId="9" xfId="0" applyFill="1" applyBorder="1" applyAlignment="1">
      <alignment wrapText="1"/>
    </xf>
    <xf numFmtId="0" fontId="0" fillId="2" borderId="10" xfId="0" applyFill="1" applyBorder="1" applyAlignment="1">
      <alignment wrapText="1"/>
    </xf>
    <xf numFmtId="0" fontId="6" fillId="2" borderId="1" xfId="0" applyFont="1" applyFill="1" applyBorder="1" applyAlignment="1">
      <alignment wrapText="1"/>
    </xf>
    <xf numFmtId="0" fontId="7" fillId="2" borderId="0" xfId="1" applyNumberFormat="1" applyFont="1" applyFill="1" applyAlignment="1">
      <alignment horizontal="right"/>
    </xf>
    <xf numFmtId="0" fontId="6" fillId="2" borderId="1" xfId="0" applyFont="1" applyFill="1" applyBorder="1" applyAlignment="1">
      <alignment horizontal="right" wrapText="1"/>
    </xf>
    <xf numFmtId="165" fontId="0" fillId="0" borderId="0" xfId="1" applyNumberFormat="1" applyFont="1"/>
    <xf numFmtId="0" fontId="0" fillId="0" borderId="0" xfId="1" applyNumberFormat="1" applyFont="1"/>
    <xf numFmtId="165" fontId="0" fillId="0" borderId="0" xfId="0" applyNumberFormat="1"/>
    <xf numFmtId="165" fontId="0" fillId="2" borderId="0" xfId="1" applyNumberFormat="1" applyFont="1" applyFill="1"/>
    <xf numFmtId="0" fontId="4" fillId="2" borderId="0" xfId="6" applyFont="1" applyFill="1"/>
    <xf numFmtId="0" fontId="14" fillId="2" borderId="0" xfId="6" applyFont="1" applyFill="1"/>
    <xf numFmtId="3" fontId="14" fillId="2" borderId="0" xfId="6" applyNumberFormat="1" applyFont="1" applyFill="1"/>
    <xf numFmtId="0" fontId="14" fillId="2" borderId="0" xfId="10" applyFont="1" applyFill="1"/>
    <xf numFmtId="3" fontId="13" fillId="2" borderId="0" xfId="11" applyNumberFormat="1" applyFill="1" applyBorder="1" applyAlignment="1" applyProtection="1">
      <alignment horizontal="left"/>
    </xf>
    <xf numFmtId="0" fontId="3" fillId="2" borderId="0" xfId="10" applyFill="1"/>
    <xf numFmtId="3" fontId="5" fillId="2" borderId="7" xfId="6" applyNumberFormat="1" applyFont="1" applyFill="1" applyBorder="1" applyAlignment="1">
      <alignment horizontal="left"/>
    </xf>
    <xf numFmtId="3" fontId="5" fillId="2" borderId="0" xfId="6" applyNumberFormat="1" applyFont="1" applyFill="1" applyAlignment="1">
      <alignment horizontal="left"/>
    </xf>
    <xf numFmtId="0" fontId="5" fillId="2" borderId="2" xfId="6" applyFont="1" applyFill="1" applyBorder="1" applyAlignment="1">
      <alignment horizontal="right"/>
    </xf>
    <xf numFmtId="0" fontId="14" fillId="2" borderId="0" xfId="10" applyFont="1" applyFill="1" applyAlignment="1">
      <alignment horizontal="center"/>
    </xf>
    <xf numFmtId="3" fontId="3" fillId="2" borderId="0" xfId="5" applyNumberFormat="1" applyFont="1" applyFill="1"/>
    <xf numFmtId="3" fontId="3" fillId="2" borderId="0" xfId="6" applyNumberFormat="1" applyFont="1" applyFill="1"/>
    <xf numFmtId="3" fontId="3" fillId="2" borderId="0" xfId="10" applyNumberFormat="1" applyFill="1"/>
    <xf numFmtId="3" fontId="14" fillId="2" borderId="0" xfId="5" applyNumberFormat="1" applyFont="1" applyFill="1"/>
    <xf numFmtId="0" fontId="5" fillId="2" borderId="0" xfId="6" applyFont="1" applyFill="1"/>
    <xf numFmtId="165" fontId="3" fillId="2" borderId="0" xfId="1" applyNumberFormat="1" applyFont="1" applyFill="1"/>
    <xf numFmtId="0" fontId="4" fillId="2" borderId="0" xfId="6" applyFont="1" applyFill="1" applyAlignment="1">
      <alignment horizontal="left"/>
    </xf>
    <xf numFmtId="0" fontId="5" fillId="2" borderId="2" xfId="6" applyFont="1" applyFill="1" applyBorder="1" applyAlignment="1">
      <alignment horizontal="center"/>
    </xf>
    <xf numFmtId="0" fontId="5" fillId="2" borderId="0" xfId="6" applyFont="1" applyFill="1" applyAlignment="1">
      <alignment horizontal="center"/>
    </xf>
    <xf numFmtId="0" fontId="5" fillId="2" borderId="0" xfId="6" applyFont="1" applyFill="1" applyAlignment="1">
      <alignment horizontal="right"/>
    </xf>
    <xf numFmtId="165" fontId="5" fillId="2" borderId="0" xfId="1" applyNumberFormat="1" applyFont="1" applyFill="1" applyBorder="1" applyAlignment="1">
      <alignment horizontal="right"/>
    </xf>
    <xf numFmtId="0" fontId="9" fillId="2" borderId="0" xfId="0" applyFont="1" applyFill="1"/>
    <xf numFmtId="0" fontId="2" fillId="2" borderId="2" xfId="0" applyFont="1" applyFill="1" applyBorder="1"/>
    <xf numFmtId="3" fontId="0" fillId="2" borderId="0" xfId="0" applyNumberFormat="1" applyFill="1"/>
    <xf numFmtId="0" fontId="7" fillId="2" borderId="0" xfId="1" applyNumberFormat="1" applyFont="1" applyFill="1" applyBorder="1" applyAlignment="1">
      <alignment horizontal="right"/>
    </xf>
    <xf numFmtId="1" fontId="3" fillId="2" borderId="0" xfId="2" applyNumberFormat="1" applyFill="1" applyAlignment="1">
      <alignment horizontal="right"/>
    </xf>
    <xf numFmtId="0" fontId="0" fillId="2" borderId="15" xfId="0" applyFill="1" applyBorder="1"/>
    <xf numFmtId="0" fontId="5" fillId="2" borderId="6" xfId="2" applyFont="1" applyFill="1" applyBorder="1" applyAlignment="1">
      <alignment horizontal="right" wrapText="1"/>
    </xf>
    <xf numFmtId="3" fontId="3" fillId="2" borderId="15" xfId="2" applyNumberFormat="1" applyFill="1" applyBorder="1" applyAlignment="1">
      <alignment horizontal="right"/>
    </xf>
    <xf numFmtId="10" fontId="0" fillId="0" borderId="0" xfId="0" applyNumberFormat="1"/>
    <xf numFmtId="0" fontId="14" fillId="0" borderId="0" xfId="9" applyFont="1"/>
    <xf numFmtId="0" fontId="8" fillId="0" borderId="0" xfId="9" applyFont="1" applyAlignment="1">
      <alignment horizontal="left"/>
    </xf>
    <xf numFmtId="0" fontId="35" fillId="0" borderId="0" xfId="8" applyFont="1" applyFill="1" applyAlignment="1" applyProtection="1">
      <alignment horizontal="left"/>
    </xf>
    <xf numFmtId="0" fontId="4" fillId="0" borderId="0" xfId="9" applyFont="1" applyAlignment="1">
      <alignment horizontal="left" wrapText="1"/>
    </xf>
    <xf numFmtId="0" fontId="4" fillId="0" borderId="0" xfId="9" applyFont="1" applyAlignment="1">
      <alignment horizontal="left"/>
    </xf>
    <xf numFmtId="0" fontId="4" fillId="2" borderId="0" xfId="9" applyFont="1" applyFill="1" applyAlignment="1">
      <alignment horizontal="left"/>
    </xf>
    <xf numFmtId="0" fontId="0" fillId="2" borderId="0" xfId="0" applyFill="1" applyAlignment="1">
      <alignment vertical="top" wrapText="1"/>
    </xf>
    <xf numFmtId="3" fontId="5" fillId="2" borderId="0" xfId="6" applyNumberFormat="1" applyFont="1" applyFill="1" applyAlignment="1">
      <alignment horizontal="right" wrapText="1"/>
    </xf>
    <xf numFmtId="165" fontId="3" fillId="2" borderId="0" xfId="1" applyNumberFormat="1" applyFont="1" applyFill="1" applyBorder="1" applyAlignment="1">
      <alignment horizontal="right"/>
    </xf>
    <xf numFmtId="3" fontId="7" fillId="2" borderId="1" xfId="0" applyNumberFormat="1" applyFont="1" applyFill="1" applyBorder="1" applyAlignment="1">
      <alignment horizontal="right"/>
    </xf>
    <xf numFmtId="0" fontId="4" fillId="2" borderId="0" xfId="2" applyFont="1" applyFill="1"/>
    <xf numFmtId="3" fontId="3" fillId="2" borderId="0" xfId="10" applyNumberFormat="1" applyFill="1" applyAlignment="1">
      <alignment horizontal="left"/>
    </xf>
    <xf numFmtId="1" fontId="0" fillId="0" borderId="0" xfId="0" applyNumberFormat="1"/>
    <xf numFmtId="1" fontId="3" fillId="2" borderId="0" xfId="5" applyNumberFormat="1" applyFont="1" applyFill="1" applyAlignment="1">
      <alignment horizontal="right"/>
    </xf>
    <xf numFmtId="1" fontId="14" fillId="2" borderId="0" xfId="6" applyNumberFormat="1" applyFont="1" applyFill="1" applyAlignment="1">
      <alignment horizontal="right"/>
    </xf>
    <xf numFmtId="1" fontId="0" fillId="0" borderId="0" xfId="0" applyNumberFormat="1" applyAlignment="1">
      <alignment horizontal="right"/>
    </xf>
    <xf numFmtId="1" fontId="3" fillId="2" borderId="0" xfId="6" applyNumberFormat="1" applyFont="1" applyFill="1" applyAlignment="1">
      <alignment horizontal="right"/>
    </xf>
    <xf numFmtId="0" fontId="14" fillId="2" borderId="0" xfId="6" applyFont="1" applyFill="1" applyAlignment="1">
      <alignment horizontal="right"/>
    </xf>
    <xf numFmtId="0" fontId="0" fillId="0" borderId="0" xfId="0" applyAlignment="1">
      <alignment horizontal="right"/>
    </xf>
    <xf numFmtId="0" fontId="3" fillId="2" borderId="0" xfId="6" applyFont="1" applyFill="1" applyAlignment="1">
      <alignment horizontal="right"/>
    </xf>
    <xf numFmtId="2" fontId="0" fillId="0" borderId="0" xfId="0" applyNumberFormat="1"/>
    <xf numFmtId="2" fontId="3" fillId="2" borderId="0" xfId="6" applyNumberFormat="1" applyFont="1" applyFill="1"/>
    <xf numFmtId="2" fontId="5" fillId="2" borderId="0" xfId="6" applyNumberFormat="1" applyFont="1" applyFill="1" applyAlignment="1">
      <alignment horizontal="center"/>
    </xf>
    <xf numFmtId="0" fontId="0" fillId="2" borderId="0" xfId="0" applyFill="1" applyAlignment="1">
      <alignment horizontal="right"/>
    </xf>
    <xf numFmtId="4" fontId="3" fillId="2" borderId="0" xfId="6" applyNumberFormat="1" applyFont="1" applyFill="1"/>
    <xf numFmtId="0" fontId="5" fillId="2" borderId="1" xfId="2" applyFont="1" applyFill="1" applyBorder="1" applyAlignment="1">
      <alignment horizontal="left"/>
    </xf>
    <xf numFmtId="0" fontId="2" fillId="2" borderId="5" xfId="0" applyFont="1" applyFill="1" applyBorder="1"/>
    <xf numFmtId="0" fontId="2" fillId="2" borderId="6" xfId="0" applyFont="1" applyFill="1" applyBorder="1"/>
    <xf numFmtId="0" fontId="6" fillId="0" borderId="7" xfId="0" applyFont="1" applyBorder="1" applyAlignment="1">
      <alignment wrapText="1"/>
    </xf>
    <xf numFmtId="0" fontId="34" fillId="2" borderId="0" xfId="0" applyFont="1" applyFill="1"/>
    <xf numFmtId="0" fontId="34" fillId="2" borderId="3" xfId="0" applyFont="1" applyFill="1" applyBorder="1"/>
    <xf numFmtId="0" fontId="34" fillId="2" borderId="0" xfId="0" applyFont="1" applyFill="1" applyAlignment="1">
      <alignment wrapText="1"/>
    </xf>
    <xf numFmtId="0" fontId="37" fillId="2" borderId="0" xfId="0" applyFont="1" applyFill="1"/>
    <xf numFmtId="167" fontId="0" fillId="0" borderId="0" xfId="0" applyNumberFormat="1"/>
    <xf numFmtId="0" fontId="6" fillId="2" borderId="2" xfId="0" applyFont="1" applyFill="1" applyBorder="1" applyAlignment="1">
      <alignment horizontal="center"/>
    </xf>
    <xf numFmtId="0" fontId="0" fillId="2" borderId="0" xfId="0" applyFill="1" applyAlignment="1">
      <alignment horizontal="center"/>
    </xf>
    <xf numFmtId="0" fontId="5" fillId="2" borderId="7" xfId="2" applyFont="1" applyFill="1" applyBorder="1" applyAlignment="1">
      <alignment horizontal="left"/>
    </xf>
    <xf numFmtId="0" fontId="0" fillId="2" borderId="2" xfId="0" applyFill="1" applyBorder="1" applyAlignment="1">
      <alignment horizontal="center"/>
    </xf>
    <xf numFmtId="0" fontId="0" fillId="0" borderId="1" xfId="0" applyBorder="1" applyAlignment="1">
      <alignment horizontal="center"/>
    </xf>
    <xf numFmtId="0" fontId="2" fillId="2" borderId="2" xfId="0" applyFont="1" applyFill="1" applyBorder="1" applyAlignment="1">
      <alignment horizontal="center"/>
    </xf>
    <xf numFmtId="0" fontId="4" fillId="2" borderId="0" xfId="9" applyFont="1" applyFill="1"/>
    <xf numFmtId="0" fontId="4" fillId="2" borderId="0" xfId="0" applyFont="1" applyFill="1"/>
    <xf numFmtId="0" fontId="4" fillId="2" borderId="0" xfId="0" applyFont="1" applyFill="1" applyAlignment="1">
      <alignment horizontal="left"/>
    </xf>
    <xf numFmtId="166" fontId="0" fillId="2" borderId="14" xfId="161" applyNumberFormat="1" applyFont="1" applyFill="1" applyBorder="1"/>
    <xf numFmtId="0" fontId="0" fillId="2" borderId="12" xfId="0" applyFill="1" applyBorder="1" applyAlignment="1">
      <alignment wrapText="1"/>
    </xf>
    <xf numFmtId="0" fontId="38" fillId="0" borderId="0" xfId="8" applyFont="1" applyFill="1" applyAlignment="1" applyProtection="1">
      <alignment horizontal="left"/>
    </xf>
    <xf numFmtId="0" fontId="39" fillId="2" borderId="0" xfId="2" applyFont="1" applyFill="1"/>
    <xf numFmtId="0" fontId="4" fillId="2" borderId="0" xfId="2" applyFont="1" applyFill="1" applyAlignment="1">
      <alignment horizontal="left"/>
    </xf>
    <xf numFmtId="0" fontId="40" fillId="2" borderId="0" xfId="9" applyFont="1" applyFill="1" applyAlignment="1">
      <alignment wrapText="1"/>
    </xf>
    <xf numFmtId="0" fontId="41" fillId="2" borderId="0" xfId="0" applyFont="1" applyFill="1"/>
    <xf numFmtId="0" fontId="35" fillId="2" borderId="0" xfId="8" applyFont="1" applyFill="1" applyAlignment="1" applyProtection="1"/>
    <xf numFmtId="0" fontId="42" fillId="2" borderId="0" xfId="0" applyFont="1" applyFill="1" applyAlignment="1">
      <alignment horizontal="center"/>
    </xf>
    <xf numFmtId="0" fontId="43" fillId="2" borderId="0" xfId="8" applyFont="1" applyFill="1" applyBorder="1" applyAlignment="1" applyProtection="1">
      <alignment wrapText="1"/>
    </xf>
    <xf numFmtId="0" fontId="4" fillId="2" borderId="7" xfId="2" applyFont="1" applyFill="1" applyBorder="1" applyAlignment="1">
      <alignment horizontal="left" wrapText="1"/>
    </xf>
    <xf numFmtId="0" fontId="4" fillId="2" borderId="7" xfId="2" applyFont="1" applyFill="1" applyBorder="1" applyAlignment="1">
      <alignment horizontal="right" wrapText="1"/>
    </xf>
    <xf numFmtId="0" fontId="42" fillId="2" borderId="7" xfId="0" applyFont="1" applyFill="1" applyBorder="1" applyAlignment="1">
      <alignment horizontal="right" wrapText="1"/>
    </xf>
    <xf numFmtId="0" fontId="42" fillId="2" borderId="0" xfId="0" applyFont="1" applyFill="1" applyAlignment="1">
      <alignment horizontal="right" wrapText="1"/>
    </xf>
    <xf numFmtId="1" fontId="4" fillId="2" borderId="0" xfId="2" applyNumberFormat="1" applyFont="1" applyFill="1" applyAlignment="1">
      <alignment horizontal="left"/>
    </xf>
    <xf numFmtId="3" fontId="14" fillId="2" borderId="0" xfId="6" applyNumberFormat="1" applyFont="1" applyFill="1" applyAlignment="1">
      <alignment horizontal="right"/>
    </xf>
    <xf numFmtId="3" fontId="4" fillId="3" borderId="0" xfId="6" applyNumberFormat="1" applyFont="1" applyFill="1"/>
    <xf numFmtId="0" fontId="14" fillId="2" borderId="0" xfId="7" applyFont="1" applyFill="1" applyAlignment="1">
      <alignment vertical="center" wrapText="1"/>
    </xf>
    <xf numFmtId="1" fontId="4" fillId="2" borderId="1" xfId="2" applyNumberFormat="1" applyFont="1" applyFill="1" applyBorder="1" applyAlignment="1">
      <alignment horizontal="left"/>
    </xf>
    <xf numFmtId="0" fontId="41" fillId="2" borderId="1" xfId="0" applyFont="1" applyFill="1" applyBorder="1"/>
    <xf numFmtId="0" fontId="14" fillId="2" borderId="1" xfId="7" applyFont="1" applyFill="1" applyBorder="1" applyAlignment="1">
      <alignment vertical="center" wrapText="1"/>
    </xf>
    <xf numFmtId="3" fontId="0" fillId="2" borderId="3" xfId="0" applyNumberFormat="1" applyFill="1" applyBorder="1"/>
    <xf numFmtId="0" fontId="41" fillId="2" borderId="0" xfId="0" applyFont="1" applyFill="1" applyAlignment="1">
      <alignment vertical="top"/>
    </xf>
    <xf numFmtId="0" fontId="14" fillId="2" borderId="0" xfId="0" applyFont="1" applyFill="1"/>
    <xf numFmtId="0" fontId="14" fillId="2" borderId="1" xfId="0" applyFont="1" applyFill="1" applyBorder="1"/>
    <xf numFmtId="0" fontId="4" fillId="2" borderId="1" xfId="2" applyFont="1" applyFill="1" applyBorder="1" applyAlignment="1">
      <alignment horizontal="left"/>
    </xf>
    <xf numFmtId="0" fontId="14" fillId="2" borderId="1" xfId="2" applyFont="1" applyFill="1" applyBorder="1"/>
    <xf numFmtId="0" fontId="14" fillId="2" borderId="0" xfId="2" applyFont="1" applyFill="1"/>
    <xf numFmtId="0" fontId="41" fillId="2" borderId="0" xfId="0" applyFont="1" applyFill="1" applyAlignment="1">
      <alignment horizontal="center"/>
    </xf>
    <xf numFmtId="0" fontId="4" fillId="2" borderId="7" xfId="2" applyFont="1" applyFill="1" applyBorder="1"/>
    <xf numFmtId="0" fontId="41" fillId="2" borderId="0" xfId="0" applyFont="1" applyFill="1" applyAlignment="1">
      <alignment horizontal="right"/>
    </xf>
    <xf numFmtId="3" fontId="14" fillId="2" borderId="0" xfId="2" applyNumberFormat="1" applyFont="1" applyFill="1" applyAlignment="1">
      <alignment horizontal="right"/>
    </xf>
    <xf numFmtId="3" fontId="41" fillId="2" borderId="0" xfId="0" applyNumberFormat="1" applyFont="1" applyFill="1"/>
    <xf numFmtId="3" fontId="14" fillId="2" borderId="1" xfId="0" applyNumberFormat="1" applyFont="1" applyFill="1" applyBorder="1" applyAlignment="1">
      <alignment horizontal="right"/>
    </xf>
    <xf numFmtId="3" fontId="14" fillId="2" borderId="0" xfId="5" applyNumberFormat="1" applyFont="1" applyFill="1" applyAlignment="1">
      <alignment horizontal="left"/>
    </xf>
    <xf numFmtId="3" fontId="14" fillId="2" borderId="1" xfId="5" applyNumberFormat="1" applyFont="1" applyFill="1" applyBorder="1" applyAlignment="1">
      <alignment horizontal="left"/>
    </xf>
    <xf numFmtId="3" fontId="14" fillId="2" borderId="1" xfId="6" applyNumberFormat="1" applyFont="1" applyFill="1" applyBorder="1" applyAlignment="1">
      <alignment horizontal="right"/>
    </xf>
    <xf numFmtId="0" fontId="8" fillId="0" borderId="0" xfId="9" applyFont="1"/>
    <xf numFmtId="0" fontId="8" fillId="2" borderId="0" xfId="9" applyFont="1" applyFill="1"/>
    <xf numFmtId="0" fontId="40" fillId="0" borderId="0" xfId="9" applyFont="1" applyAlignment="1">
      <alignment horizontal="left" wrapText="1"/>
    </xf>
    <xf numFmtId="0" fontId="4" fillId="0" borderId="0" xfId="9" applyFont="1"/>
    <xf numFmtId="0" fontId="42" fillId="0" borderId="27" xfId="0" applyFont="1" applyBorder="1"/>
    <xf numFmtId="0" fontId="41" fillId="0" borderId="27" xfId="0" applyFont="1" applyBorder="1"/>
    <xf numFmtId="0" fontId="35" fillId="2" borderId="0" xfId="8" applyFont="1" applyFill="1" applyAlignment="1" applyProtection="1">
      <alignment horizontal="left"/>
    </xf>
    <xf numFmtId="0" fontId="14" fillId="0" borderId="0" xfId="9" applyFont="1" applyAlignment="1">
      <alignment horizontal="left"/>
    </xf>
    <xf numFmtId="0" fontId="46" fillId="2" borderId="0" xfId="8" applyFont="1" applyFill="1" applyAlignment="1" applyProtection="1"/>
    <xf numFmtId="0" fontId="14" fillId="2" borderId="0" xfId="0" applyFont="1" applyFill="1" applyAlignment="1">
      <alignment horizontal="left"/>
    </xf>
    <xf numFmtId="3" fontId="14" fillId="2" borderId="0" xfId="7" applyNumberFormat="1" applyFont="1" applyFill="1" applyAlignment="1">
      <alignment horizontal="left"/>
    </xf>
    <xf numFmtId="3" fontId="14" fillId="2" borderId="0" xfId="3" applyNumberFormat="1" applyFont="1" applyFill="1" applyAlignment="1">
      <alignment horizontal="right" wrapText="1"/>
    </xf>
    <xf numFmtId="3" fontId="14" fillId="2" borderId="1" xfId="7" applyNumberFormat="1" applyFont="1" applyFill="1" applyBorder="1" applyAlignment="1">
      <alignment horizontal="left"/>
    </xf>
    <xf numFmtId="3" fontId="14" fillId="2" borderId="1" xfId="3" applyNumberFormat="1" applyFont="1" applyFill="1" applyBorder="1" applyAlignment="1">
      <alignment horizontal="right" wrapText="1"/>
    </xf>
    <xf numFmtId="3" fontId="14" fillId="2" borderId="1" xfId="2" applyNumberFormat="1" applyFont="1" applyFill="1" applyBorder="1" applyAlignment="1">
      <alignment horizontal="right"/>
    </xf>
    <xf numFmtId="0" fontId="4" fillId="2" borderId="0" xfId="9" applyFont="1" applyFill="1" applyAlignment="1">
      <alignment wrapText="1"/>
    </xf>
    <xf numFmtId="0" fontId="4" fillId="2" borderId="25" xfId="2" applyFont="1" applyFill="1" applyBorder="1" applyAlignment="1">
      <alignment horizontal="left"/>
    </xf>
    <xf numFmtId="0" fontId="41" fillId="2" borderId="25" xfId="0" applyFont="1" applyFill="1" applyBorder="1"/>
    <xf numFmtId="3" fontId="14" fillId="3" borderId="0" xfId="9" applyNumberFormat="1" applyFont="1" applyFill="1" applyAlignment="1">
      <alignment horizontal="right"/>
    </xf>
    <xf numFmtId="3" fontId="14" fillId="2" borderId="0" xfId="0" applyNumberFormat="1" applyFont="1" applyFill="1" applyAlignment="1">
      <alignment horizontal="right"/>
    </xf>
    <xf numFmtId="3" fontId="14" fillId="2" borderId="0" xfId="0" applyNumberFormat="1" applyFont="1" applyFill="1"/>
    <xf numFmtId="3" fontId="41" fillId="2" borderId="0" xfId="0" applyNumberFormat="1" applyFont="1" applyFill="1" applyAlignment="1">
      <alignment horizontal="right"/>
    </xf>
    <xf numFmtId="3" fontId="14" fillId="2" borderId="0" xfId="9" applyNumberFormat="1" applyFont="1" applyFill="1" applyAlignment="1">
      <alignment horizontal="right"/>
    </xf>
    <xf numFmtId="3" fontId="14" fillId="2" borderId="1" xfId="0" applyNumberFormat="1" applyFont="1" applyFill="1" applyBorder="1"/>
    <xf numFmtId="3" fontId="14" fillId="2" borderId="1" xfId="9" applyNumberFormat="1" applyFont="1" applyFill="1" applyBorder="1" applyAlignment="1">
      <alignment horizontal="right"/>
    </xf>
    <xf numFmtId="3" fontId="14" fillId="3" borderId="1" xfId="9" applyNumberFormat="1" applyFont="1" applyFill="1" applyBorder="1" applyAlignment="1">
      <alignment horizontal="right"/>
    </xf>
    <xf numFmtId="0" fontId="38" fillId="0" borderId="0" xfId="0" applyFont="1"/>
    <xf numFmtId="3" fontId="4" fillId="2" borderId="7" xfId="6" applyNumberFormat="1" applyFont="1" applyFill="1" applyBorder="1" applyAlignment="1">
      <alignment horizontal="left"/>
    </xf>
    <xf numFmtId="0" fontId="4" fillId="2" borderId="7" xfId="6" applyFont="1" applyFill="1" applyBorder="1" applyAlignment="1">
      <alignment horizontal="right"/>
    </xf>
    <xf numFmtId="0" fontId="4" fillId="2" borderId="2" xfId="6" applyFont="1" applyFill="1" applyBorder="1" applyAlignment="1">
      <alignment horizontal="center"/>
    </xf>
    <xf numFmtId="3" fontId="4" fillId="2" borderId="0" xfId="6" applyNumberFormat="1" applyFont="1" applyFill="1" applyAlignment="1">
      <alignment horizontal="left"/>
    </xf>
    <xf numFmtId="3" fontId="35" fillId="2" borderId="0" xfId="8" applyNumberFormat="1" applyFont="1" applyFill="1" applyBorder="1" applyAlignment="1" applyProtection="1">
      <alignment horizontal="left"/>
    </xf>
    <xf numFmtId="3" fontId="4" fillId="2" borderId="0" xfId="0" applyNumberFormat="1" applyFont="1" applyFill="1"/>
    <xf numFmtId="0" fontId="14" fillId="2" borderId="0" xfId="0" applyFont="1" applyFill="1" applyAlignment="1">
      <alignment vertical="top"/>
    </xf>
    <xf numFmtId="3" fontId="46" fillId="2" borderId="0" xfId="8" applyNumberFormat="1" applyFont="1" applyFill="1" applyBorder="1" applyAlignment="1" applyProtection="1">
      <alignment horizontal="left"/>
    </xf>
    <xf numFmtId="0" fontId="14" fillId="2" borderId="0" xfId="0" applyFont="1" applyFill="1" applyAlignment="1">
      <alignment horizontal="center"/>
    </xf>
    <xf numFmtId="0" fontId="14" fillId="2" borderId="0" xfId="0" applyFont="1" applyFill="1" applyAlignment="1">
      <alignment horizontal="right"/>
    </xf>
    <xf numFmtId="0" fontId="4" fillId="2" borderId="0" xfId="0" applyFont="1" applyFill="1" applyAlignment="1">
      <alignment horizontal="center"/>
    </xf>
    <xf numFmtId="0" fontId="4" fillId="2" borderId="7" xfId="0" applyFont="1" applyFill="1" applyBorder="1" applyAlignment="1">
      <alignment wrapText="1"/>
    </xf>
    <xf numFmtId="0" fontId="4" fillId="2" borderId="7" xfId="0" applyFont="1" applyFill="1" applyBorder="1" applyAlignment="1">
      <alignment horizontal="right" wrapText="1"/>
    </xf>
    <xf numFmtId="0" fontId="4" fillId="2" borderId="0" xfId="0" applyFont="1" applyFill="1" applyAlignment="1">
      <alignment horizontal="right" wrapText="1"/>
    </xf>
    <xf numFmtId="0" fontId="14" fillId="2" borderId="1" xfId="0" applyFont="1" applyFill="1" applyBorder="1" applyAlignment="1">
      <alignment horizontal="right"/>
    </xf>
    <xf numFmtId="0" fontId="4" fillId="2" borderId="7" xfId="0" applyFont="1" applyFill="1" applyBorder="1"/>
    <xf numFmtId="0" fontId="4" fillId="2" borderId="0" xfId="0" applyFont="1" applyFill="1" applyAlignment="1">
      <alignment wrapText="1"/>
    </xf>
    <xf numFmtId="3" fontId="14" fillId="2" borderId="25" xfId="0" applyNumberFormat="1" applyFont="1" applyFill="1" applyBorder="1" applyAlignment="1">
      <alignment horizontal="right"/>
    </xf>
    <xf numFmtId="0" fontId="4" fillId="2" borderId="2" xfId="6" applyFont="1" applyFill="1" applyBorder="1" applyAlignment="1">
      <alignment horizontal="right"/>
    </xf>
    <xf numFmtId="3" fontId="14" fillId="2" borderId="0" xfId="10" applyNumberFormat="1" applyFont="1" applyFill="1" applyAlignment="1">
      <alignment horizontal="right"/>
    </xf>
    <xf numFmtId="3" fontId="14" fillId="2" borderId="1" xfId="10" applyNumberFormat="1" applyFont="1" applyFill="1" applyBorder="1" applyAlignment="1">
      <alignment horizontal="right"/>
    </xf>
    <xf numFmtId="3" fontId="14" fillId="2" borderId="1" xfId="5" applyNumberFormat="1" applyFont="1" applyFill="1" applyBorder="1"/>
    <xf numFmtId="10" fontId="41" fillId="2" borderId="0" xfId="1" applyNumberFormat="1" applyFont="1" applyFill="1"/>
    <xf numFmtId="3" fontId="14" fillId="2" borderId="0" xfId="7" applyNumberFormat="1" applyFont="1" applyFill="1" applyAlignment="1">
      <alignment vertical="center" wrapText="1"/>
    </xf>
    <xf numFmtId="0" fontId="14" fillId="2" borderId="0" xfId="7" applyFont="1" applyFill="1" applyAlignment="1">
      <alignment vertical="center"/>
    </xf>
    <xf numFmtId="3" fontId="4" fillId="2" borderId="7" xfId="6" applyNumberFormat="1" applyFont="1" applyFill="1" applyBorder="1" applyAlignment="1">
      <alignment horizontal="right"/>
    </xf>
    <xf numFmtId="165" fontId="0" fillId="2" borderId="0" xfId="1" applyNumberFormat="1" applyFont="1" applyFill="1" applyBorder="1"/>
    <xf numFmtId="165" fontId="0" fillId="2" borderId="0" xfId="0" applyNumberFormat="1" applyFill="1"/>
    <xf numFmtId="0" fontId="4" fillId="2" borderId="0" xfId="163" applyFont="1" applyFill="1" applyBorder="1"/>
    <xf numFmtId="0" fontId="35" fillId="2" borderId="0" xfId="8" applyFont="1" applyFill="1" applyBorder="1" applyAlignment="1" applyProtection="1"/>
    <xf numFmtId="0" fontId="49" fillId="2" borderId="0" xfId="0" applyFont="1" applyFill="1"/>
    <xf numFmtId="0" fontId="7" fillId="2" borderId="0" xfId="0" applyFont="1" applyFill="1"/>
    <xf numFmtId="0" fontId="4" fillId="2" borderId="0" xfId="0" applyFont="1" applyFill="1" applyAlignment="1">
      <alignment vertical="top"/>
    </xf>
    <xf numFmtId="0" fontId="46" fillId="2" borderId="0" xfId="8" applyFont="1" applyFill="1" applyBorder="1" applyAlignment="1" applyProtection="1"/>
    <xf numFmtId="0" fontId="38" fillId="2" borderId="0" xfId="7" applyFont="1" applyFill="1"/>
    <xf numFmtId="0" fontId="38" fillId="2" borderId="0" xfId="0" applyFont="1" applyFill="1"/>
    <xf numFmtId="0" fontId="48" fillId="2" borderId="0" xfId="8" applyFont="1" applyFill="1" applyBorder="1" applyAlignment="1" applyProtection="1"/>
    <xf numFmtId="0" fontId="8" fillId="2" borderId="0" xfId="0" applyFont="1" applyFill="1" applyAlignment="1">
      <alignment horizontal="left"/>
    </xf>
    <xf numFmtId="0" fontId="14" fillId="2" borderId="0" xfId="7" applyFont="1" applyFill="1"/>
    <xf numFmtId="0" fontId="14" fillId="2" borderId="0" xfId="0" applyFont="1" applyFill="1" applyAlignment="1">
      <alignment vertical="top" wrapText="1"/>
    </xf>
    <xf numFmtId="0" fontId="38" fillId="2" borderId="0" xfId="0" applyFont="1" applyFill="1" applyAlignment="1">
      <alignment vertical="top"/>
    </xf>
    <xf numFmtId="3" fontId="14" fillId="2" borderId="0" xfId="5" applyNumberFormat="1" applyFont="1" applyFill="1" applyAlignment="1">
      <alignment vertical="top" wrapText="1"/>
    </xf>
    <xf numFmtId="3" fontId="14" fillId="2" borderId="0" xfId="5" quotePrefix="1" applyNumberFormat="1" applyFont="1" applyFill="1" applyAlignment="1">
      <alignment vertical="top" wrapText="1"/>
    </xf>
    <xf numFmtId="0" fontId="14" fillId="2" borderId="0" xfId="0" quotePrefix="1" applyFont="1" applyFill="1" applyAlignment="1">
      <alignment vertical="top" wrapText="1"/>
    </xf>
    <xf numFmtId="3" fontId="14" fillId="2" borderId="0" xfId="164" applyNumberFormat="1" applyFont="1" applyFill="1" applyAlignment="1">
      <alignment vertical="top" wrapText="1"/>
    </xf>
    <xf numFmtId="0" fontId="35" fillId="2" borderId="0" xfId="8" applyFont="1" applyFill="1" applyBorder="1" applyAlignment="1" applyProtection="1">
      <alignment vertical="top" wrapText="1"/>
    </xf>
    <xf numFmtId="0" fontId="39" fillId="2" borderId="0" xfId="162" applyFont="1" applyFill="1" applyBorder="1" applyAlignment="1">
      <alignment wrapText="1"/>
    </xf>
    <xf numFmtId="0" fontId="39" fillId="2" borderId="0" xfId="9" applyFont="1" applyFill="1"/>
    <xf numFmtId="165" fontId="0" fillId="2" borderId="14" xfId="161" applyNumberFormat="1" applyFont="1" applyFill="1" applyBorder="1"/>
    <xf numFmtId="0" fontId="50" fillId="2" borderId="3" xfId="0" applyFont="1" applyFill="1" applyBorder="1"/>
    <xf numFmtId="0" fontId="50" fillId="2" borderId="0" xfId="0" applyFont="1" applyFill="1"/>
    <xf numFmtId="0" fontId="51" fillId="2" borderId="0" xfId="8" applyFont="1" applyFill="1" applyAlignment="1" applyProtection="1"/>
    <xf numFmtId="0" fontId="52" fillId="2" borderId="0" xfId="0" applyFont="1" applyFill="1"/>
    <xf numFmtId="0" fontId="53" fillId="2" borderId="0" xfId="0" applyFont="1" applyFill="1" applyAlignment="1">
      <alignment vertical="top"/>
    </xf>
    <xf numFmtId="0" fontId="54" fillId="2" borderId="0" xfId="0" applyFont="1" applyFill="1"/>
    <xf numFmtId="0" fontId="50" fillId="2" borderId="0" xfId="2" applyFont="1" applyFill="1" applyAlignment="1">
      <alignment horizontal="left"/>
    </xf>
    <xf numFmtId="0" fontId="50" fillId="2" borderId="0" xfId="2" applyFont="1" applyFill="1"/>
    <xf numFmtId="0" fontId="55" fillId="2" borderId="0" xfId="0" applyFont="1" applyFill="1"/>
    <xf numFmtId="0" fontId="4" fillId="0" borderId="0" xfId="9" applyFont="1" applyAlignment="1">
      <alignment wrapText="1"/>
    </xf>
    <xf numFmtId="0" fontId="40" fillId="0" borderId="0" xfId="9" applyFont="1" applyAlignment="1">
      <alignment horizontal="left" wrapText="1"/>
    </xf>
    <xf numFmtId="0" fontId="14" fillId="0" borderId="0" xfId="9" applyFont="1" applyAlignment="1">
      <alignment horizontal="left"/>
    </xf>
    <xf numFmtId="0" fontId="35" fillId="2" borderId="0" xfId="8" applyFont="1" applyFill="1" applyAlignment="1" applyProtection="1">
      <alignment horizontal="left"/>
    </xf>
    <xf numFmtId="0" fontId="14" fillId="2" borderId="0" xfId="2" applyFont="1" applyFill="1" applyAlignment="1">
      <alignment horizontal="left"/>
    </xf>
    <xf numFmtId="0" fontId="14" fillId="2" borderId="0" xfId="7" applyFont="1" applyFill="1" applyAlignment="1">
      <alignment horizontal="left" vertical="center" wrapText="1"/>
    </xf>
    <xf numFmtId="0" fontId="41" fillId="2" borderId="0" xfId="0" applyFont="1" applyFill="1"/>
    <xf numFmtId="0" fontId="51" fillId="2" borderId="0" xfId="8" applyFont="1" applyFill="1" applyAlignment="1" applyProtection="1"/>
    <xf numFmtId="0" fontId="8" fillId="0" borderId="0" xfId="9" applyFont="1" applyAlignment="1">
      <alignment horizontal="left"/>
    </xf>
    <xf numFmtId="0" fontId="34" fillId="2" borderId="0" xfId="0" applyFont="1" applyFill="1" applyAlignment="1">
      <alignment horizontal="center"/>
    </xf>
    <xf numFmtId="0" fontId="15" fillId="2" borderId="0" xfId="0" applyFont="1" applyFill="1" applyAlignment="1">
      <alignment horizontal="left" vertical="top" wrapText="1"/>
    </xf>
    <xf numFmtId="0" fontId="35" fillId="2" borderId="0" xfId="8" applyFont="1" applyFill="1" applyAlignment="1" applyProtection="1"/>
    <xf numFmtId="0" fontId="42" fillId="2" borderId="2" xfId="0" applyFont="1" applyFill="1" applyBorder="1" applyAlignment="1">
      <alignment horizontal="center"/>
    </xf>
    <xf numFmtId="0" fontId="4" fillId="2" borderId="2" xfId="0" applyFont="1" applyFill="1" applyBorder="1" applyAlignment="1">
      <alignment horizontal="center"/>
    </xf>
    <xf numFmtId="0" fontId="4" fillId="2" borderId="7" xfId="0" applyFont="1" applyFill="1" applyBorder="1" applyAlignment="1">
      <alignment horizontal="center"/>
    </xf>
    <xf numFmtId="0" fontId="4" fillId="2" borderId="0" xfId="9" applyFont="1" applyFill="1" applyAlignment="1">
      <alignment horizontal="left" wrapText="1"/>
    </xf>
    <xf numFmtId="0" fontId="14" fillId="2" borderId="0" xfId="9" applyFont="1" applyFill="1" applyAlignment="1">
      <alignment horizontal="left"/>
    </xf>
    <xf numFmtId="0" fontId="4" fillId="2" borderId="0" xfId="0" applyFont="1" applyFill="1" applyAlignment="1">
      <alignment horizontal="center"/>
    </xf>
    <xf numFmtId="3" fontId="4" fillId="2" borderId="7" xfId="0" applyNumberFormat="1" applyFont="1" applyFill="1" applyBorder="1" applyAlignment="1">
      <alignment horizontal="center"/>
    </xf>
    <xf numFmtId="0" fontId="4" fillId="2" borderId="7" xfId="6" applyFont="1" applyFill="1" applyBorder="1" applyAlignment="1">
      <alignment horizontal="center"/>
    </xf>
    <xf numFmtId="0" fontId="4" fillId="2" borderId="2" xfId="6" applyFont="1" applyFill="1" applyBorder="1" applyAlignment="1">
      <alignment horizontal="center"/>
    </xf>
  </cellXfs>
  <cellStyles count="165">
    <cellStyle name="%" xfId="156" xr:uid="{00000000-0005-0000-0000-000000000000}"/>
    <cellStyle name="20% - Accent1 2" xfId="18" xr:uid="{00000000-0005-0000-0000-000001000000}"/>
    <cellStyle name="20% - Accent1 2 2" xfId="76" xr:uid="{00000000-0005-0000-0000-000002000000}"/>
    <cellStyle name="20% - Accent2 2" xfId="19" xr:uid="{00000000-0005-0000-0000-000003000000}"/>
    <cellStyle name="20% - Accent2 2 2" xfId="77" xr:uid="{00000000-0005-0000-0000-000004000000}"/>
    <cellStyle name="20% - Accent3 2" xfId="20" xr:uid="{00000000-0005-0000-0000-000005000000}"/>
    <cellStyle name="20% - Accent3 2 2" xfId="78" xr:uid="{00000000-0005-0000-0000-000006000000}"/>
    <cellStyle name="20% - Accent4 2" xfId="21" xr:uid="{00000000-0005-0000-0000-000007000000}"/>
    <cellStyle name="20% - Accent4 2 2" xfId="79" xr:uid="{00000000-0005-0000-0000-000008000000}"/>
    <cellStyle name="20% - Accent5 2" xfId="22" xr:uid="{00000000-0005-0000-0000-000009000000}"/>
    <cellStyle name="20% - Accent5 2 2" xfId="80" xr:uid="{00000000-0005-0000-0000-00000A000000}"/>
    <cellStyle name="20% - Accent6 2" xfId="23" xr:uid="{00000000-0005-0000-0000-00000B000000}"/>
    <cellStyle name="20% - Accent6 2 2" xfId="81" xr:uid="{00000000-0005-0000-0000-00000C000000}"/>
    <cellStyle name="40% - Accent1 2" xfId="24" xr:uid="{00000000-0005-0000-0000-00000D000000}"/>
    <cellStyle name="40% - Accent1 2 2" xfId="82" xr:uid="{00000000-0005-0000-0000-00000E000000}"/>
    <cellStyle name="40% - Accent2 2" xfId="25" xr:uid="{00000000-0005-0000-0000-00000F000000}"/>
    <cellStyle name="40% - Accent2 2 2" xfId="83" xr:uid="{00000000-0005-0000-0000-000010000000}"/>
    <cellStyle name="40% - Accent3 2" xfId="26" xr:uid="{00000000-0005-0000-0000-000011000000}"/>
    <cellStyle name="40% - Accent3 2 2" xfId="84" xr:uid="{00000000-0005-0000-0000-000012000000}"/>
    <cellStyle name="40% - Accent4 2" xfId="27" xr:uid="{00000000-0005-0000-0000-000013000000}"/>
    <cellStyle name="40% - Accent4 2 2" xfId="85" xr:uid="{00000000-0005-0000-0000-000014000000}"/>
    <cellStyle name="40% - Accent5 2" xfId="28" xr:uid="{00000000-0005-0000-0000-000015000000}"/>
    <cellStyle name="40% - Accent5 2 2" xfId="86" xr:uid="{00000000-0005-0000-0000-000016000000}"/>
    <cellStyle name="40% - Accent6 2" xfId="29" xr:uid="{00000000-0005-0000-0000-000017000000}"/>
    <cellStyle name="40% - Accent6 2 2" xfId="87" xr:uid="{00000000-0005-0000-0000-000018000000}"/>
    <cellStyle name="60% - Accent1 2" xfId="30" xr:uid="{00000000-0005-0000-0000-000019000000}"/>
    <cellStyle name="60% - Accent2 2" xfId="31" xr:uid="{00000000-0005-0000-0000-00001A000000}"/>
    <cellStyle name="60% - Accent3 2" xfId="32" xr:uid="{00000000-0005-0000-0000-00001B000000}"/>
    <cellStyle name="60% - Accent4 2" xfId="33" xr:uid="{00000000-0005-0000-0000-00001C000000}"/>
    <cellStyle name="60% - Accent5 2" xfId="34" xr:uid="{00000000-0005-0000-0000-00001D000000}"/>
    <cellStyle name="60% - Accent6 2" xfId="35" xr:uid="{00000000-0005-0000-0000-00001E000000}"/>
    <cellStyle name="Accent1 2" xfId="36" xr:uid="{00000000-0005-0000-0000-00001F000000}"/>
    <cellStyle name="Accent2 2" xfId="37" xr:uid="{00000000-0005-0000-0000-000020000000}"/>
    <cellStyle name="Accent3 2" xfId="38" xr:uid="{00000000-0005-0000-0000-000021000000}"/>
    <cellStyle name="Accent4 2" xfId="39" xr:uid="{00000000-0005-0000-0000-000022000000}"/>
    <cellStyle name="Accent5 2" xfId="40" xr:uid="{00000000-0005-0000-0000-000023000000}"/>
    <cellStyle name="Accent6 2" xfId="41" xr:uid="{00000000-0005-0000-0000-000024000000}"/>
    <cellStyle name="Bad 2" xfId="42" xr:uid="{00000000-0005-0000-0000-000025000000}"/>
    <cellStyle name="Calculation 2" xfId="43" xr:uid="{00000000-0005-0000-0000-000026000000}"/>
    <cellStyle name="cells" xfId="135" xr:uid="{00000000-0005-0000-0000-000027000000}"/>
    <cellStyle name="Check Cell 2" xfId="44" xr:uid="{00000000-0005-0000-0000-000028000000}"/>
    <cellStyle name="column field" xfId="136" xr:uid="{00000000-0005-0000-0000-000029000000}"/>
    <cellStyle name="Comma" xfId="161" builtinId="3"/>
    <cellStyle name="Comma 2" xfId="13" xr:uid="{00000000-0005-0000-0000-00002B000000}"/>
    <cellStyle name="Comma 2 2" xfId="16" xr:uid="{00000000-0005-0000-0000-00002C000000}"/>
    <cellStyle name="Comma 2 3" xfId="45" xr:uid="{00000000-0005-0000-0000-00002D000000}"/>
    <cellStyle name="Comma 2 4" xfId="69" xr:uid="{00000000-0005-0000-0000-00002E000000}"/>
    <cellStyle name="Comma 2 5" xfId="4" xr:uid="{00000000-0005-0000-0000-00002F000000}"/>
    <cellStyle name="Comma 3" xfId="72" xr:uid="{00000000-0005-0000-0000-000030000000}"/>
    <cellStyle name="Comma 3 2" xfId="160" xr:uid="{00000000-0005-0000-0000-000031000000}"/>
    <cellStyle name="Comma 4" xfId="88" xr:uid="{00000000-0005-0000-0000-000032000000}"/>
    <cellStyle name="Comma 4 2" xfId="89" xr:uid="{00000000-0005-0000-0000-000033000000}"/>
    <cellStyle name="Comma 5" xfId="90" xr:uid="{00000000-0005-0000-0000-000034000000}"/>
    <cellStyle name="Comma 5 2" xfId="91" xr:uid="{00000000-0005-0000-0000-000035000000}"/>
    <cellStyle name="Comma 6" xfId="92" xr:uid="{00000000-0005-0000-0000-000036000000}"/>
    <cellStyle name="Comma 6 2" xfId="93" xr:uid="{00000000-0005-0000-0000-000037000000}"/>
    <cellStyle name="Comma 7" xfId="137" xr:uid="{00000000-0005-0000-0000-000038000000}"/>
    <cellStyle name="Comma 8" xfId="68" xr:uid="{00000000-0005-0000-0000-000039000000}"/>
    <cellStyle name="Explanatory Text 2" xfId="46" xr:uid="{00000000-0005-0000-0000-00003A000000}"/>
    <cellStyle name="field names" xfId="138" xr:uid="{00000000-0005-0000-0000-00003B000000}"/>
    <cellStyle name="Good 2" xfId="47" xr:uid="{00000000-0005-0000-0000-00003C000000}"/>
    <cellStyle name="Heading 1" xfId="162" builtinId="16"/>
    <cellStyle name="Heading 1 2" xfId="48" xr:uid="{00000000-0005-0000-0000-00003D000000}"/>
    <cellStyle name="Heading 2" xfId="163" builtinId="17"/>
    <cellStyle name="Heading 2 2" xfId="49" xr:uid="{00000000-0005-0000-0000-00003E000000}"/>
    <cellStyle name="Heading 3 2" xfId="50" xr:uid="{00000000-0005-0000-0000-00003F000000}"/>
    <cellStyle name="Heading 4 2" xfId="51" xr:uid="{00000000-0005-0000-0000-000040000000}"/>
    <cellStyle name="Headings" xfId="94" xr:uid="{00000000-0005-0000-0000-000041000000}"/>
    <cellStyle name="Hyperlink" xfId="8" builtinId="8"/>
    <cellStyle name="Hyperlink 2" xfId="11" xr:uid="{00000000-0005-0000-0000-000043000000}"/>
    <cellStyle name="Hyperlink 2 2" xfId="95" xr:uid="{00000000-0005-0000-0000-000044000000}"/>
    <cellStyle name="Hyperlink 3" xfId="96" xr:uid="{00000000-0005-0000-0000-000045000000}"/>
    <cellStyle name="Hyperlink 3 2" xfId="97" xr:uid="{00000000-0005-0000-0000-000046000000}"/>
    <cellStyle name="Input 2" xfId="52" xr:uid="{00000000-0005-0000-0000-000047000000}"/>
    <cellStyle name="Linked Cell 2" xfId="53" xr:uid="{00000000-0005-0000-0000-000048000000}"/>
    <cellStyle name="Neutral 2" xfId="54" xr:uid="{00000000-0005-0000-0000-000049000000}"/>
    <cellStyle name="Normal" xfId="0" builtinId="0"/>
    <cellStyle name="Normal 10" xfId="139" xr:uid="{00000000-0005-0000-0000-00004B000000}"/>
    <cellStyle name="Normal 11" xfId="9" xr:uid="{00000000-0005-0000-0000-00004C000000}"/>
    <cellStyle name="Normal 12" xfId="155" xr:uid="{00000000-0005-0000-0000-00004D000000}"/>
    <cellStyle name="Normal 13" xfId="2" xr:uid="{00000000-0005-0000-0000-00004E000000}"/>
    <cellStyle name="Normal 14" xfId="7" xr:uid="{00000000-0005-0000-0000-00004F000000}"/>
    <cellStyle name="Normal 15" xfId="67" xr:uid="{00000000-0005-0000-0000-000050000000}"/>
    <cellStyle name="Normal 16" xfId="3" xr:uid="{00000000-0005-0000-0000-000051000000}"/>
    <cellStyle name="Normal 2" xfId="14" xr:uid="{00000000-0005-0000-0000-000052000000}"/>
    <cellStyle name="Normal 2 2" xfId="17" xr:uid="{00000000-0005-0000-0000-000053000000}"/>
    <cellStyle name="Normal 2 2 2" xfId="64" xr:uid="{00000000-0005-0000-0000-000054000000}"/>
    <cellStyle name="Normal 2 2 2 2" xfId="98" xr:uid="{00000000-0005-0000-0000-000055000000}"/>
    <cellStyle name="Normal 2 2 2 2 2" xfId="66" xr:uid="{00000000-0005-0000-0000-000056000000}"/>
    <cellStyle name="Normal 2 2 2 2 2 2" xfId="153" xr:uid="{00000000-0005-0000-0000-000057000000}"/>
    <cellStyle name="Normal 2 2 2 2 3" xfId="140" xr:uid="{00000000-0005-0000-0000-000058000000}"/>
    <cellStyle name="Normal 2 2 2 2 3 2" xfId="141" xr:uid="{00000000-0005-0000-0000-000059000000}"/>
    <cellStyle name="Normal 2 2 2 3" xfId="99" xr:uid="{00000000-0005-0000-0000-00005A000000}"/>
    <cellStyle name="Normal 2 2 2 4" xfId="142" xr:uid="{00000000-0005-0000-0000-00005B000000}"/>
    <cellStyle name="Normal 2 2 3" xfId="100" xr:uid="{00000000-0005-0000-0000-00005C000000}"/>
    <cellStyle name="Normal 2 2 4" xfId="101" xr:uid="{00000000-0005-0000-0000-00005D000000}"/>
    <cellStyle name="Normal 2 2 5" xfId="151" xr:uid="{00000000-0005-0000-0000-00005E000000}"/>
    <cellStyle name="Normal 2 3" xfId="62" xr:uid="{00000000-0005-0000-0000-00005F000000}"/>
    <cellStyle name="Normal 2 3 2" xfId="158" xr:uid="{00000000-0005-0000-0000-000060000000}"/>
    <cellStyle name="Normal 2 4" xfId="149" xr:uid="{00000000-0005-0000-0000-000061000000}"/>
    <cellStyle name="Normal 3" xfId="15" xr:uid="{00000000-0005-0000-0000-000062000000}"/>
    <cellStyle name="Normal 3 2" xfId="63" xr:uid="{00000000-0005-0000-0000-000063000000}"/>
    <cellStyle name="Normal 3 3" xfId="102" xr:uid="{00000000-0005-0000-0000-000064000000}"/>
    <cellStyle name="Normal 3 3 2" xfId="103" xr:uid="{00000000-0005-0000-0000-000065000000}"/>
    <cellStyle name="Normal 3 4" xfId="104" xr:uid="{00000000-0005-0000-0000-000066000000}"/>
    <cellStyle name="Normal 3 4 2" xfId="105" xr:uid="{00000000-0005-0000-0000-000067000000}"/>
    <cellStyle name="Normal 3 5" xfId="106" xr:uid="{00000000-0005-0000-0000-000068000000}"/>
    <cellStyle name="Normal 3 6" xfId="143" xr:uid="{00000000-0005-0000-0000-000069000000}"/>
    <cellStyle name="Normal 3 7" xfId="150" xr:uid="{00000000-0005-0000-0000-00006A000000}"/>
    <cellStyle name="Normal 3 8" xfId="73" xr:uid="{00000000-0005-0000-0000-00006B000000}"/>
    <cellStyle name="Normal 4" xfId="12" xr:uid="{00000000-0005-0000-0000-00006C000000}"/>
    <cellStyle name="Normal 4 2" xfId="65" xr:uid="{00000000-0005-0000-0000-00006D000000}"/>
    <cellStyle name="Normal 4 2 2" xfId="107" xr:uid="{00000000-0005-0000-0000-00006E000000}"/>
    <cellStyle name="Normal 4 2 3" xfId="159" xr:uid="{00000000-0005-0000-0000-00006F000000}"/>
    <cellStyle name="Normal 4 3" xfId="108" xr:uid="{00000000-0005-0000-0000-000070000000}"/>
    <cellStyle name="Normal 4 3 2" xfId="144" xr:uid="{00000000-0005-0000-0000-000071000000}"/>
    <cellStyle name="Normal 4 3 2 2" xfId="145" xr:uid="{00000000-0005-0000-0000-000072000000}"/>
    <cellStyle name="Normal 4 4" xfId="152" xr:uid="{00000000-0005-0000-0000-000073000000}"/>
    <cellStyle name="Normal 4 5" xfId="74" xr:uid="{00000000-0005-0000-0000-000074000000}"/>
    <cellStyle name="Normal 5" xfId="10" xr:uid="{00000000-0005-0000-0000-000075000000}"/>
    <cellStyle name="Normal 5 2" xfId="109" xr:uid="{00000000-0005-0000-0000-000076000000}"/>
    <cellStyle name="Normal 6" xfId="110" xr:uid="{00000000-0005-0000-0000-000077000000}"/>
    <cellStyle name="Normal 6 2" xfId="111" xr:uid="{00000000-0005-0000-0000-000078000000}"/>
    <cellStyle name="Normal 7" xfId="112" xr:uid="{00000000-0005-0000-0000-000079000000}"/>
    <cellStyle name="Normal 8" xfId="113" xr:uid="{00000000-0005-0000-0000-00007A000000}"/>
    <cellStyle name="Normal 8 2" xfId="146" xr:uid="{00000000-0005-0000-0000-00007B000000}"/>
    <cellStyle name="Normal 9" xfId="134" xr:uid="{00000000-0005-0000-0000-00007C000000}"/>
    <cellStyle name="Normal_TABLE2" xfId="5" xr:uid="{00000000-0005-0000-0000-00007D000000}"/>
    <cellStyle name="Normal_TABLE3" xfId="164" xr:uid="{747306E4-848D-4AA1-9F0B-D2F8714FF0B3}"/>
    <cellStyle name="Normal_TABLE4" xfId="6" xr:uid="{00000000-0005-0000-0000-00007E000000}"/>
    <cellStyle name="Normal10" xfId="70" xr:uid="{00000000-0005-0000-0000-00007F000000}"/>
    <cellStyle name="Normal10 2" xfId="71" xr:uid="{00000000-0005-0000-0000-000080000000}"/>
    <cellStyle name="Normal10 3" xfId="114" xr:uid="{00000000-0005-0000-0000-000081000000}"/>
    <cellStyle name="Note 2" xfId="55" xr:uid="{00000000-0005-0000-0000-000082000000}"/>
    <cellStyle name="Note 2 2" xfId="115" xr:uid="{00000000-0005-0000-0000-000083000000}"/>
    <cellStyle name="Note 3" xfId="147" xr:uid="{00000000-0005-0000-0000-000084000000}"/>
    <cellStyle name="Output 2" xfId="56" xr:uid="{00000000-0005-0000-0000-000085000000}"/>
    <cellStyle name="Per cent" xfId="1" builtinId="5"/>
    <cellStyle name="Percent 2" xfId="75" xr:uid="{00000000-0005-0000-0000-000087000000}"/>
    <cellStyle name="Percent 2 2" xfId="116" xr:uid="{00000000-0005-0000-0000-000088000000}"/>
    <cellStyle name="Percent 2 3" xfId="157" xr:uid="{00000000-0005-0000-0000-000089000000}"/>
    <cellStyle name="Percent 3" xfId="117" xr:uid="{00000000-0005-0000-0000-00008A000000}"/>
    <cellStyle name="Percent 3 2" xfId="118" xr:uid="{00000000-0005-0000-0000-00008B000000}"/>
    <cellStyle name="Percent 3 2 2" xfId="119" xr:uid="{00000000-0005-0000-0000-00008C000000}"/>
    <cellStyle name="Percent 3 3" xfId="120" xr:uid="{00000000-0005-0000-0000-00008D000000}"/>
    <cellStyle name="Percent 4" xfId="121" xr:uid="{00000000-0005-0000-0000-00008E000000}"/>
    <cellStyle name="Percent 5" xfId="122" xr:uid="{00000000-0005-0000-0000-00008F000000}"/>
    <cellStyle name="Percent 5 2" xfId="123" xr:uid="{00000000-0005-0000-0000-000090000000}"/>
    <cellStyle name="Percent 6" xfId="124" xr:uid="{00000000-0005-0000-0000-000091000000}"/>
    <cellStyle name="Percent 7" xfId="154" xr:uid="{00000000-0005-0000-0000-000092000000}"/>
    <cellStyle name="rowfield" xfId="148" xr:uid="{00000000-0005-0000-0000-000093000000}"/>
    <cellStyle name="Style1" xfId="125" xr:uid="{00000000-0005-0000-0000-000094000000}"/>
    <cellStyle name="Style2" xfId="126" xr:uid="{00000000-0005-0000-0000-000095000000}"/>
    <cellStyle name="Style3" xfId="127" xr:uid="{00000000-0005-0000-0000-000096000000}"/>
    <cellStyle name="Style4" xfId="128" xr:uid="{00000000-0005-0000-0000-000097000000}"/>
    <cellStyle name="Style5" xfId="129" xr:uid="{00000000-0005-0000-0000-000098000000}"/>
    <cellStyle name="Style6" xfId="130" xr:uid="{00000000-0005-0000-0000-000099000000}"/>
    <cellStyle name="Style7" xfId="131" xr:uid="{00000000-0005-0000-0000-00009A000000}"/>
    <cellStyle name="Title 2" xfId="57" xr:uid="{00000000-0005-0000-0000-00009B000000}"/>
    <cellStyle name="Total 2" xfId="58" xr:uid="{00000000-0005-0000-0000-00009C000000}"/>
    <cellStyle name="Warning Text 2" xfId="59" xr:uid="{00000000-0005-0000-0000-00009D000000}"/>
    <cellStyle name="whole number" xfId="60" xr:uid="{00000000-0005-0000-0000-00009E000000}"/>
    <cellStyle name="whole number 2" xfId="61" xr:uid="{00000000-0005-0000-0000-00009F000000}"/>
    <cellStyle name="whole number 2 2" xfId="132" xr:uid="{00000000-0005-0000-0000-0000A0000000}"/>
    <cellStyle name="whole number 3" xfId="133" xr:uid="{00000000-0005-0000-0000-0000A1000000}"/>
  </cellStyles>
  <dxfs count="4">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0" indent="0" justifyLastLine="0" shrinkToFit="0" readingOrder="0"/>
    </dxf>
    <dxf>
      <font>
        <strike val="0"/>
        <outline val="0"/>
        <shadow val="0"/>
        <vertAlign val="baseline"/>
        <sz val="12"/>
        <color auto="1"/>
        <name val="Arial"/>
        <family val="2"/>
        <scheme val="none"/>
      </font>
      <fill>
        <patternFill patternType="solid">
          <fgColor indexed="64"/>
          <bgColor theme="0"/>
        </patternFill>
      </fill>
      <alignment horizontal="general" vertical="top" textRotation="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0" indent="0" justifyLastLine="0" shrinkToFit="0" readingOrder="0"/>
    </dxf>
  </dxfs>
  <tableStyles count="0" defaultTableStyle="TableStyleMedium2" defaultPivotStyle="PivotStyleLight16"/>
  <colors>
    <mruColors>
      <color rgb="FF6C297F"/>
      <color rgb="FFBF78D3"/>
      <color rgb="FFCC99FF"/>
      <color rgb="FF333333"/>
      <color rgb="FF949494"/>
      <color rgb="FF8ADED6"/>
      <color rgb="FF1C655F"/>
      <color rgb="FF2DA197"/>
      <color rgb="FF9966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Ex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rgbClr val="8ADED6"/>
            </a:solidFill>
            <a:ln>
              <a:solidFill>
                <a:schemeClr val="bg1"/>
              </a:solidFill>
            </a:ln>
          </c:spPr>
          <c:invertIfNegative val="0"/>
          <c:dPt>
            <c:idx val="0"/>
            <c:invertIfNegative val="0"/>
            <c:bubble3D val="0"/>
            <c:spPr>
              <a:solidFill>
                <a:srgbClr val="949494"/>
              </a:solidFill>
              <a:ln>
                <a:solidFill>
                  <a:schemeClr val="bg1"/>
                </a:solidFill>
              </a:ln>
              <a:effectLst/>
            </c:spPr>
            <c:extLst>
              <c:ext xmlns:c16="http://schemas.microsoft.com/office/drawing/2014/chart" uri="{C3380CC4-5D6E-409C-BE32-E72D297353CC}">
                <c16:uniqueId val="{00000013-F498-4B05-996D-E9882663EB75}"/>
              </c:ext>
            </c:extLst>
          </c:dPt>
          <c:dPt>
            <c:idx val="1"/>
            <c:invertIfNegative val="0"/>
            <c:bubble3D val="0"/>
            <c:spPr>
              <a:solidFill>
                <a:srgbClr val="6C297F"/>
              </a:solidFill>
              <a:ln>
                <a:solidFill>
                  <a:schemeClr val="bg1"/>
                </a:solidFill>
              </a:ln>
            </c:spPr>
            <c:extLst>
              <c:ext xmlns:c16="http://schemas.microsoft.com/office/drawing/2014/chart" uri="{C3380CC4-5D6E-409C-BE32-E72D297353CC}">
                <c16:uniqueId val="{00000016-F498-4B05-996D-E9882663EB75}"/>
              </c:ext>
            </c:extLst>
          </c:dPt>
          <c:dPt>
            <c:idx val="3"/>
            <c:invertIfNegative val="0"/>
            <c:bubble3D val="0"/>
            <c:spPr>
              <a:solidFill>
                <a:srgbClr val="CC99FF"/>
              </a:solidFill>
              <a:ln>
                <a:solidFill>
                  <a:schemeClr val="bg1"/>
                </a:solidFill>
              </a:ln>
              <a:effectLst/>
            </c:spPr>
            <c:extLst>
              <c:ext xmlns:c16="http://schemas.microsoft.com/office/drawing/2014/chart" uri="{C3380CC4-5D6E-409C-BE32-E72D297353CC}">
                <c16:uniqueId val="{00000014-F498-4B05-996D-E9882663EB75}"/>
              </c:ext>
            </c:extLst>
          </c:dPt>
          <c:dPt>
            <c:idx val="4"/>
            <c:invertIfNegative val="0"/>
            <c:bubble3D val="0"/>
            <c:spPr>
              <a:solidFill>
                <a:srgbClr val="6C297F"/>
              </a:solidFill>
              <a:ln>
                <a:solidFill>
                  <a:schemeClr val="bg1"/>
                </a:solidFill>
              </a:ln>
            </c:spPr>
            <c:extLst>
              <c:ext xmlns:c16="http://schemas.microsoft.com/office/drawing/2014/chart" uri="{C3380CC4-5D6E-409C-BE32-E72D297353CC}">
                <c16:uniqueId val="{00000017-F498-4B05-996D-E9882663EB75}"/>
              </c:ext>
            </c:extLst>
          </c:dPt>
          <c:dPt>
            <c:idx val="6"/>
            <c:invertIfNegative val="0"/>
            <c:bubble3D val="0"/>
            <c:spPr>
              <a:solidFill>
                <a:srgbClr val="949494"/>
              </a:solidFill>
              <a:ln>
                <a:solidFill>
                  <a:schemeClr val="bg1"/>
                </a:solidFill>
              </a:ln>
              <a:effectLst/>
            </c:spPr>
            <c:extLst>
              <c:ext xmlns:c16="http://schemas.microsoft.com/office/drawing/2014/chart" uri="{C3380CC4-5D6E-409C-BE32-E72D297353CC}">
                <c16:uniqueId val="{00000015-F498-4B05-996D-E9882663EB75}"/>
              </c:ext>
            </c:extLst>
          </c:dPt>
          <c:dPt>
            <c:idx val="7"/>
            <c:invertIfNegative val="0"/>
            <c:bubble3D val="0"/>
            <c:spPr>
              <a:solidFill>
                <a:srgbClr val="6C297F"/>
              </a:solidFill>
              <a:ln>
                <a:solidFill>
                  <a:schemeClr val="bg1"/>
                </a:solidFill>
              </a:ln>
            </c:spPr>
            <c:extLst>
              <c:ext xmlns:c16="http://schemas.microsoft.com/office/drawing/2014/chart" uri="{C3380CC4-5D6E-409C-BE32-E72D297353CC}">
                <c16:uniqueId val="{00000018-F498-4B05-996D-E9882663EB75}"/>
              </c:ext>
            </c:extLst>
          </c:dPt>
          <c:cat>
            <c:strRef>
              <c:f>'A - working'!$S$2:$Z$2</c:f>
              <c:strCache>
                <c:ptCount val="2"/>
                <c:pt idx="0">
                  <c:v>V2</c:v>
                </c:pt>
                <c:pt idx="1">
                  <c:v>V3</c:v>
                </c:pt>
              </c:strCache>
            </c:strRef>
          </c:cat>
          <c:val>
            <c:numRef>
              <c:f>'A - working'!$S$3:$Z$3</c:f>
              <c:numCache>
                <c:formatCode>0.0%</c:formatCode>
                <c:ptCount val="8"/>
                <c:pt idx="0">
                  <c:v>1.8755887233766592E-3</c:v>
                </c:pt>
                <c:pt idx="1">
                  <c:v>-7.0471957478514544E-3</c:v>
                </c:pt>
                <c:pt idx="3">
                  <c:v>-4.9771374270595901E-6</c:v>
                </c:pt>
                <c:pt idx="4">
                  <c:v>2.9346676977329137E-3</c:v>
                </c:pt>
                <c:pt idx="6">
                  <c:v>4.7286710089897155E-3</c:v>
                </c:pt>
                <c:pt idx="7">
                  <c:v>8.6515463204724155E-3</c:v>
                </c:pt>
              </c:numCache>
            </c:numRef>
          </c:val>
          <c:extLst>
            <c:ext xmlns:c16="http://schemas.microsoft.com/office/drawing/2014/chart" uri="{C3380CC4-5D6E-409C-BE32-E72D297353CC}">
              <c16:uniqueId val="{00000012-F498-4B05-996D-E9882663EB75}"/>
            </c:ext>
          </c:extLst>
        </c:ser>
        <c:dLbls>
          <c:showLegendKey val="0"/>
          <c:showVal val="0"/>
          <c:showCatName val="0"/>
          <c:showSerName val="0"/>
          <c:showPercent val="0"/>
          <c:showBubbleSize val="0"/>
        </c:dLbls>
        <c:gapWidth val="0"/>
        <c:overlap val="95"/>
        <c:axId val="671528400"/>
        <c:axId val="671530696"/>
      </c:barChart>
      <c:catAx>
        <c:axId val="671528400"/>
        <c:scaling>
          <c:orientation val="minMax"/>
        </c:scaling>
        <c:delete val="0"/>
        <c:axPos val="b"/>
        <c:numFmt formatCode="General" sourceLinked="1"/>
        <c:majorTickMark val="none"/>
        <c:minorTickMark val="none"/>
        <c:tickLblPos val="none"/>
        <c:spPr>
          <a:solidFill>
            <a:sysClr val="window" lastClr="FFFFFF"/>
          </a:solidFill>
          <a:ln w="15875" cap="flat" cmpd="sng" algn="ctr">
            <a:solidFill>
              <a:schemeClr val="tx1"/>
            </a:solidFill>
            <a:round/>
          </a:ln>
          <a:effectLst/>
        </c:spPr>
        <c:txPr>
          <a:bodyPr rot="-60000000" spcFirstLastPara="1" vertOverflow="ellipsis" vert="horz" wrap="square" anchor="t" anchorCtr="0"/>
          <a:lstStyle/>
          <a:p>
            <a:pPr>
              <a:defRPr sz="1200" b="0" i="0" u="none" strike="noStrike" kern="1200" baseline="0">
                <a:solidFill>
                  <a:sysClr val="windowText" lastClr="000000"/>
                </a:solidFill>
                <a:latin typeface="+mn-lt"/>
                <a:ea typeface="+mn-ea"/>
                <a:cs typeface="Arial" panose="020B0604020202020204" pitchFamily="34" charset="0"/>
              </a:defRPr>
            </a:pPr>
            <a:endParaRPr lang="en-US"/>
          </a:p>
        </c:txPr>
        <c:crossAx val="671530696"/>
        <c:crosses val="autoZero"/>
        <c:auto val="1"/>
        <c:lblAlgn val="ctr"/>
        <c:lblOffset val="100"/>
        <c:noMultiLvlLbl val="0"/>
      </c:catAx>
      <c:valAx>
        <c:axId val="671530696"/>
        <c:scaling>
          <c:orientation val="minMax"/>
        </c:scaling>
        <c:delete val="0"/>
        <c:axPos val="l"/>
        <c:title>
          <c:tx>
            <c:rich>
              <a:bodyPr/>
              <a:lstStyle/>
              <a:p>
                <a:pPr>
                  <a:defRPr sz="1200"/>
                </a:pPr>
                <a:r>
                  <a:rPr lang="en-GB" sz="1200"/>
                  <a:t>Percentage difference from MYE</a:t>
                </a:r>
              </a:p>
            </c:rich>
          </c:tx>
          <c:overlay val="0"/>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71528400"/>
        <c:crosses val="autoZero"/>
        <c:crossBetween val="between"/>
      </c:valAx>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6055206442911627"/>
          <c:y val="0.66956715834288338"/>
          <c:w val="0.13282579202761907"/>
          <c:h val="0.1194297655521376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age and sex, 2017</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5"/>
          <c:order val="0"/>
          <c:tx>
            <c:strRef>
              <c:f>'B - working'!$O$5</c:f>
              <c:strCache>
                <c:ptCount val="1"/>
                <c:pt idx="0">
                  <c:v>2017 Females</c:v>
                </c:pt>
              </c:strCache>
            </c:strRef>
          </c:tx>
          <c:spPr>
            <a:ln w="25400" cap="rnd">
              <a:solidFill>
                <a:srgbClr val="949494"/>
              </a:solidFill>
              <a:prstDash val="solid"/>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working'!$O$6:$O$106</c:f>
              <c:numCache>
                <c:formatCode>0.0%</c:formatCode>
                <c:ptCount val="101"/>
                <c:pt idx="0">
                  <c:v>-1.8529241459177765E-3</c:v>
                </c:pt>
                <c:pt idx="1">
                  <c:v>-1.8312574139976275E-2</c:v>
                </c:pt>
                <c:pt idx="2">
                  <c:v>-1.773242138023378E-2</c:v>
                </c:pt>
                <c:pt idx="3">
                  <c:v>-1.794172527630257E-2</c:v>
                </c:pt>
                <c:pt idx="4">
                  <c:v>-1.1185682326621925E-2</c:v>
                </c:pt>
                <c:pt idx="5">
                  <c:v>-1.0536069737113048E-2</c:v>
                </c:pt>
                <c:pt idx="6">
                  <c:v>-4.2058239576439442E-2</c:v>
                </c:pt>
                <c:pt idx="7">
                  <c:v>1.7294946147473074E-2</c:v>
                </c:pt>
                <c:pt idx="8">
                  <c:v>-1.4390661165341653E-2</c:v>
                </c:pt>
                <c:pt idx="9">
                  <c:v>-1.0778039744021555E-3</c:v>
                </c:pt>
                <c:pt idx="10">
                  <c:v>1.7290659515155793E-3</c:v>
                </c:pt>
                <c:pt idx="11">
                  <c:v>-5.9875945645548739E-3</c:v>
                </c:pt>
                <c:pt idx="12">
                  <c:v>-5.7034220532319393E-3</c:v>
                </c:pt>
                <c:pt idx="13">
                  <c:v>6.4549830230215292E-3</c:v>
                </c:pt>
                <c:pt idx="14">
                  <c:v>4.8029274986658536E-3</c:v>
                </c:pt>
                <c:pt idx="15">
                  <c:v>4.6331750650941955E-3</c:v>
                </c:pt>
                <c:pt idx="16">
                  <c:v>-7.3634465325859988E-3</c:v>
                </c:pt>
                <c:pt idx="17">
                  <c:v>-1.2969604753106547E-2</c:v>
                </c:pt>
                <c:pt idx="18">
                  <c:v>-2.6140193987755382E-3</c:v>
                </c:pt>
                <c:pt idx="19">
                  <c:v>1.9194342720040409E-2</c:v>
                </c:pt>
                <c:pt idx="20">
                  <c:v>1.7185980013560122E-2</c:v>
                </c:pt>
                <c:pt idx="21">
                  <c:v>2.3272727272727273E-3</c:v>
                </c:pt>
                <c:pt idx="22">
                  <c:v>1.8591276619974947E-2</c:v>
                </c:pt>
                <c:pt idx="23">
                  <c:v>1.9680602512300378E-2</c:v>
                </c:pt>
                <c:pt idx="24">
                  <c:v>-2.7077968621412834E-3</c:v>
                </c:pt>
                <c:pt idx="25">
                  <c:v>-3.5957607872823621E-2</c:v>
                </c:pt>
                <c:pt idx="26">
                  <c:v>-3.2462229481420989E-2</c:v>
                </c:pt>
                <c:pt idx="27">
                  <c:v>-2.1666976447784179E-2</c:v>
                </c:pt>
                <c:pt idx="28">
                  <c:v>-2.9036035556501836E-2</c:v>
                </c:pt>
                <c:pt idx="29">
                  <c:v>-1.1712450096502128E-2</c:v>
                </c:pt>
                <c:pt idx="30">
                  <c:v>4.5081744609201018E-3</c:v>
                </c:pt>
                <c:pt idx="31">
                  <c:v>1.2287047519120855E-2</c:v>
                </c:pt>
                <c:pt idx="32">
                  <c:v>1.6550020584602716E-2</c:v>
                </c:pt>
                <c:pt idx="33">
                  <c:v>7.2833418352887831E-3</c:v>
                </c:pt>
                <c:pt idx="34">
                  <c:v>5.4423667317890032E-3</c:v>
                </c:pt>
                <c:pt idx="35">
                  <c:v>-7.399693049769787E-3</c:v>
                </c:pt>
                <c:pt idx="36">
                  <c:v>1.1369019422074847E-2</c:v>
                </c:pt>
                <c:pt idx="37">
                  <c:v>9.8617642867322216E-3</c:v>
                </c:pt>
                <c:pt idx="38">
                  <c:v>9.4980051211814454E-3</c:v>
                </c:pt>
                <c:pt idx="39">
                  <c:v>1.0068909096630062E-2</c:v>
                </c:pt>
                <c:pt idx="40">
                  <c:v>5.5464926590538337E-4</c:v>
                </c:pt>
                <c:pt idx="41">
                  <c:v>4.066407802611062E-3</c:v>
                </c:pt>
                <c:pt idx="42">
                  <c:v>-4.5089728559834067E-4</c:v>
                </c:pt>
                <c:pt idx="43">
                  <c:v>3.8660952438037584E-3</c:v>
                </c:pt>
                <c:pt idx="44">
                  <c:v>4.2171553881188673E-4</c:v>
                </c:pt>
                <c:pt idx="45">
                  <c:v>-4.928303667391931E-3</c:v>
                </c:pt>
                <c:pt idx="46">
                  <c:v>-6.412665013401468E-3</c:v>
                </c:pt>
                <c:pt idx="47">
                  <c:v>-3.2601497631297438E-3</c:v>
                </c:pt>
                <c:pt idx="48">
                  <c:v>-6.3019543414825534E-3</c:v>
                </c:pt>
                <c:pt idx="49">
                  <c:v>-3.2048965035302054E-3</c:v>
                </c:pt>
                <c:pt idx="50">
                  <c:v>8.1721470019342352E-3</c:v>
                </c:pt>
                <c:pt idx="51">
                  <c:v>3.8228889426566658E-3</c:v>
                </c:pt>
                <c:pt idx="52">
                  <c:v>6.3410051667449506E-3</c:v>
                </c:pt>
                <c:pt idx="53">
                  <c:v>3.280158580328488E-3</c:v>
                </c:pt>
                <c:pt idx="54">
                  <c:v>6.1154074955383697E-3</c:v>
                </c:pt>
                <c:pt idx="55">
                  <c:v>3.3193184332816995E-3</c:v>
                </c:pt>
                <c:pt idx="56">
                  <c:v>6.7521775144958459E-3</c:v>
                </c:pt>
                <c:pt idx="57">
                  <c:v>5.5270224470109755E-3</c:v>
                </c:pt>
                <c:pt idx="58">
                  <c:v>5.5651356011914097E-3</c:v>
                </c:pt>
                <c:pt idx="59">
                  <c:v>7.6202272604879101E-3</c:v>
                </c:pt>
                <c:pt idx="60">
                  <c:v>6.3979526551503517E-4</c:v>
                </c:pt>
                <c:pt idx="61">
                  <c:v>1.4080055170828424E-3</c:v>
                </c:pt>
                <c:pt idx="62">
                  <c:v>3.290851433016215E-4</c:v>
                </c:pt>
                <c:pt idx="63">
                  <c:v>1.0988340150173983E-3</c:v>
                </c:pt>
                <c:pt idx="64">
                  <c:v>-5.6324879414968105E-3</c:v>
                </c:pt>
                <c:pt idx="65">
                  <c:v>-6.5927673464111431E-3</c:v>
                </c:pt>
                <c:pt idx="66">
                  <c:v>-5.5078775457922374E-3</c:v>
                </c:pt>
                <c:pt idx="67">
                  <c:v>-6.9453376205787778E-3</c:v>
                </c:pt>
                <c:pt idx="68">
                  <c:v>-8.4118332755741786E-3</c:v>
                </c:pt>
                <c:pt idx="69">
                  <c:v>-4.0084452740124232E-3</c:v>
                </c:pt>
                <c:pt idx="70">
                  <c:v>-9.2425098925946868E-3</c:v>
                </c:pt>
                <c:pt idx="71">
                  <c:v>-1.3331319158578497E-2</c:v>
                </c:pt>
                <c:pt idx="72">
                  <c:v>-1.4711130496847614E-2</c:v>
                </c:pt>
                <c:pt idx="73">
                  <c:v>-1.2262704869708761E-2</c:v>
                </c:pt>
                <c:pt idx="74">
                  <c:v>-9.1661258922777419E-3</c:v>
                </c:pt>
                <c:pt idx="75">
                  <c:v>-1.8128087508821455E-2</c:v>
                </c:pt>
                <c:pt idx="76">
                  <c:v>-1.786735277301315E-2</c:v>
                </c:pt>
                <c:pt idx="77">
                  <c:v>-1.7961234064736268E-2</c:v>
                </c:pt>
                <c:pt idx="78">
                  <c:v>-1.6700230856132422E-2</c:v>
                </c:pt>
                <c:pt idx="79">
                  <c:v>-1.0291331729046132E-2</c:v>
                </c:pt>
                <c:pt idx="80">
                  <c:v>-2.121033131074478E-2</c:v>
                </c:pt>
                <c:pt idx="81">
                  <c:v>-2.2474473789287547E-2</c:v>
                </c:pt>
                <c:pt idx="82">
                  <c:v>-2.596124269455552E-2</c:v>
                </c:pt>
                <c:pt idx="83">
                  <c:v>-2.7432919503404086E-2</c:v>
                </c:pt>
                <c:pt idx="84">
                  <c:v>-1.4478764478764479E-2</c:v>
                </c:pt>
                <c:pt idx="85">
                  <c:v>-2.6307668569665175E-2</c:v>
                </c:pt>
                <c:pt idx="86">
                  <c:v>-2.0918678636799443E-2</c:v>
                </c:pt>
                <c:pt idx="87">
                  <c:v>-1.6908929101156926E-2</c:v>
                </c:pt>
                <c:pt idx="88">
                  <c:v>-2.1300831529786991E-2</c:v>
                </c:pt>
                <c:pt idx="89">
                  <c:v>-9.175568337441797E-3</c:v>
                </c:pt>
                <c:pt idx="90">
                  <c:v>-5.2127659574468084E-2</c:v>
                </c:pt>
                <c:pt idx="91">
                  <c:v>-2.9834254143646408E-2</c:v>
                </c:pt>
                <c:pt idx="92">
                  <c:v>-5.2995391705069124E-2</c:v>
                </c:pt>
                <c:pt idx="93">
                  <c:v>-3.2378223495702005E-2</c:v>
                </c:pt>
                <c:pt idx="94">
                  <c:v>-5.0729927007299273E-2</c:v>
                </c:pt>
                <c:pt idx="95">
                  <c:v>-5.2112676056338028E-2</c:v>
                </c:pt>
                <c:pt idx="96">
                  <c:v>-3.5882352941176469E-2</c:v>
                </c:pt>
                <c:pt idx="97">
                  <c:v>-7.874015748031496E-2</c:v>
                </c:pt>
                <c:pt idx="98">
                  <c:v>-5.7894736842105263E-2</c:v>
                </c:pt>
                <c:pt idx="99">
                  <c:v>-2.5641025641025641E-3</c:v>
                </c:pt>
                <c:pt idx="100">
                  <c:v>-1.4285714285714285E-2</c:v>
                </c:pt>
              </c:numCache>
            </c:numRef>
          </c:val>
          <c:smooth val="0"/>
          <c:extLst>
            <c:ext xmlns:c16="http://schemas.microsoft.com/office/drawing/2014/chart" uri="{C3380CC4-5D6E-409C-BE32-E72D297353CC}">
              <c16:uniqueId val="{00000001-42E5-4B4A-A1B3-DB61DC21E0AE}"/>
            </c:ext>
          </c:extLst>
        </c:ser>
        <c:ser>
          <c:idx val="1"/>
          <c:order val="1"/>
          <c:tx>
            <c:strRef>
              <c:f>'B - working'!$N$5</c:f>
              <c:strCache>
                <c:ptCount val="1"/>
                <c:pt idx="0">
                  <c:v>2017 Males</c:v>
                </c:pt>
              </c:strCache>
            </c:strRef>
          </c:tx>
          <c:spPr>
            <a:ln w="25400" cap="rnd">
              <a:solidFill>
                <a:srgbClr val="6C297F"/>
              </a:solidFill>
              <a:prstDash val="sysDash"/>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working'!$N$6:$N$106</c:f>
              <c:numCache>
                <c:formatCode>0.0%</c:formatCode>
                <c:ptCount val="101"/>
                <c:pt idx="0">
                  <c:v>-2.2424768518518518E-3</c:v>
                </c:pt>
                <c:pt idx="1">
                  <c:v>-1.9435606584589846E-2</c:v>
                </c:pt>
                <c:pt idx="2">
                  <c:v>-2.0715437116301402E-2</c:v>
                </c:pt>
                <c:pt idx="3">
                  <c:v>-1.719051978435561E-2</c:v>
                </c:pt>
                <c:pt idx="4">
                  <c:v>-1.4146210955788911E-2</c:v>
                </c:pt>
                <c:pt idx="5">
                  <c:v>-1.0465606065515342E-2</c:v>
                </c:pt>
                <c:pt idx="6">
                  <c:v>-3.535911602209945E-2</c:v>
                </c:pt>
                <c:pt idx="7">
                  <c:v>1.2249109609559631E-2</c:v>
                </c:pt>
                <c:pt idx="8">
                  <c:v>-2.4340375815402591E-3</c:v>
                </c:pt>
                <c:pt idx="9">
                  <c:v>-3.5470224536283761E-3</c:v>
                </c:pt>
                <c:pt idx="10">
                  <c:v>5.989635910895753E-3</c:v>
                </c:pt>
                <c:pt idx="11">
                  <c:v>1.4508273170057687E-3</c:v>
                </c:pt>
                <c:pt idx="12">
                  <c:v>-3.861403206343734E-3</c:v>
                </c:pt>
                <c:pt idx="13">
                  <c:v>3.0588566204908236E-3</c:v>
                </c:pt>
                <c:pt idx="14">
                  <c:v>3.1791273843455384E-3</c:v>
                </c:pt>
                <c:pt idx="15">
                  <c:v>2.3921684086559694E-3</c:v>
                </c:pt>
                <c:pt idx="16">
                  <c:v>-8.5521433367494789E-3</c:v>
                </c:pt>
                <c:pt idx="17">
                  <c:v>-2.3150666304052218E-2</c:v>
                </c:pt>
                <c:pt idx="18">
                  <c:v>-1.9842950702160241E-2</c:v>
                </c:pt>
                <c:pt idx="19">
                  <c:v>-1.3670560890574347E-2</c:v>
                </c:pt>
                <c:pt idx="20">
                  <c:v>-2.6785200529374532E-2</c:v>
                </c:pt>
                <c:pt idx="21">
                  <c:v>-5.5292214243138148E-2</c:v>
                </c:pt>
                <c:pt idx="22">
                  <c:v>-3.3483272420579142E-2</c:v>
                </c:pt>
                <c:pt idx="23">
                  <c:v>-3.1644531890473851E-2</c:v>
                </c:pt>
                <c:pt idx="24">
                  <c:v>-3.2716850529958902E-2</c:v>
                </c:pt>
                <c:pt idx="25">
                  <c:v>-4.8917360666239591E-2</c:v>
                </c:pt>
                <c:pt idx="26">
                  <c:v>-5.3996284892745362E-2</c:v>
                </c:pt>
                <c:pt idx="27">
                  <c:v>-4.519774011299435E-2</c:v>
                </c:pt>
                <c:pt idx="28">
                  <c:v>-3.4202696544884337E-2</c:v>
                </c:pt>
                <c:pt idx="29">
                  <c:v>2.4295432458697765E-3</c:v>
                </c:pt>
                <c:pt idx="30">
                  <c:v>2.4755937229013401E-2</c:v>
                </c:pt>
                <c:pt idx="31">
                  <c:v>2.5079071850421249E-2</c:v>
                </c:pt>
                <c:pt idx="32">
                  <c:v>3.6992498425241938E-2</c:v>
                </c:pt>
                <c:pt idx="33">
                  <c:v>2.5538070916122937E-2</c:v>
                </c:pt>
                <c:pt idx="34">
                  <c:v>3.0715726101060877E-2</c:v>
                </c:pt>
                <c:pt idx="35">
                  <c:v>3.475127847512785E-2</c:v>
                </c:pt>
                <c:pt idx="36">
                  <c:v>4.485526353916143E-2</c:v>
                </c:pt>
                <c:pt idx="37">
                  <c:v>4.8736568662179715E-2</c:v>
                </c:pt>
                <c:pt idx="38">
                  <c:v>4.6091156051916694E-2</c:v>
                </c:pt>
                <c:pt idx="39">
                  <c:v>3.8919882481101245E-2</c:v>
                </c:pt>
                <c:pt idx="40">
                  <c:v>2.8236072078029428E-2</c:v>
                </c:pt>
                <c:pt idx="41">
                  <c:v>3.5401042328714882E-2</c:v>
                </c:pt>
                <c:pt idx="42">
                  <c:v>4.0658430973000509E-2</c:v>
                </c:pt>
                <c:pt idx="43">
                  <c:v>3.2995631564271773E-2</c:v>
                </c:pt>
                <c:pt idx="44">
                  <c:v>3.3719735876742478E-2</c:v>
                </c:pt>
                <c:pt idx="45">
                  <c:v>3.518979551875577E-2</c:v>
                </c:pt>
                <c:pt idx="46">
                  <c:v>5.1831919982604911E-2</c:v>
                </c:pt>
                <c:pt idx="47">
                  <c:v>5.1669229079727652E-2</c:v>
                </c:pt>
                <c:pt idx="48">
                  <c:v>4.9361881658052949E-2</c:v>
                </c:pt>
                <c:pt idx="49">
                  <c:v>3.9355992844364938E-2</c:v>
                </c:pt>
                <c:pt idx="50">
                  <c:v>8.2573467780853935E-2</c:v>
                </c:pt>
                <c:pt idx="51">
                  <c:v>5.3052794630179423E-2</c:v>
                </c:pt>
                <c:pt idx="52">
                  <c:v>6.057675618041608E-2</c:v>
                </c:pt>
                <c:pt idx="53">
                  <c:v>5.0810070738571536E-2</c:v>
                </c:pt>
                <c:pt idx="54">
                  <c:v>4.9592425699964561E-2</c:v>
                </c:pt>
                <c:pt idx="55">
                  <c:v>4.0813179470045494E-2</c:v>
                </c:pt>
                <c:pt idx="56">
                  <c:v>4.1309225287052921E-2</c:v>
                </c:pt>
                <c:pt idx="57">
                  <c:v>4.0289649915609516E-2</c:v>
                </c:pt>
                <c:pt idx="58">
                  <c:v>3.7163474882042739E-2</c:v>
                </c:pt>
                <c:pt idx="59">
                  <c:v>3.7775685468914945E-2</c:v>
                </c:pt>
                <c:pt idx="60">
                  <c:v>2.2178009245713618E-2</c:v>
                </c:pt>
                <c:pt idx="61">
                  <c:v>3.1521311673775601E-2</c:v>
                </c:pt>
                <c:pt idx="62">
                  <c:v>2.3426807142629787E-2</c:v>
                </c:pt>
                <c:pt idx="63">
                  <c:v>2.4515962758931736E-2</c:v>
                </c:pt>
                <c:pt idx="64">
                  <c:v>2.1061332451644901E-2</c:v>
                </c:pt>
                <c:pt idx="65">
                  <c:v>1.5339111294538452E-2</c:v>
                </c:pt>
                <c:pt idx="66">
                  <c:v>7.3200907278850782E-3</c:v>
                </c:pt>
                <c:pt idx="67">
                  <c:v>5.7486996988776349E-3</c:v>
                </c:pt>
                <c:pt idx="68">
                  <c:v>2.6270587046579772E-3</c:v>
                </c:pt>
                <c:pt idx="69">
                  <c:v>3.9955091797648926E-3</c:v>
                </c:pt>
                <c:pt idx="70">
                  <c:v>8.9442679579310983E-4</c:v>
                </c:pt>
                <c:pt idx="71">
                  <c:v>-9.2925288068393015E-3</c:v>
                </c:pt>
                <c:pt idx="72">
                  <c:v>-5.9697472956595898E-3</c:v>
                </c:pt>
                <c:pt idx="73">
                  <c:v>-7.0229681978798584E-3</c:v>
                </c:pt>
                <c:pt idx="74">
                  <c:v>-7.0679873064717763E-3</c:v>
                </c:pt>
                <c:pt idx="75">
                  <c:v>-3.4296125609560046E-3</c:v>
                </c:pt>
                <c:pt idx="76">
                  <c:v>-1.312727489707023E-2</c:v>
                </c:pt>
                <c:pt idx="77">
                  <c:v>-2.050856499318357E-2</c:v>
                </c:pt>
                <c:pt idx="78">
                  <c:v>-1.9039323046291686E-2</c:v>
                </c:pt>
                <c:pt idx="79">
                  <c:v>-1.6198845750262328E-2</c:v>
                </c:pt>
                <c:pt idx="80">
                  <c:v>-1.9426048565121413E-2</c:v>
                </c:pt>
                <c:pt idx="81">
                  <c:v>-2.1931908155186065E-2</c:v>
                </c:pt>
                <c:pt idx="82">
                  <c:v>-2.9803040774015205E-2</c:v>
                </c:pt>
                <c:pt idx="83">
                  <c:v>-3.0819220165419457E-2</c:v>
                </c:pt>
                <c:pt idx="84">
                  <c:v>-2.1581149526536007E-2</c:v>
                </c:pt>
                <c:pt idx="85">
                  <c:v>-3.0121219542059506E-2</c:v>
                </c:pt>
                <c:pt idx="86">
                  <c:v>-2.5854639471416259E-2</c:v>
                </c:pt>
                <c:pt idx="87">
                  <c:v>-2.5144054478784705E-2</c:v>
                </c:pt>
                <c:pt idx="88">
                  <c:v>-2.8765153071707416E-2</c:v>
                </c:pt>
                <c:pt idx="89">
                  <c:v>-2.1930997592939289E-2</c:v>
                </c:pt>
                <c:pt idx="90">
                  <c:v>-7.1207430340557279E-2</c:v>
                </c:pt>
                <c:pt idx="91">
                  <c:v>-8.1992337164750961E-2</c:v>
                </c:pt>
                <c:pt idx="92">
                  <c:v>-0.1328358208955224</c:v>
                </c:pt>
                <c:pt idx="93">
                  <c:v>-8.52112676056338E-2</c:v>
                </c:pt>
                <c:pt idx="94">
                  <c:v>-0.10485436893203884</c:v>
                </c:pt>
                <c:pt idx="95">
                  <c:v>-0.1</c:v>
                </c:pt>
                <c:pt idx="96">
                  <c:v>-9.636363636363636E-2</c:v>
                </c:pt>
                <c:pt idx="97">
                  <c:v>-0.12222222222222222</c:v>
                </c:pt>
                <c:pt idx="98">
                  <c:v>-6.25E-2</c:v>
                </c:pt>
                <c:pt idx="99">
                  <c:v>-0.1111111111111111</c:v>
                </c:pt>
                <c:pt idx="100">
                  <c:v>-3.3333333333333333E-2</c:v>
                </c:pt>
              </c:numCache>
            </c:numRef>
          </c:val>
          <c:smooth val="0"/>
          <c:extLst>
            <c:ext xmlns:c16="http://schemas.microsoft.com/office/drawing/2014/chart" uri="{C3380CC4-5D6E-409C-BE32-E72D297353CC}">
              <c16:uniqueId val="{00000000-42E5-4B4A-A1B3-DB61DC21E0AE}"/>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t>Age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t>Percentage Difference form MYE</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solidFill>
          <a:sysClr val="window" lastClr="FFFFFF"/>
        </a:solidFill>
        <a:ln>
          <a:noFill/>
        </a:ln>
        <a:effectLst/>
      </c:spPr>
    </c:plotArea>
    <c:legend>
      <c:legendPos val="t"/>
      <c:layout>
        <c:manualLayout>
          <c:xMode val="edge"/>
          <c:yMode val="edge"/>
          <c:x val="0.34484625220472381"/>
          <c:y val="9.5068730786122102E-2"/>
          <c:w val="0.48422035187940571"/>
          <c:h val="4.706060606060606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age and sex, 2018</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6"/>
          <c:order val="0"/>
          <c:tx>
            <c:strRef>
              <c:f>'B - working'!$R$5</c:f>
              <c:strCache>
                <c:ptCount val="1"/>
                <c:pt idx="0">
                  <c:v>2018 Females</c:v>
                </c:pt>
              </c:strCache>
            </c:strRef>
          </c:tx>
          <c:spPr>
            <a:ln w="25400" cap="rnd">
              <a:solidFill>
                <a:srgbClr val="949494"/>
              </a:solidFill>
              <a:prstDash val="solid"/>
              <a:round/>
            </a:ln>
            <a:effectLst/>
          </c:spPr>
          <c:marker>
            <c:symbol val="none"/>
          </c:marker>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'B - working'!$R$6:$R$106</c:f>
              <c:numCache>
                <c:formatCode>0.0%</c:formatCode>
                <c:ptCount val="101"/>
                <c:pt idx="0">
                  <c:v>4.2782008006907917E-3</c:v>
                </c:pt>
                <c:pt idx="1">
                  <c:v>-9.8306516646826155E-3</c:v>
                </c:pt>
                <c:pt idx="2">
                  <c:v>-6.87564690226231E-3</c:v>
                </c:pt>
                <c:pt idx="3">
                  <c:v>-1.1775721127876409E-2</c:v>
                </c:pt>
                <c:pt idx="4">
                  <c:v>-6.2269620298464733E-3</c:v>
                </c:pt>
                <c:pt idx="5">
                  <c:v>-6.3072795065686306E-3</c:v>
                </c:pt>
                <c:pt idx="6">
                  <c:v>-4.9232452391534754E-3</c:v>
                </c:pt>
                <c:pt idx="7">
                  <c:v>-3.6065141425463174E-2</c:v>
                </c:pt>
                <c:pt idx="8">
                  <c:v>2.1007392126525699E-2</c:v>
                </c:pt>
                <c:pt idx="9">
                  <c:v>-8.9363411205569312E-3</c:v>
                </c:pt>
                <c:pt idx="10">
                  <c:v>2.4863085038470583E-3</c:v>
                </c:pt>
                <c:pt idx="11">
                  <c:v>7.3105581329959233E-3</c:v>
                </c:pt>
                <c:pt idx="12">
                  <c:v>-8.5781685610122243E-4</c:v>
                </c:pt>
                <c:pt idx="13">
                  <c:v>-2.1133945488995775E-3</c:v>
                </c:pt>
                <c:pt idx="14">
                  <c:v>1.1976047904191617E-2</c:v>
                </c:pt>
                <c:pt idx="15">
                  <c:v>1.2007903936768505E-2</c:v>
                </c:pt>
                <c:pt idx="16">
                  <c:v>9.7020626432391139E-3</c:v>
                </c:pt>
                <c:pt idx="17">
                  <c:v>-9.4907829895966422E-4</c:v>
                </c:pt>
                <c:pt idx="18">
                  <c:v>1.1353088182791861E-2</c:v>
                </c:pt>
                <c:pt idx="19">
                  <c:v>4.3284919060720455E-2</c:v>
                </c:pt>
                <c:pt idx="20">
                  <c:v>4.4702440808117742E-2</c:v>
                </c:pt>
                <c:pt idx="21">
                  <c:v>4.2619995929877606E-2</c:v>
                </c:pt>
                <c:pt idx="22">
                  <c:v>4.6036101083032493E-2</c:v>
                </c:pt>
                <c:pt idx="23">
                  <c:v>5.9455160071584807E-2</c:v>
                </c:pt>
                <c:pt idx="24">
                  <c:v>4.0832070533131287E-2</c:v>
                </c:pt>
                <c:pt idx="25">
                  <c:v>1.1650847819131919E-2</c:v>
                </c:pt>
                <c:pt idx="26">
                  <c:v>-2.3906896899929315E-2</c:v>
                </c:pt>
                <c:pt idx="27">
                  <c:v>-1.9199388067312594E-2</c:v>
                </c:pt>
                <c:pt idx="28">
                  <c:v>-6.8567495300876288E-3</c:v>
                </c:pt>
                <c:pt idx="29">
                  <c:v>-1.4219392492372994E-2</c:v>
                </c:pt>
                <c:pt idx="30">
                  <c:v>2.3461802077292138E-3</c:v>
                </c:pt>
                <c:pt idx="31">
                  <c:v>1.7360735532720391E-2</c:v>
                </c:pt>
                <c:pt idx="32">
                  <c:v>2.1339199780008249E-2</c:v>
                </c:pt>
                <c:pt idx="33">
                  <c:v>1.5637387572104214E-2</c:v>
                </c:pt>
                <c:pt idx="34">
                  <c:v>1.6441524013649567E-2</c:v>
                </c:pt>
                <c:pt idx="35">
                  <c:v>1.1846166680570619E-2</c:v>
                </c:pt>
                <c:pt idx="36">
                  <c:v>1.4795736635887882E-3</c:v>
                </c:pt>
                <c:pt idx="37">
                  <c:v>2.0466126472308079E-2</c:v>
                </c:pt>
                <c:pt idx="38">
                  <c:v>1.6481018413275744E-2</c:v>
                </c:pt>
                <c:pt idx="39">
                  <c:v>1.5644945821582306E-2</c:v>
                </c:pt>
                <c:pt idx="40">
                  <c:v>1.7444601603017446E-2</c:v>
                </c:pt>
                <c:pt idx="41">
                  <c:v>8.530867413388904E-3</c:v>
                </c:pt>
                <c:pt idx="42">
                  <c:v>9.3686105770697924E-3</c:v>
                </c:pt>
                <c:pt idx="43">
                  <c:v>9.0271717870791073E-3</c:v>
                </c:pt>
                <c:pt idx="44">
                  <c:v>8.0196301394458071E-3</c:v>
                </c:pt>
                <c:pt idx="45">
                  <c:v>6.0680975390493318E-3</c:v>
                </c:pt>
                <c:pt idx="46">
                  <c:v>2.1481714345593628E-3</c:v>
                </c:pt>
                <c:pt idx="47">
                  <c:v>-1.7019572508384642E-3</c:v>
                </c:pt>
                <c:pt idx="48">
                  <c:v>3.262975425716325E-3</c:v>
                </c:pt>
                <c:pt idx="49">
                  <c:v>5.3953305866195802E-4</c:v>
                </c:pt>
                <c:pt idx="50">
                  <c:v>5.3290251018784209E-3</c:v>
                </c:pt>
                <c:pt idx="51">
                  <c:v>9.8801307664366147E-3</c:v>
                </c:pt>
                <c:pt idx="52">
                  <c:v>5.1621346517376765E-3</c:v>
                </c:pt>
                <c:pt idx="53">
                  <c:v>8.5896500600098832E-3</c:v>
                </c:pt>
                <c:pt idx="54">
                  <c:v>7.021774593942833E-3</c:v>
                </c:pt>
                <c:pt idx="55">
                  <c:v>8.7211380370290949E-3</c:v>
                </c:pt>
                <c:pt idx="56">
                  <c:v>4.9996305691697657E-3</c:v>
                </c:pt>
                <c:pt idx="57">
                  <c:v>9.0705233188036992E-3</c:v>
                </c:pt>
                <c:pt idx="58">
                  <c:v>6.5634642539616128E-3</c:v>
                </c:pt>
                <c:pt idx="59">
                  <c:v>9.5520508043141685E-3</c:v>
                </c:pt>
                <c:pt idx="60">
                  <c:v>8.9452206577845042E-3</c:v>
                </c:pt>
                <c:pt idx="61">
                  <c:v>3.5784176684372378E-3</c:v>
                </c:pt>
                <c:pt idx="62">
                  <c:v>2.1374310389647901E-3</c:v>
                </c:pt>
                <c:pt idx="63">
                  <c:v>2.4712193357844616E-3</c:v>
                </c:pt>
                <c:pt idx="64">
                  <c:v>3.2628435989780526E-3</c:v>
                </c:pt>
                <c:pt idx="65">
                  <c:v>-3.4242271927620005E-3</c:v>
                </c:pt>
                <c:pt idx="66">
                  <c:v>-5.0252896067874038E-3</c:v>
                </c:pt>
                <c:pt idx="67">
                  <c:v>-3.1766612641815233E-3</c:v>
                </c:pt>
                <c:pt idx="68">
                  <c:v>-5.6291282985715682E-3</c:v>
                </c:pt>
                <c:pt idx="69">
                  <c:v>-7.4667347394620125E-3</c:v>
                </c:pt>
                <c:pt idx="70">
                  <c:v>-3.1431861326362306E-3</c:v>
                </c:pt>
                <c:pt idx="71">
                  <c:v>-8.2964919331687433E-3</c:v>
                </c:pt>
                <c:pt idx="72">
                  <c:v>-1.1950507224100831E-2</c:v>
                </c:pt>
                <c:pt idx="73">
                  <c:v>-1.3535353535353536E-2</c:v>
                </c:pt>
                <c:pt idx="74">
                  <c:v>-1.1098154328682296E-2</c:v>
                </c:pt>
                <c:pt idx="75">
                  <c:v>-8.2144942039863236E-3</c:v>
                </c:pt>
                <c:pt idx="76">
                  <c:v>-1.6460531102218987E-2</c:v>
                </c:pt>
                <c:pt idx="77">
                  <c:v>-1.8534950211968847E-2</c:v>
                </c:pt>
                <c:pt idx="78">
                  <c:v>-1.6370808678500985E-2</c:v>
                </c:pt>
                <c:pt idx="79">
                  <c:v>-1.4702115670303776E-2</c:v>
                </c:pt>
                <c:pt idx="80">
                  <c:v>-8.5259263231272451E-3</c:v>
                </c:pt>
                <c:pt idx="81">
                  <c:v>-2.0443991392003626E-2</c:v>
                </c:pt>
                <c:pt idx="82">
                  <c:v>-2.1584914812344633E-2</c:v>
                </c:pt>
                <c:pt idx="83">
                  <c:v>-2.5245901639344263E-2</c:v>
                </c:pt>
                <c:pt idx="84">
                  <c:v>-2.6865456640737539E-2</c:v>
                </c:pt>
                <c:pt idx="85">
                  <c:v>-1.4285714285714285E-2</c:v>
                </c:pt>
                <c:pt idx="86">
                  <c:v>-2.5555839509327882E-2</c:v>
                </c:pt>
                <c:pt idx="87">
                  <c:v>-1.9930001944390433E-2</c:v>
                </c:pt>
                <c:pt idx="88">
                  <c:v>-1.5199279441567215E-2</c:v>
                </c:pt>
                <c:pt idx="89">
                  <c:v>-1.9894598155467721E-2</c:v>
                </c:pt>
                <c:pt idx="90">
                  <c:v>-3.5669781931464174E-2</c:v>
                </c:pt>
                <c:pt idx="91">
                  <c:v>-5.0912408759124089E-2</c:v>
                </c:pt>
                <c:pt idx="92">
                  <c:v>-2.6018099547511313E-2</c:v>
                </c:pt>
                <c:pt idx="93">
                  <c:v>-5.3779069767441859E-2</c:v>
                </c:pt>
                <c:pt idx="94">
                  <c:v>-3.1734317343173432E-2</c:v>
                </c:pt>
                <c:pt idx="95">
                  <c:v>-4.9758454106280194E-2</c:v>
                </c:pt>
                <c:pt idx="96">
                  <c:v>-5.8125000000000003E-2</c:v>
                </c:pt>
                <c:pt idx="97">
                  <c:v>-3.0327868852459017E-2</c:v>
                </c:pt>
                <c:pt idx="98">
                  <c:v>-9.1011235955056183E-2</c:v>
                </c:pt>
                <c:pt idx="99">
                  <c:v>-6.4102564102564097E-2</c:v>
                </c:pt>
                <c:pt idx="100">
                  <c:v>-5.9701492537313433E-3</c:v>
                </c:pt>
              </c:numCache>
            </c:numRef>
          </c:val>
          <c:smooth val="0"/>
          <c:extLst>
            <c:ext xmlns:c16="http://schemas.microsoft.com/office/drawing/2014/chart" uri="{C3380CC4-5D6E-409C-BE32-E72D297353CC}">
              <c16:uniqueId val="{00000001-591C-419C-B8B8-429B1D6BF090}"/>
            </c:ext>
          </c:extLst>
        </c:ser>
        <c:ser>
          <c:idx val="2"/>
          <c:order val="1"/>
          <c:tx>
            <c:strRef>
              <c:f>'B - working'!$P$5:$Q$5</c:f>
              <c:strCache>
                <c:ptCount val="1"/>
                <c:pt idx="0">
                  <c:v>2018 Males</c:v>
                </c:pt>
              </c:strCache>
            </c:strRef>
          </c:tx>
          <c:spPr>
            <a:ln w="25400" cap="rnd">
              <a:solidFill>
                <a:srgbClr val="6C297F"/>
              </a:solidFill>
              <a:prstDash val="sysDash"/>
              <a:round/>
            </a:ln>
            <a:effectLst/>
          </c:spPr>
          <c:marker>
            <c:symbol val="none"/>
          </c:marker>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'B - working'!$Q$6:$Q$106</c:f>
              <c:numCache>
                <c:formatCode>0.0%</c:formatCode>
                <c:ptCount val="101"/>
                <c:pt idx="0">
                  <c:v>3.7268932617769827E-3</c:v>
                </c:pt>
                <c:pt idx="1">
                  <c:v>-1.3951314228183093E-2</c:v>
                </c:pt>
                <c:pt idx="2">
                  <c:v>-8.1634058969413063E-3</c:v>
                </c:pt>
                <c:pt idx="3">
                  <c:v>-1.3380666302566903E-2</c:v>
                </c:pt>
                <c:pt idx="4">
                  <c:v>-5.9105647122399355E-3</c:v>
                </c:pt>
                <c:pt idx="5">
                  <c:v>-8.3291687489588546E-3</c:v>
                </c:pt>
                <c:pt idx="6">
                  <c:v>-7.0638325323355801E-3</c:v>
                </c:pt>
                <c:pt idx="7">
                  <c:v>-2.991183879093199E-2</c:v>
                </c:pt>
                <c:pt idx="8">
                  <c:v>1.6599163402164531E-2</c:v>
                </c:pt>
                <c:pt idx="9">
                  <c:v>8.7248755897369613E-4</c:v>
                </c:pt>
                <c:pt idx="10">
                  <c:v>1.5576829466169074E-3</c:v>
                </c:pt>
                <c:pt idx="11">
                  <c:v>1.1212568819658923E-2</c:v>
                </c:pt>
                <c:pt idx="12">
                  <c:v>5.5077452667814117E-3</c:v>
                </c:pt>
                <c:pt idx="13">
                  <c:v>-1.0307507301151005E-3</c:v>
                </c:pt>
                <c:pt idx="14">
                  <c:v>6.3841728637575416E-3</c:v>
                </c:pt>
                <c:pt idx="15">
                  <c:v>7.870286026598651E-3</c:v>
                </c:pt>
                <c:pt idx="16">
                  <c:v>5.2033711982411137E-3</c:v>
                </c:pt>
                <c:pt idx="17">
                  <c:v>-9.6021947873799734E-3</c:v>
                </c:pt>
                <c:pt idx="18">
                  <c:v>-1.153344699628924E-2</c:v>
                </c:pt>
                <c:pt idx="19">
                  <c:v>-8.661758336942399E-4</c:v>
                </c:pt>
                <c:pt idx="20">
                  <c:v>-1.7162674887360684E-2</c:v>
                </c:pt>
                <c:pt idx="21">
                  <c:v>-1.5606821599841093E-2</c:v>
                </c:pt>
                <c:pt idx="22">
                  <c:v>-3.2329457907269925E-2</c:v>
                </c:pt>
                <c:pt idx="23">
                  <c:v>-2.2582980619291603E-2</c:v>
                </c:pt>
                <c:pt idx="24">
                  <c:v>-1.9562433588534996E-2</c:v>
                </c:pt>
                <c:pt idx="25">
                  <c:v>-2.3928107405803378E-2</c:v>
                </c:pt>
                <c:pt idx="26">
                  <c:v>-4.0946896992962251E-2</c:v>
                </c:pt>
                <c:pt idx="27">
                  <c:v>-4.4521765632143037E-2</c:v>
                </c:pt>
                <c:pt idx="28">
                  <c:v>-3.5849306014540651E-2</c:v>
                </c:pt>
                <c:pt idx="29">
                  <c:v>-2.0474888781690518E-2</c:v>
                </c:pt>
                <c:pt idx="30">
                  <c:v>8.5846120828415064E-3</c:v>
                </c:pt>
                <c:pt idx="31">
                  <c:v>3.6126078338312072E-2</c:v>
                </c:pt>
                <c:pt idx="32">
                  <c:v>3.8582875010469302E-2</c:v>
                </c:pt>
                <c:pt idx="33">
                  <c:v>2.4740326446752652E-2</c:v>
                </c:pt>
                <c:pt idx="34">
                  <c:v>3.3869876114527853E-2</c:v>
                </c:pt>
                <c:pt idx="35">
                  <c:v>3.9179104477611942E-2</c:v>
                </c:pt>
                <c:pt idx="36">
                  <c:v>4.007164938029064E-2</c:v>
                </c:pt>
                <c:pt idx="37">
                  <c:v>5.0120091443122954E-2</c:v>
                </c:pt>
                <c:pt idx="38">
                  <c:v>5.0564440263405459E-2</c:v>
                </c:pt>
                <c:pt idx="39">
                  <c:v>4.8438016777413634E-2</c:v>
                </c:pt>
                <c:pt idx="40">
                  <c:v>4.6823956442831216E-2</c:v>
                </c:pt>
                <c:pt idx="41">
                  <c:v>3.5350529100529098E-2</c:v>
                </c:pt>
                <c:pt idx="42">
                  <c:v>4.1041454730417093E-2</c:v>
                </c:pt>
                <c:pt idx="43">
                  <c:v>4.8402525349148649E-2</c:v>
                </c:pt>
                <c:pt idx="44">
                  <c:v>4.1288960635787908E-2</c:v>
                </c:pt>
                <c:pt idx="45">
                  <c:v>4.2353217610949567E-2</c:v>
                </c:pt>
                <c:pt idx="46">
                  <c:v>4.2516768164342043E-2</c:v>
                </c:pt>
                <c:pt idx="47">
                  <c:v>5.7835719340264546E-2</c:v>
                </c:pt>
                <c:pt idx="48">
                  <c:v>5.9609030837004404E-2</c:v>
                </c:pt>
                <c:pt idx="49">
                  <c:v>5.4126232845924008E-2</c:v>
                </c:pt>
                <c:pt idx="50">
                  <c:v>6.2249935048064434E-2</c:v>
                </c:pt>
                <c:pt idx="51">
                  <c:v>6.8182396822567909E-2</c:v>
                </c:pt>
                <c:pt idx="52">
                  <c:v>4.41526828257717E-2</c:v>
                </c:pt>
                <c:pt idx="53">
                  <c:v>5.2516302454079344E-2</c:v>
                </c:pt>
                <c:pt idx="54">
                  <c:v>4.4952681388012616E-2</c:v>
                </c:pt>
                <c:pt idx="55">
                  <c:v>4.3146821161762466E-2</c:v>
                </c:pt>
                <c:pt idx="56">
                  <c:v>3.6672860534737277E-2</c:v>
                </c:pt>
                <c:pt idx="57">
                  <c:v>4.022820750961921E-2</c:v>
                </c:pt>
                <c:pt idx="58">
                  <c:v>3.6109589041095888E-2</c:v>
                </c:pt>
                <c:pt idx="59">
                  <c:v>4.040262826785964E-2</c:v>
                </c:pt>
                <c:pt idx="60">
                  <c:v>3.5633273035288709E-2</c:v>
                </c:pt>
                <c:pt idx="61">
                  <c:v>2.4104561279282469E-2</c:v>
                </c:pt>
                <c:pt idx="62">
                  <c:v>3.1217545360131958E-2</c:v>
                </c:pt>
                <c:pt idx="63">
                  <c:v>2.3929146537842189E-2</c:v>
                </c:pt>
                <c:pt idx="64">
                  <c:v>2.4370404112709052E-2</c:v>
                </c:pt>
                <c:pt idx="65">
                  <c:v>2.2391056964990962E-2</c:v>
                </c:pt>
                <c:pt idx="66">
                  <c:v>1.7056156260899895E-2</c:v>
                </c:pt>
                <c:pt idx="67">
                  <c:v>9.8854268548274424E-3</c:v>
                </c:pt>
                <c:pt idx="68">
                  <c:v>5.9482398775566993E-3</c:v>
                </c:pt>
                <c:pt idx="69">
                  <c:v>4.2626332072877278E-3</c:v>
                </c:pt>
                <c:pt idx="70">
                  <c:v>4.2497217444095918E-3</c:v>
                </c:pt>
                <c:pt idx="71">
                  <c:v>1.8010047710828147E-3</c:v>
                </c:pt>
                <c:pt idx="72">
                  <c:v>-8.6272843178920519E-3</c:v>
                </c:pt>
                <c:pt idx="73">
                  <c:v>-4.2020687107499075E-3</c:v>
                </c:pt>
                <c:pt idx="74">
                  <c:v>-6.9041196104430522E-3</c:v>
                </c:pt>
                <c:pt idx="75">
                  <c:v>-6.4837905236907727E-3</c:v>
                </c:pt>
                <c:pt idx="76">
                  <c:v>-2.6926960619320095E-3</c:v>
                </c:pt>
                <c:pt idx="77">
                  <c:v>-1.3013013013013013E-2</c:v>
                </c:pt>
                <c:pt idx="78">
                  <c:v>-2.0278280401821926E-2</c:v>
                </c:pt>
                <c:pt idx="79">
                  <c:v>-1.781707799920813E-2</c:v>
                </c:pt>
                <c:pt idx="80">
                  <c:v>-1.4280714035701785E-2</c:v>
                </c:pt>
                <c:pt idx="81">
                  <c:v>-1.7763679619349722E-2</c:v>
                </c:pt>
                <c:pt idx="82">
                  <c:v>-2.181380968739265E-2</c:v>
                </c:pt>
                <c:pt idx="83">
                  <c:v>-2.8431557145546977E-2</c:v>
                </c:pt>
                <c:pt idx="84">
                  <c:v>-2.9357197424424317E-2</c:v>
                </c:pt>
                <c:pt idx="85">
                  <c:v>-2.2115739034279394E-2</c:v>
                </c:pt>
                <c:pt idx="86">
                  <c:v>-3.2044198895027624E-2</c:v>
                </c:pt>
                <c:pt idx="87">
                  <c:v>-2.5498528931023209E-2</c:v>
                </c:pt>
                <c:pt idx="88">
                  <c:v>-2.9561671763506627E-2</c:v>
                </c:pt>
                <c:pt idx="89">
                  <c:v>-3.0562347188264057E-2</c:v>
                </c:pt>
                <c:pt idx="90">
                  <c:v>-8.1402439024390247E-2</c:v>
                </c:pt>
                <c:pt idx="91">
                  <c:v>-6.86046511627907E-2</c:v>
                </c:pt>
                <c:pt idx="92">
                  <c:v>-7.6847290640394084E-2</c:v>
                </c:pt>
                <c:pt idx="93">
                  <c:v>-0.15</c:v>
                </c:pt>
                <c:pt idx="94">
                  <c:v>-9.7142857142857142E-2</c:v>
                </c:pt>
                <c:pt idx="95">
                  <c:v>-0.1095890410958904</c:v>
                </c:pt>
                <c:pt idx="96">
                  <c:v>-0.11272727272727273</c:v>
                </c:pt>
                <c:pt idx="97">
                  <c:v>-0.11081081081081082</c:v>
                </c:pt>
                <c:pt idx="98">
                  <c:v>-0.1875</c:v>
                </c:pt>
                <c:pt idx="99">
                  <c:v>-7.0000000000000007E-2</c:v>
                </c:pt>
                <c:pt idx="100">
                  <c:v>-0.11333333333333333</c:v>
                </c:pt>
              </c:numCache>
            </c:numRef>
          </c:val>
          <c:smooth val="0"/>
          <c:extLst>
            <c:ext xmlns:c16="http://schemas.microsoft.com/office/drawing/2014/chart" uri="{C3380CC4-5D6E-409C-BE32-E72D297353CC}">
              <c16:uniqueId val="{00000000-591C-419C-B8B8-429B1D6BF090}"/>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rgbClr val="1C655F">
                  <a:alpha val="5000"/>
                </a:srgb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t>Age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t>Percentage Difference from MYE</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council area, 2016 – 2018</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23421129430683"/>
          <c:y val="8.5856465832519352E-2"/>
          <c:w val="0.73997385000623905"/>
          <c:h val="0.79699478765770126"/>
        </c:manualLayout>
      </c:layout>
      <c:barChart>
        <c:barDir val="bar"/>
        <c:grouping val="clustered"/>
        <c:varyColors val="0"/>
        <c:ser>
          <c:idx val="0"/>
          <c:order val="0"/>
          <c:tx>
            <c:strRef>
              <c:f>'C - working'!$B$4</c:f>
              <c:strCache>
                <c:ptCount val="1"/>
                <c:pt idx="0">
                  <c:v>2016</c:v>
                </c:pt>
              </c:strCache>
            </c:strRef>
          </c:tx>
          <c:spPr>
            <a:solidFill>
              <a:srgbClr val="6C297F"/>
            </a:solidFill>
            <a:ln>
              <a:noFill/>
            </a:ln>
            <a:effectLst/>
          </c:spPr>
          <c:invertIfNegative val="0"/>
          <c:cat>
            <c:strRef>
              <c:f>'C - working'!$A$5:$A$36</c:f>
              <c:strCache>
                <c:ptCount val="32"/>
                <c:pt idx="0">
                  <c:v>Orkney Islands</c:v>
                </c:pt>
                <c:pt idx="1">
                  <c:v>Moray</c:v>
                </c:pt>
                <c:pt idx="2">
                  <c:v>Na h-Eileanan Siar</c:v>
                </c:pt>
                <c:pt idx="3">
                  <c:v>Shetland Islands</c:v>
                </c:pt>
                <c:pt idx="4">
                  <c:v>Perth and Kinross</c:v>
                </c:pt>
                <c:pt idx="5">
                  <c:v>Aberdeen City</c:v>
                </c:pt>
                <c:pt idx="6">
                  <c:v>Highland</c:v>
                </c:pt>
                <c:pt idx="7">
                  <c:v>Stirling</c:v>
                </c:pt>
                <c:pt idx="8">
                  <c:v>City of Edinburgh</c:v>
                </c:pt>
                <c:pt idx="9">
                  <c:v>East Lothian</c:v>
                </c:pt>
                <c:pt idx="10">
                  <c:v>Scottish Borders</c:v>
                </c:pt>
                <c:pt idx="11">
                  <c:v>Aberdeenshire</c:v>
                </c:pt>
                <c:pt idx="12">
                  <c:v>Falkirk</c:v>
                </c:pt>
                <c:pt idx="13">
                  <c:v>Argyll and Bute</c:v>
                </c:pt>
                <c:pt idx="14">
                  <c:v>West Lothian</c:v>
                </c:pt>
                <c:pt idx="15">
                  <c:v>Fife</c:v>
                </c:pt>
                <c:pt idx="16">
                  <c:v>Dumfries and Galloway</c:v>
                </c:pt>
                <c:pt idx="17">
                  <c:v>Angus</c:v>
                </c:pt>
                <c:pt idx="18">
                  <c:v>East Renfrewshire</c:v>
                </c:pt>
                <c:pt idx="19">
                  <c:v>East Ayrshire</c:v>
                </c:pt>
                <c:pt idx="20">
                  <c:v>Renfrewshire</c:v>
                </c:pt>
                <c:pt idx="21">
                  <c:v>South Ayrshire</c:v>
                </c:pt>
                <c:pt idx="22">
                  <c:v>Midlothian</c:v>
                </c:pt>
                <c:pt idx="23">
                  <c:v>North Lanarkshire</c:v>
                </c:pt>
                <c:pt idx="24">
                  <c:v>Inverclyde</c:v>
                </c:pt>
                <c:pt idx="25">
                  <c:v>North Ayrshire</c:v>
                </c:pt>
                <c:pt idx="26">
                  <c:v>Dundee City</c:v>
                </c:pt>
                <c:pt idx="27">
                  <c:v>Glasgow City</c:v>
                </c:pt>
                <c:pt idx="28">
                  <c:v>South Lanarkshire</c:v>
                </c:pt>
                <c:pt idx="29">
                  <c:v>Clackmannanshire</c:v>
                </c:pt>
                <c:pt idx="30">
                  <c:v>East Dunbartonshire</c:v>
                </c:pt>
                <c:pt idx="31">
                  <c:v>West Dunbartonshire</c:v>
                </c:pt>
              </c:strCache>
            </c:strRef>
          </c:cat>
          <c:val>
            <c:numRef>
              <c:f>'C - working'!$B$5:$B$36</c:f>
              <c:numCache>
                <c:formatCode>0.0%</c:formatCode>
                <c:ptCount val="32"/>
                <c:pt idx="0">
                  <c:v>-6.1601830663615562E-2</c:v>
                </c:pt>
                <c:pt idx="1">
                  <c:v>-5.7572603310086394E-2</c:v>
                </c:pt>
                <c:pt idx="2">
                  <c:v>-4.5762081784386614E-2</c:v>
                </c:pt>
                <c:pt idx="3">
                  <c:v>-3.6637931034482756E-2</c:v>
                </c:pt>
                <c:pt idx="4">
                  <c:v>-3.084682771436156E-2</c:v>
                </c:pt>
                <c:pt idx="5">
                  <c:v>-2.5160981552384266E-2</c:v>
                </c:pt>
                <c:pt idx="6">
                  <c:v>-2.4419644758700003E-2</c:v>
                </c:pt>
                <c:pt idx="7">
                  <c:v>-2.1184000000000001E-2</c:v>
                </c:pt>
                <c:pt idx="8">
                  <c:v>-2.0312715657471853E-2</c:v>
                </c:pt>
                <c:pt idx="9">
                  <c:v>-1.7090978960514938E-2</c:v>
                </c:pt>
                <c:pt idx="10">
                  <c:v>-1.6502226490875752E-2</c:v>
                </c:pt>
                <c:pt idx="11">
                  <c:v>-1.5565048247454137E-2</c:v>
                </c:pt>
                <c:pt idx="12">
                  <c:v>-1.3571338938386246E-2</c:v>
                </c:pt>
                <c:pt idx="13">
                  <c:v>-9.8244003213588896E-3</c:v>
                </c:pt>
                <c:pt idx="14">
                  <c:v>-9.6263809470937649E-3</c:v>
                </c:pt>
                <c:pt idx="15">
                  <c:v>-9.121594253773662E-3</c:v>
                </c:pt>
                <c:pt idx="16">
                  <c:v>-8.540663456393793E-3</c:v>
                </c:pt>
                <c:pt idx="17">
                  <c:v>-7.4236182629591483E-3</c:v>
                </c:pt>
                <c:pt idx="18">
                  <c:v>-5.937533312013645E-3</c:v>
                </c:pt>
                <c:pt idx="19">
                  <c:v>-4.0834697217675938E-3</c:v>
                </c:pt>
                <c:pt idx="20">
                  <c:v>-3.6832831239697605E-3</c:v>
                </c:pt>
                <c:pt idx="21">
                  <c:v>-3.6809815950920245E-3</c:v>
                </c:pt>
                <c:pt idx="22">
                  <c:v>-1.6702403791897078E-3</c:v>
                </c:pt>
                <c:pt idx="23">
                  <c:v>8.0438433660390697E-4</c:v>
                </c:pt>
                <c:pt idx="24">
                  <c:v>2.3117736230419406E-3</c:v>
                </c:pt>
                <c:pt idx="25">
                  <c:v>9.353153285745824E-3</c:v>
                </c:pt>
                <c:pt idx="26">
                  <c:v>1.0878802185202671E-2</c:v>
                </c:pt>
                <c:pt idx="27">
                  <c:v>1.2561171899133432E-2</c:v>
                </c:pt>
                <c:pt idx="28">
                  <c:v>1.3030589719331442E-2</c:v>
                </c:pt>
                <c:pt idx="29">
                  <c:v>1.4157740993184032E-2</c:v>
                </c:pt>
                <c:pt idx="30">
                  <c:v>1.5101357634368607E-2</c:v>
                </c:pt>
                <c:pt idx="31">
                  <c:v>2.2980191408858226E-2</c:v>
                </c:pt>
              </c:numCache>
            </c:numRef>
          </c:val>
          <c:extLst>
            <c:ext xmlns:c16="http://schemas.microsoft.com/office/drawing/2014/chart" uri="{C3380CC4-5D6E-409C-BE32-E72D297353CC}">
              <c16:uniqueId val="{00000000-F74A-496E-967A-D6F9417592F9}"/>
            </c:ext>
          </c:extLst>
        </c:ser>
        <c:ser>
          <c:idx val="1"/>
          <c:order val="1"/>
          <c:tx>
            <c:strRef>
              <c:f>'C - working'!$C$4</c:f>
              <c:strCache>
                <c:ptCount val="1"/>
                <c:pt idx="0">
                  <c:v>2017</c:v>
                </c:pt>
              </c:strCache>
            </c:strRef>
          </c:tx>
          <c:spPr>
            <a:solidFill>
              <a:srgbClr val="BF78D3"/>
            </a:solidFill>
            <a:ln>
              <a:noFill/>
            </a:ln>
            <a:effectLst/>
          </c:spPr>
          <c:invertIfNegative val="0"/>
          <c:cat>
            <c:strRef>
              <c:f>'C - working'!$A$5:$A$36</c:f>
              <c:strCache>
                <c:ptCount val="32"/>
                <c:pt idx="0">
                  <c:v>Orkney Islands</c:v>
                </c:pt>
                <c:pt idx="1">
                  <c:v>Moray</c:v>
                </c:pt>
                <c:pt idx="2">
                  <c:v>Na h-Eileanan Siar</c:v>
                </c:pt>
                <c:pt idx="3">
                  <c:v>Shetland Islands</c:v>
                </c:pt>
                <c:pt idx="4">
                  <c:v>Perth and Kinross</c:v>
                </c:pt>
                <c:pt idx="5">
                  <c:v>Aberdeen City</c:v>
                </c:pt>
                <c:pt idx="6">
                  <c:v>Highland</c:v>
                </c:pt>
                <c:pt idx="7">
                  <c:v>Stirling</c:v>
                </c:pt>
                <c:pt idx="8">
                  <c:v>City of Edinburgh</c:v>
                </c:pt>
                <c:pt idx="9">
                  <c:v>East Lothian</c:v>
                </c:pt>
                <c:pt idx="10">
                  <c:v>Scottish Borders</c:v>
                </c:pt>
                <c:pt idx="11">
                  <c:v>Aberdeenshire</c:v>
                </c:pt>
                <c:pt idx="12">
                  <c:v>Falkirk</c:v>
                </c:pt>
                <c:pt idx="13">
                  <c:v>Argyll and Bute</c:v>
                </c:pt>
                <c:pt idx="14">
                  <c:v>West Lothian</c:v>
                </c:pt>
                <c:pt idx="15">
                  <c:v>Fife</c:v>
                </c:pt>
                <c:pt idx="16">
                  <c:v>Dumfries and Galloway</c:v>
                </c:pt>
                <c:pt idx="17">
                  <c:v>Angus</c:v>
                </c:pt>
                <c:pt idx="18">
                  <c:v>East Renfrewshire</c:v>
                </c:pt>
                <c:pt idx="19">
                  <c:v>East Ayrshire</c:v>
                </c:pt>
                <c:pt idx="20">
                  <c:v>Renfrewshire</c:v>
                </c:pt>
                <c:pt idx="21">
                  <c:v>South Ayrshire</c:v>
                </c:pt>
                <c:pt idx="22">
                  <c:v>Midlothian</c:v>
                </c:pt>
                <c:pt idx="23">
                  <c:v>North Lanarkshire</c:v>
                </c:pt>
                <c:pt idx="24">
                  <c:v>Inverclyde</c:v>
                </c:pt>
                <c:pt idx="25">
                  <c:v>North Ayrshire</c:v>
                </c:pt>
                <c:pt idx="26">
                  <c:v>Dundee City</c:v>
                </c:pt>
                <c:pt idx="27">
                  <c:v>Glasgow City</c:v>
                </c:pt>
                <c:pt idx="28">
                  <c:v>South Lanarkshire</c:v>
                </c:pt>
                <c:pt idx="29">
                  <c:v>Clackmannanshire</c:v>
                </c:pt>
                <c:pt idx="30">
                  <c:v>East Dunbartonshire</c:v>
                </c:pt>
                <c:pt idx="31">
                  <c:v>West Dunbartonshire</c:v>
                </c:pt>
              </c:strCache>
            </c:strRef>
          </c:cat>
          <c:val>
            <c:numRef>
              <c:f>'C - working'!$C$5:$C$36</c:f>
              <c:numCache>
                <c:formatCode>0.0%</c:formatCode>
                <c:ptCount val="32"/>
                <c:pt idx="0">
                  <c:v>-4.8272727272727273E-2</c:v>
                </c:pt>
                <c:pt idx="1">
                  <c:v>-4.112549592816872E-2</c:v>
                </c:pt>
                <c:pt idx="2">
                  <c:v>-4.6270871985157697E-2</c:v>
                </c:pt>
                <c:pt idx="3">
                  <c:v>-2.6949740034662044E-2</c:v>
                </c:pt>
                <c:pt idx="4">
                  <c:v>-2.0860357379219062E-2</c:v>
                </c:pt>
                <c:pt idx="5">
                  <c:v>-1.2373251748251749E-2</c:v>
                </c:pt>
                <c:pt idx="6">
                  <c:v>-1.1697423250276385E-2</c:v>
                </c:pt>
                <c:pt idx="7">
                  <c:v>-8.5638297872340421E-3</c:v>
                </c:pt>
                <c:pt idx="8">
                  <c:v>-1.6198047582860819E-2</c:v>
                </c:pt>
                <c:pt idx="9">
                  <c:v>-7.0488363220144986E-3</c:v>
                </c:pt>
                <c:pt idx="10">
                  <c:v>1.5997217875152148E-3</c:v>
                </c:pt>
                <c:pt idx="11">
                  <c:v>-7.2880061115355235E-3</c:v>
                </c:pt>
                <c:pt idx="12">
                  <c:v>-4.7648785361893466E-3</c:v>
                </c:pt>
                <c:pt idx="13">
                  <c:v>6.8770878930998732E-3</c:v>
                </c:pt>
                <c:pt idx="14">
                  <c:v>-1.3788538966411118E-3</c:v>
                </c:pt>
                <c:pt idx="15">
                  <c:v>-1.7985514660348403E-3</c:v>
                </c:pt>
                <c:pt idx="16">
                  <c:v>1.4276139410187667E-3</c:v>
                </c:pt>
                <c:pt idx="17">
                  <c:v>4.8159614723082214E-4</c:v>
                </c:pt>
                <c:pt idx="18">
                  <c:v>3.1447868298860281E-3</c:v>
                </c:pt>
                <c:pt idx="19">
                  <c:v>8.6681974741676226E-3</c:v>
                </c:pt>
                <c:pt idx="20">
                  <c:v>7.9737601085788611E-3</c:v>
                </c:pt>
                <c:pt idx="21">
                  <c:v>7.472488462903798E-3</c:v>
                </c:pt>
                <c:pt idx="22">
                  <c:v>4.2957042957042961E-3</c:v>
                </c:pt>
                <c:pt idx="23">
                  <c:v>1.508412754441699E-2</c:v>
                </c:pt>
                <c:pt idx="24">
                  <c:v>1.866429659725749E-2</c:v>
                </c:pt>
                <c:pt idx="25">
                  <c:v>2.075263274173356E-2</c:v>
                </c:pt>
                <c:pt idx="26">
                  <c:v>1.9487593302400647E-2</c:v>
                </c:pt>
                <c:pt idx="27">
                  <c:v>1.941805416894786E-2</c:v>
                </c:pt>
                <c:pt idx="28">
                  <c:v>2.7611025552377658E-2</c:v>
                </c:pt>
                <c:pt idx="29">
                  <c:v>2.0369290573372206E-2</c:v>
                </c:pt>
                <c:pt idx="30">
                  <c:v>2.1057985757884028E-2</c:v>
                </c:pt>
                <c:pt idx="31">
                  <c:v>3.8477848454413571E-2</c:v>
                </c:pt>
              </c:numCache>
            </c:numRef>
          </c:val>
          <c:extLst>
            <c:ext xmlns:c16="http://schemas.microsoft.com/office/drawing/2014/chart" uri="{C3380CC4-5D6E-409C-BE32-E72D297353CC}">
              <c16:uniqueId val="{00000001-F74A-496E-967A-D6F9417592F9}"/>
            </c:ext>
          </c:extLst>
        </c:ser>
        <c:ser>
          <c:idx val="2"/>
          <c:order val="2"/>
          <c:tx>
            <c:strRef>
              <c:f>'C - working'!$D$4</c:f>
              <c:strCache>
                <c:ptCount val="1"/>
                <c:pt idx="0">
                  <c:v>2018</c:v>
                </c:pt>
              </c:strCache>
            </c:strRef>
          </c:tx>
          <c:spPr>
            <a:pattFill prst="lgCheck">
              <a:fgClr>
                <a:srgbClr val="6C297F"/>
              </a:fgClr>
              <a:bgClr>
                <a:schemeClr val="bg1"/>
              </a:bgClr>
            </a:pattFill>
            <a:ln>
              <a:noFill/>
            </a:ln>
            <a:effectLst/>
          </c:spPr>
          <c:invertIfNegative val="0"/>
          <c:cat>
            <c:strRef>
              <c:f>'C - working'!$A$5:$A$36</c:f>
              <c:strCache>
                <c:ptCount val="32"/>
                <c:pt idx="0">
                  <c:v>Orkney Islands</c:v>
                </c:pt>
                <c:pt idx="1">
                  <c:v>Moray</c:v>
                </c:pt>
                <c:pt idx="2">
                  <c:v>Na h-Eileanan Siar</c:v>
                </c:pt>
                <c:pt idx="3">
                  <c:v>Shetland Islands</c:v>
                </c:pt>
                <c:pt idx="4">
                  <c:v>Perth and Kinross</c:v>
                </c:pt>
                <c:pt idx="5">
                  <c:v>Aberdeen City</c:v>
                </c:pt>
                <c:pt idx="6">
                  <c:v>Highland</c:v>
                </c:pt>
                <c:pt idx="7">
                  <c:v>Stirling</c:v>
                </c:pt>
                <c:pt idx="8">
                  <c:v>City of Edinburgh</c:v>
                </c:pt>
                <c:pt idx="9">
                  <c:v>East Lothian</c:v>
                </c:pt>
                <c:pt idx="10">
                  <c:v>Scottish Borders</c:v>
                </c:pt>
                <c:pt idx="11">
                  <c:v>Aberdeenshire</c:v>
                </c:pt>
                <c:pt idx="12">
                  <c:v>Falkirk</c:v>
                </c:pt>
                <c:pt idx="13">
                  <c:v>Argyll and Bute</c:v>
                </c:pt>
                <c:pt idx="14">
                  <c:v>West Lothian</c:v>
                </c:pt>
                <c:pt idx="15">
                  <c:v>Fife</c:v>
                </c:pt>
                <c:pt idx="16">
                  <c:v>Dumfries and Galloway</c:v>
                </c:pt>
                <c:pt idx="17">
                  <c:v>Angus</c:v>
                </c:pt>
                <c:pt idx="18">
                  <c:v>East Renfrewshire</c:v>
                </c:pt>
                <c:pt idx="19">
                  <c:v>East Ayrshire</c:v>
                </c:pt>
                <c:pt idx="20">
                  <c:v>Renfrewshire</c:v>
                </c:pt>
                <c:pt idx="21">
                  <c:v>South Ayrshire</c:v>
                </c:pt>
                <c:pt idx="22">
                  <c:v>Midlothian</c:v>
                </c:pt>
                <c:pt idx="23">
                  <c:v>North Lanarkshire</c:v>
                </c:pt>
                <c:pt idx="24">
                  <c:v>Inverclyde</c:v>
                </c:pt>
                <c:pt idx="25">
                  <c:v>North Ayrshire</c:v>
                </c:pt>
                <c:pt idx="26">
                  <c:v>Dundee City</c:v>
                </c:pt>
                <c:pt idx="27">
                  <c:v>Glasgow City</c:v>
                </c:pt>
                <c:pt idx="28">
                  <c:v>South Lanarkshire</c:v>
                </c:pt>
                <c:pt idx="29">
                  <c:v>Clackmannanshire</c:v>
                </c:pt>
                <c:pt idx="30">
                  <c:v>East Dunbartonshire</c:v>
                </c:pt>
                <c:pt idx="31">
                  <c:v>West Dunbartonshire</c:v>
                </c:pt>
              </c:strCache>
            </c:strRef>
          </c:cat>
          <c:val>
            <c:numRef>
              <c:f>'C - working'!$D$5:$D$36</c:f>
              <c:numCache>
                <c:formatCode>0.0%</c:formatCode>
                <c:ptCount val="32"/>
                <c:pt idx="0">
                  <c:v>-4.1054529067147363E-2</c:v>
                </c:pt>
                <c:pt idx="1">
                  <c:v>-3.5981993299832496E-2</c:v>
                </c:pt>
                <c:pt idx="2">
                  <c:v>-3.5408125232948194E-2</c:v>
                </c:pt>
                <c:pt idx="3">
                  <c:v>-2.4532405393649412E-2</c:v>
                </c:pt>
                <c:pt idx="4">
                  <c:v>-1.1276356666005684E-2</c:v>
                </c:pt>
                <c:pt idx="5">
                  <c:v>-1.182984707329935E-2</c:v>
                </c:pt>
                <c:pt idx="6">
                  <c:v>-6.550904305001274E-3</c:v>
                </c:pt>
                <c:pt idx="7">
                  <c:v>-6.8801017703805792E-3</c:v>
                </c:pt>
                <c:pt idx="8">
                  <c:v>-6.7637415621986498E-3</c:v>
                </c:pt>
                <c:pt idx="9">
                  <c:v>3.7621703374610075E-3</c:v>
                </c:pt>
                <c:pt idx="10">
                  <c:v>4.3376420577773923E-3</c:v>
                </c:pt>
                <c:pt idx="11">
                  <c:v>-2.0537728993766016E-3</c:v>
                </c:pt>
                <c:pt idx="12">
                  <c:v>3.1620306847948108E-3</c:v>
                </c:pt>
                <c:pt idx="13">
                  <c:v>1.5395316485045211E-2</c:v>
                </c:pt>
                <c:pt idx="14">
                  <c:v>5.9020533655429891E-3</c:v>
                </c:pt>
                <c:pt idx="15">
                  <c:v>8.7494286252050232E-3</c:v>
                </c:pt>
                <c:pt idx="16">
                  <c:v>7.7626184555413674E-3</c:v>
                </c:pt>
                <c:pt idx="17">
                  <c:v>1.0099965529127886E-2</c:v>
                </c:pt>
                <c:pt idx="18">
                  <c:v>1.2314805085636231E-2</c:v>
                </c:pt>
                <c:pt idx="19">
                  <c:v>1.1293499671700591E-2</c:v>
                </c:pt>
                <c:pt idx="20">
                  <c:v>1.1699195680296979E-2</c:v>
                </c:pt>
                <c:pt idx="21">
                  <c:v>1.5841848067525543E-2</c:v>
                </c:pt>
                <c:pt idx="22">
                  <c:v>1.6925771841471426E-2</c:v>
                </c:pt>
                <c:pt idx="23">
                  <c:v>1.6744076665294844E-2</c:v>
                </c:pt>
                <c:pt idx="24">
                  <c:v>1.891234804862444E-2</c:v>
                </c:pt>
                <c:pt idx="25">
                  <c:v>2.6012714370195152E-2</c:v>
                </c:pt>
                <c:pt idx="26">
                  <c:v>2.081344537815126E-2</c:v>
                </c:pt>
                <c:pt idx="27">
                  <c:v>2.362829456745582E-2</c:v>
                </c:pt>
                <c:pt idx="28">
                  <c:v>2.9380603096984516E-2</c:v>
                </c:pt>
                <c:pt idx="29">
                  <c:v>3.1906614785992216E-2</c:v>
                </c:pt>
                <c:pt idx="30">
                  <c:v>2.7093141327425459E-2</c:v>
                </c:pt>
                <c:pt idx="31">
                  <c:v>4.1097273645237291E-2</c:v>
                </c:pt>
              </c:numCache>
            </c:numRef>
          </c:val>
          <c:extLst>
            <c:ext xmlns:c16="http://schemas.microsoft.com/office/drawing/2014/chart" uri="{C3380CC4-5D6E-409C-BE32-E72D297353CC}">
              <c16:uniqueId val="{00000002-F74A-496E-967A-D6F9417592F9}"/>
            </c:ext>
          </c:extLst>
        </c:ser>
        <c:dLbls>
          <c:showLegendKey val="0"/>
          <c:showVal val="0"/>
          <c:showCatName val="0"/>
          <c:showSerName val="0"/>
          <c:showPercent val="0"/>
          <c:showBubbleSize val="0"/>
        </c:dLbls>
        <c:gapWidth val="30"/>
        <c:axId val="678431272"/>
        <c:axId val="678424056"/>
      </c:barChart>
      <c:catAx>
        <c:axId val="678431272"/>
        <c:scaling>
          <c:orientation val="maxMin"/>
        </c:scaling>
        <c:delete val="0"/>
        <c:axPos val="l"/>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GB" sz="1600"/>
                  <a:t>Percentage difference from MYE </a:t>
                </a:r>
              </a:p>
              <a:p>
                <a:pPr>
                  <a:defRPr sz="1600"/>
                </a:pPr>
                <a:endParaRPr lang="en-GB" sz="1600"/>
              </a:p>
            </c:rich>
          </c:tx>
          <c:layout>
            <c:manualLayout>
              <c:xMode val="edge"/>
              <c:yMode val="edge"/>
              <c:x val="0.42789945037868299"/>
              <c:y val="0.93192130870492329"/>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high"/>
        <c:spPr>
          <a:noFill/>
          <a:ln>
            <a:solidFill>
              <a:schemeClr val="bg1">
                <a:lumMod val="50000"/>
              </a:schemeClr>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78431272"/>
        <c:crosses val="max"/>
        <c:crossBetween val="between"/>
      </c:valAx>
      <c:spPr>
        <a:noFill/>
        <a:ln w="25400">
          <a:noFill/>
        </a:ln>
        <a:effectLst/>
      </c:spPr>
    </c:plotArea>
    <c:legend>
      <c:legendPos val="t"/>
      <c:layout>
        <c:manualLayout>
          <c:xMode val="edge"/>
          <c:yMode val="edge"/>
          <c:x val="0.47354479781714082"/>
          <c:y val="4.594882031849145E-2"/>
          <c:w val="0.22759494095544819"/>
          <c:h val="3.129950928846828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6C297F"/>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73117058246124"/>
          <c:y val="9.0556473829201109E-2"/>
          <c:w val="0.73997385000623905"/>
          <c:h val="0.79350244029413675"/>
        </c:manualLayout>
      </c:layout>
      <c:barChart>
        <c:barDir val="bar"/>
        <c:grouping val="stacked"/>
        <c:varyColors val="0"/>
        <c:ser>
          <c:idx val="4"/>
          <c:order val="0"/>
          <c:tx>
            <c:strRef>
              <c:f>'C - working'!$H$4</c:f>
              <c:strCache>
                <c:ptCount val="1"/>
                <c:pt idx="0">
                  <c:v>Blank</c:v>
                </c:pt>
              </c:strCache>
            </c:strRef>
          </c:tx>
          <c:spPr>
            <a:noFill/>
            <a:ln w="25400">
              <a:noFill/>
            </a:ln>
            <a:effectLst/>
          </c:spPr>
          <c:invertIfNegative val="0"/>
          <c:cat>
            <c:strRef>
              <c:f>'C - working'!$A$5:$A$36</c:f>
              <c:strCache>
                <c:ptCount val="32"/>
                <c:pt idx="0">
                  <c:v>Orkney Islands</c:v>
                </c:pt>
                <c:pt idx="1">
                  <c:v>Moray</c:v>
                </c:pt>
                <c:pt idx="2">
                  <c:v>Na h-Eileanan Siar</c:v>
                </c:pt>
                <c:pt idx="3">
                  <c:v>Shetland Islands</c:v>
                </c:pt>
                <c:pt idx="4">
                  <c:v>Perth and Kinross</c:v>
                </c:pt>
                <c:pt idx="5">
                  <c:v>Aberdeen City</c:v>
                </c:pt>
                <c:pt idx="6">
                  <c:v>Highland</c:v>
                </c:pt>
                <c:pt idx="7">
                  <c:v>Stirling</c:v>
                </c:pt>
                <c:pt idx="8">
                  <c:v>City of Edinburgh</c:v>
                </c:pt>
                <c:pt idx="9">
                  <c:v>East Lothian</c:v>
                </c:pt>
                <c:pt idx="10">
                  <c:v>Scottish Borders</c:v>
                </c:pt>
                <c:pt idx="11">
                  <c:v>Aberdeenshire</c:v>
                </c:pt>
                <c:pt idx="12">
                  <c:v>Falkirk</c:v>
                </c:pt>
                <c:pt idx="13">
                  <c:v>Argyll and Bute</c:v>
                </c:pt>
                <c:pt idx="14">
                  <c:v>West Lothian</c:v>
                </c:pt>
                <c:pt idx="15">
                  <c:v>Fife</c:v>
                </c:pt>
                <c:pt idx="16">
                  <c:v>Dumfries and Galloway</c:v>
                </c:pt>
                <c:pt idx="17">
                  <c:v>Angus</c:v>
                </c:pt>
                <c:pt idx="18">
                  <c:v>East Renfrewshire</c:v>
                </c:pt>
                <c:pt idx="19">
                  <c:v>East Ayrshire</c:v>
                </c:pt>
                <c:pt idx="20">
                  <c:v>Renfrewshire</c:v>
                </c:pt>
                <c:pt idx="21">
                  <c:v>South Ayrshire</c:v>
                </c:pt>
                <c:pt idx="22">
                  <c:v>Midlothian</c:v>
                </c:pt>
                <c:pt idx="23">
                  <c:v>North Lanarkshire</c:v>
                </c:pt>
                <c:pt idx="24">
                  <c:v>Inverclyde</c:v>
                </c:pt>
                <c:pt idx="25">
                  <c:v>North Ayrshire</c:v>
                </c:pt>
                <c:pt idx="26">
                  <c:v>Dundee City</c:v>
                </c:pt>
                <c:pt idx="27">
                  <c:v>Glasgow City</c:v>
                </c:pt>
                <c:pt idx="28">
                  <c:v>South Lanarkshire</c:v>
                </c:pt>
                <c:pt idx="29">
                  <c:v>Clackmannanshire</c:v>
                </c:pt>
                <c:pt idx="30">
                  <c:v>East Dunbartonshire</c:v>
                </c:pt>
                <c:pt idx="31">
                  <c:v>West Dunbartonshire</c:v>
                </c:pt>
              </c:strCache>
            </c:strRef>
          </c:cat>
          <c:val>
            <c:numRef>
              <c:f>'C - working'!$H$5:$H$36</c:f>
              <c:numCache>
                <c:formatCode>0.0%</c:formatCode>
                <c:ptCount val="32"/>
                <c:pt idx="0">
                  <c:v>-4.1054529067147363E-2</c:v>
                </c:pt>
                <c:pt idx="1">
                  <c:v>-3.5981993299832496E-2</c:v>
                </c:pt>
                <c:pt idx="2">
                  <c:v>-3.5408125232948194E-2</c:v>
                </c:pt>
                <c:pt idx="3">
                  <c:v>-2.4532405393649412E-2</c:v>
                </c:pt>
                <c:pt idx="4">
                  <c:v>-1.1276356666005684E-2</c:v>
                </c:pt>
                <c:pt idx="5">
                  <c:v>-1.182984707329935E-2</c:v>
                </c:pt>
                <c:pt idx="6">
                  <c:v>-6.550904305001274E-3</c:v>
                </c:pt>
                <c:pt idx="7">
                  <c:v>-6.8801017703805792E-3</c:v>
                </c:pt>
                <c:pt idx="8">
                  <c:v>-6.7637415621986498E-3</c:v>
                </c:pt>
                <c:pt idx="9">
                  <c:v>0</c:v>
                </c:pt>
                <c:pt idx="10">
                  <c:v>0</c:v>
                </c:pt>
                <c:pt idx="11">
                  <c:v>-2.0537728993766016E-3</c:v>
                </c:pt>
                <c:pt idx="12">
                  <c:v>0</c:v>
                </c:pt>
                <c:pt idx="13">
                  <c:v>0</c:v>
                </c:pt>
                <c:pt idx="14">
                  <c:v>0</c:v>
                </c:pt>
                <c:pt idx="15">
                  <c:v>0</c:v>
                </c:pt>
                <c:pt idx="16">
                  <c:v>0</c:v>
                </c:pt>
                <c:pt idx="17">
                  <c:v>0</c:v>
                </c:pt>
                <c:pt idx="18">
                  <c:v>0</c:v>
                </c:pt>
                <c:pt idx="19">
                  <c:v>0</c:v>
                </c:pt>
                <c:pt idx="20">
                  <c:v>0</c:v>
                </c:pt>
                <c:pt idx="21">
                  <c:v>0</c:v>
                </c:pt>
                <c:pt idx="22">
                  <c:v>0</c:v>
                </c:pt>
                <c:pt idx="23">
                  <c:v>8.0438433660390697E-4</c:v>
                </c:pt>
                <c:pt idx="24">
                  <c:v>2.3117736230419406E-3</c:v>
                </c:pt>
                <c:pt idx="25">
                  <c:v>9.353153285745824E-3</c:v>
                </c:pt>
                <c:pt idx="26">
                  <c:v>1.0878802185202671E-2</c:v>
                </c:pt>
                <c:pt idx="27">
                  <c:v>1.2561171899133432E-2</c:v>
                </c:pt>
                <c:pt idx="28">
                  <c:v>1.3030589719331442E-2</c:v>
                </c:pt>
                <c:pt idx="29">
                  <c:v>1.4157740993184032E-2</c:v>
                </c:pt>
                <c:pt idx="30">
                  <c:v>1.5101357634368607E-2</c:v>
                </c:pt>
                <c:pt idx="31">
                  <c:v>2.2980191408858226E-2</c:v>
                </c:pt>
              </c:numCache>
            </c:numRef>
          </c:val>
          <c:extLst>
            <c:ext xmlns:c16="http://schemas.microsoft.com/office/drawing/2014/chart" uri="{C3380CC4-5D6E-409C-BE32-E72D297353CC}">
              <c16:uniqueId val="{00000000-1A9D-46FF-9A79-CF41F6CCEAD0}"/>
            </c:ext>
          </c:extLst>
        </c:ser>
        <c:ser>
          <c:idx val="2"/>
          <c:order val="1"/>
          <c:tx>
            <c:strRef>
              <c:f>'C - working'!$I$4</c:f>
              <c:strCache>
                <c:ptCount val="1"/>
                <c:pt idx="0">
                  <c:v>Not Blank 1</c:v>
                </c:pt>
              </c:strCache>
            </c:strRef>
          </c:tx>
          <c:spPr>
            <a:solidFill>
              <a:srgbClr val="6C297F">
                <a:alpha val="96000"/>
              </a:srgbClr>
            </a:solidFill>
            <a:ln>
              <a:noFill/>
            </a:ln>
            <a:effectLst/>
          </c:spPr>
          <c:invertIfNegative val="0"/>
          <c:cat>
            <c:strRef>
              <c:f>'C - working'!$A$5:$A$36</c:f>
              <c:strCache>
                <c:ptCount val="32"/>
                <c:pt idx="0">
                  <c:v>Orkney Islands</c:v>
                </c:pt>
                <c:pt idx="1">
                  <c:v>Moray</c:v>
                </c:pt>
                <c:pt idx="2">
                  <c:v>Na h-Eileanan Siar</c:v>
                </c:pt>
                <c:pt idx="3">
                  <c:v>Shetland Islands</c:v>
                </c:pt>
                <c:pt idx="4">
                  <c:v>Perth and Kinross</c:v>
                </c:pt>
                <c:pt idx="5">
                  <c:v>Aberdeen City</c:v>
                </c:pt>
                <c:pt idx="6">
                  <c:v>Highland</c:v>
                </c:pt>
                <c:pt idx="7">
                  <c:v>Stirling</c:v>
                </c:pt>
                <c:pt idx="8">
                  <c:v>City of Edinburgh</c:v>
                </c:pt>
                <c:pt idx="9">
                  <c:v>East Lothian</c:v>
                </c:pt>
                <c:pt idx="10">
                  <c:v>Scottish Borders</c:v>
                </c:pt>
                <c:pt idx="11">
                  <c:v>Aberdeenshire</c:v>
                </c:pt>
                <c:pt idx="12">
                  <c:v>Falkirk</c:v>
                </c:pt>
                <c:pt idx="13">
                  <c:v>Argyll and Bute</c:v>
                </c:pt>
                <c:pt idx="14">
                  <c:v>West Lothian</c:v>
                </c:pt>
                <c:pt idx="15">
                  <c:v>Fife</c:v>
                </c:pt>
                <c:pt idx="16">
                  <c:v>Dumfries and Galloway</c:v>
                </c:pt>
                <c:pt idx="17">
                  <c:v>Angus</c:v>
                </c:pt>
                <c:pt idx="18">
                  <c:v>East Renfrewshire</c:v>
                </c:pt>
                <c:pt idx="19">
                  <c:v>East Ayrshire</c:v>
                </c:pt>
                <c:pt idx="20">
                  <c:v>Renfrewshire</c:v>
                </c:pt>
                <c:pt idx="21">
                  <c:v>South Ayrshire</c:v>
                </c:pt>
                <c:pt idx="22">
                  <c:v>Midlothian</c:v>
                </c:pt>
                <c:pt idx="23">
                  <c:v>North Lanarkshire</c:v>
                </c:pt>
                <c:pt idx="24">
                  <c:v>Inverclyde</c:v>
                </c:pt>
                <c:pt idx="25">
                  <c:v>North Ayrshire</c:v>
                </c:pt>
                <c:pt idx="26">
                  <c:v>Dundee City</c:v>
                </c:pt>
                <c:pt idx="27">
                  <c:v>Glasgow City</c:v>
                </c:pt>
                <c:pt idx="28">
                  <c:v>South Lanarkshire</c:v>
                </c:pt>
                <c:pt idx="29">
                  <c:v>Clackmannanshire</c:v>
                </c:pt>
                <c:pt idx="30">
                  <c:v>East Dunbartonshire</c:v>
                </c:pt>
                <c:pt idx="31">
                  <c:v>West Dunbartonshire</c:v>
                </c:pt>
              </c:strCache>
            </c:strRef>
          </c:cat>
          <c:val>
            <c:numRef>
              <c:f>'C - working'!$I$5:$I$36</c:f>
              <c:numCache>
                <c:formatCode>0.0%</c:formatCode>
                <c:ptCount val="32"/>
                <c:pt idx="0">
                  <c:v>-2.0547301596468198E-2</c:v>
                </c:pt>
                <c:pt idx="1">
                  <c:v>-2.1590610010253898E-2</c:v>
                </c:pt>
                <c:pt idx="2">
                  <c:v>-1.0862746752209503E-2</c:v>
                </c:pt>
                <c:pt idx="3">
                  <c:v>-1.2105525640833344E-2</c:v>
                </c:pt>
                <c:pt idx="4">
                  <c:v>-1.9570471048355874E-2</c:v>
                </c:pt>
                <c:pt idx="5">
                  <c:v>-1.3331134479084916E-2</c:v>
                </c:pt>
                <c:pt idx="6">
                  <c:v>-1.7868740453698729E-2</c:v>
                </c:pt>
                <c:pt idx="7">
                  <c:v>-1.4303898229619423E-2</c:v>
                </c:pt>
                <c:pt idx="8">
                  <c:v>-1.3548974095273204E-2</c:v>
                </c:pt>
                <c:pt idx="9">
                  <c:v>0</c:v>
                </c:pt>
                <c:pt idx="10">
                  <c:v>0</c:v>
                </c:pt>
                <c:pt idx="11">
                  <c:v>-1.3511275348077535E-2</c:v>
                </c:pt>
                <c:pt idx="12">
                  <c:v>0</c:v>
                </c:pt>
                <c:pt idx="13">
                  <c:v>0</c:v>
                </c:pt>
                <c:pt idx="14">
                  <c:v>0</c:v>
                </c:pt>
                <c:pt idx="15">
                  <c:v>0</c:v>
                </c:pt>
                <c:pt idx="16">
                  <c:v>0</c:v>
                </c:pt>
                <c:pt idx="17">
                  <c:v>0</c:v>
                </c:pt>
                <c:pt idx="18">
                  <c:v>0</c:v>
                </c:pt>
                <c:pt idx="19">
                  <c:v>0</c:v>
                </c:pt>
                <c:pt idx="20">
                  <c:v>0</c:v>
                </c:pt>
                <c:pt idx="21">
                  <c:v>0</c:v>
                </c:pt>
                <c:pt idx="22">
                  <c:v>0</c:v>
                </c:pt>
                <c:pt idx="23">
                  <c:v>1.5939692328690937E-2</c:v>
                </c:pt>
                <c:pt idx="24">
                  <c:v>1.66005744255825E-2</c:v>
                </c:pt>
                <c:pt idx="25">
                  <c:v>1.6659561084449326E-2</c:v>
                </c:pt>
                <c:pt idx="26">
                  <c:v>9.9346431929485893E-3</c:v>
                </c:pt>
                <c:pt idx="27">
                  <c:v>1.1067122668322387E-2</c:v>
                </c:pt>
                <c:pt idx="28">
                  <c:v>1.6350013377653072E-2</c:v>
                </c:pt>
                <c:pt idx="29">
                  <c:v>1.7748873792808186E-2</c:v>
                </c:pt>
                <c:pt idx="30">
                  <c:v>1.1991783693056852E-2</c:v>
                </c:pt>
                <c:pt idx="31">
                  <c:v>1.8117082236379065E-2</c:v>
                </c:pt>
              </c:numCache>
            </c:numRef>
          </c:val>
          <c:extLst>
            <c:ext xmlns:c16="http://schemas.microsoft.com/office/drawing/2014/chart" uri="{C3380CC4-5D6E-409C-BE32-E72D297353CC}">
              <c16:uniqueId val="{00000001-1A9D-46FF-9A79-CF41F6CCEAD0}"/>
            </c:ext>
          </c:extLst>
        </c:ser>
        <c:ser>
          <c:idx val="6"/>
          <c:order val="2"/>
          <c:tx>
            <c:strRef>
              <c:f>'C - working'!$J$4</c:f>
              <c:strCache>
                <c:ptCount val="1"/>
                <c:pt idx="0">
                  <c:v>Not Blank 2</c:v>
                </c:pt>
              </c:strCache>
            </c:strRef>
          </c:tx>
          <c:spPr>
            <a:solidFill>
              <a:srgbClr val="6C297F"/>
            </a:solidFill>
            <a:ln>
              <a:noFill/>
            </a:ln>
            <a:effectLst/>
          </c:spPr>
          <c:invertIfNegative val="0"/>
          <c:dPt>
            <c:idx val="22"/>
            <c:invertIfNegative val="0"/>
            <c:bubble3D val="0"/>
            <c:spPr>
              <a:solidFill>
                <a:srgbClr val="6C297F"/>
              </a:solidFill>
              <a:ln>
                <a:noFill/>
              </a:ln>
              <a:effectLst/>
            </c:spPr>
            <c:extLst>
              <c:ext xmlns:c16="http://schemas.microsoft.com/office/drawing/2014/chart" uri="{C3380CC4-5D6E-409C-BE32-E72D297353CC}">
                <c16:uniqueId val="{00000003-1A9D-46FF-9A79-CF41F6CCEAD0}"/>
              </c:ext>
            </c:extLst>
          </c:dPt>
          <c:val>
            <c:numRef>
              <c:f>'C - working'!$J$5:$J$36</c:f>
              <c:numCache>
                <c:formatCode>General</c:formatCode>
                <c:ptCount val="32"/>
                <c:pt idx="0">
                  <c:v>0</c:v>
                </c:pt>
                <c:pt idx="1">
                  <c:v>0</c:v>
                </c:pt>
                <c:pt idx="2">
                  <c:v>0</c:v>
                </c:pt>
                <c:pt idx="3">
                  <c:v>0</c:v>
                </c:pt>
                <c:pt idx="4">
                  <c:v>0</c:v>
                </c:pt>
                <c:pt idx="5">
                  <c:v>0</c:v>
                </c:pt>
                <c:pt idx="6">
                  <c:v>0</c:v>
                </c:pt>
                <c:pt idx="7">
                  <c:v>0</c:v>
                </c:pt>
                <c:pt idx="8">
                  <c:v>0</c:v>
                </c:pt>
                <c:pt idx="9">
                  <c:v>-1.7090978960514938E-2</c:v>
                </c:pt>
                <c:pt idx="10">
                  <c:v>-1.6502226490875752E-2</c:v>
                </c:pt>
                <c:pt idx="11">
                  <c:v>0</c:v>
                </c:pt>
                <c:pt idx="12">
                  <c:v>-1.3571338938386246E-2</c:v>
                </c:pt>
                <c:pt idx="13">
                  <c:v>-9.8244003213588896E-3</c:v>
                </c:pt>
                <c:pt idx="14">
                  <c:v>-9.6263809470937649E-3</c:v>
                </c:pt>
                <c:pt idx="15">
                  <c:v>-9.121594253773662E-3</c:v>
                </c:pt>
                <c:pt idx="16">
                  <c:v>-8.540663456393793E-3</c:v>
                </c:pt>
                <c:pt idx="17">
                  <c:v>-7.4236182629591483E-3</c:v>
                </c:pt>
                <c:pt idx="18">
                  <c:v>-5.937533312013645E-3</c:v>
                </c:pt>
                <c:pt idx="19">
                  <c:v>-4.0834697217675938E-3</c:v>
                </c:pt>
                <c:pt idx="20">
                  <c:v>-3.6832831239697605E-3</c:v>
                </c:pt>
                <c:pt idx="21">
                  <c:v>-3.6809815950920245E-3</c:v>
                </c:pt>
                <c:pt idx="22">
                  <c:v>-1.6702403791897078E-3</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4-1A9D-46FF-9A79-CF41F6CCEAD0}"/>
            </c:ext>
          </c:extLst>
        </c:ser>
        <c:ser>
          <c:idx val="5"/>
          <c:order val="3"/>
          <c:tx>
            <c:strRef>
              <c:f>'C - working'!$K$4</c:f>
              <c:strCache>
                <c:ptCount val="1"/>
                <c:pt idx="0">
                  <c:v>Not Blank 3</c:v>
                </c:pt>
              </c:strCache>
            </c:strRef>
          </c:tx>
          <c:spPr>
            <a:solidFill>
              <a:srgbClr val="6C297F"/>
            </a:solidFill>
            <a:ln>
              <a:noFill/>
            </a:ln>
            <a:effectLst/>
          </c:spPr>
          <c:invertIfNegative val="0"/>
          <c:val>
            <c:numRef>
              <c:f>'C - working'!$K$5:$K$36</c:f>
              <c:numCache>
                <c:formatCode>General</c:formatCode>
                <c:ptCount val="32"/>
                <c:pt idx="0">
                  <c:v>0</c:v>
                </c:pt>
                <c:pt idx="1">
                  <c:v>0</c:v>
                </c:pt>
                <c:pt idx="2">
                  <c:v>0</c:v>
                </c:pt>
                <c:pt idx="3">
                  <c:v>0</c:v>
                </c:pt>
                <c:pt idx="4">
                  <c:v>0</c:v>
                </c:pt>
                <c:pt idx="5">
                  <c:v>0</c:v>
                </c:pt>
                <c:pt idx="6">
                  <c:v>0</c:v>
                </c:pt>
                <c:pt idx="7">
                  <c:v>0</c:v>
                </c:pt>
                <c:pt idx="8">
                  <c:v>0</c:v>
                </c:pt>
                <c:pt idx="9">
                  <c:v>3.7621703374610075E-3</c:v>
                </c:pt>
                <c:pt idx="10">
                  <c:v>4.3376420577773923E-3</c:v>
                </c:pt>
                <c:pt idx="11">
                  <c:v>0</c:v>
                </c:pt>
                <c:pt idx="12">
                  <c:v>3.1620306847948108E-3</c:v>
                </c:pt>
                <c:pt idx="13">
                  <c:v>1.5395316485045211E-2</c:v>
                </c:pt>
                <c:pt idx="14">
                  <c:v>5.9020533655429891E-3</c:v>
                </c:pt>
                <c:pt idx="15">
                  <c:v>8.7494286252050232E-3</c:v>
                </c:pt>
                <c:pt idx="16">
                  <c:v>7.7626184555413674E-3</c:v>
                </c:pt>
                <c:pt idx="17">
                  <c:v>1.0099965529127886E-2</c:v>
                </c:pt>
                <c:pt idx="18">
                  <c:v>1.2314805085636231E-2</c:v>
                </c:pt>
                <c:pt idx="19">
                  <c:v>1.1293499671700591E-2</c:v>
                </c:pt>
                <c:pt idx="20">
                  <c:v>1.1699195680296979E-2</c:v>
                </c:pt>
                <c:pt idx="21">
                  <c:v>1.5841848067525543E-2</c:v>
                </c:pt>
                <c:pt idx="22">
                  <c:v>1.6925771841471426E-2</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5-1A9D-46FF-9A79-CF41F6CCEAD0}"/>
            </c:ext>
          </c:extLst>
        </c:ser>
        <c:dLbls>
          <c:showLegendKey val="0"/>
          <c:showVal val="0"/>
          <c:showCatName val="0"/>
          <c:showSerName val="0"/>
          <c:showPercent val="0"/>
          <c:showBubbleSize val="0"/>
        </c:dLbls>
        <c:gapWidth val="20"/>
        <c:overlap val="100"/>
        <c:axId val="678431272"/>
        <c:axId val="678424056"/>
      </c:barChart>
      <c:scatterChart>
        <c:scatterStyle val="lineMarker"/>
        <c:varyColors val="0"/>
        <c:ser>
          <c:idx val="3"/>
          <c:order val="4"/>
          <c:tx>
            <c:strRef>
              <c:f>'C - working'!$B$4</c:f>
              <c:strCache>
                <c:ptCount val="1"/>
                <c:pt idx="0">
                  <c:v>2016</c:v>
                </c:pt>
              </c:strCache>
            </c:strRef>
          </c:tx>
          <c:spPr>
            <a:ln w="0" cap="rnd">
              <a:noFill/>
              <a:round/>
            </a:ln>
            <a:effectLst/>
          </c:spPr>
          <c:marker>
            <c:symbol val="diamond"/>
            <c:size val="14"/>
            <c:spPr>
              <a:solidFill>
                <a:schemeClr val="tx1">
                  <a:lumMod val="95000"/>
                  <a:lumOff val="5000"/>
                </a:schemeClr>
              </a:solidFill>
              <a:ln w="25400">
                <a:solidFill>
                  <a:schemeClr val="bg1"/>
                </a:solidFill>
              </a:ln>
              <a:effectLst/>
            </c:spPr>
          </c:marker>
          <c:xVal>
            <c:numRef>
              <c:f>'C - working'!$B$5:$B$36</c:f>
              <c:numCache>
                <c:formatCode>0.0%</c:formatCode>
                <c:ptCount val="32"/>
                <c:pt idx="0">
                  <c:v>-6.1601830663615562E-2</c:v>
                </c:pt>
                <c:pt idx="1">
                  <c:v>-5.7572603310086394E-2</c:v>
                </c:pt>
                <c:pt idx="2">
                  <c:v>-4.5762081784386614E-2</c:v>
                </c:pt>
                <c:pt idx="3">
                  <c:v>-3.6637931034482756E-2</c:v>
                </c:pt>
                <c:pt idx="4">
                  <c:v>-3.084682771436156E-2</c:v>
                </c:pt>
                <c:pt idx="5">
                  <c:v>-2.5160981552384266E-2</c:v>
                </c:pt>
                <c:pt idx="6">
                  <c:v>-2.4419644758700003E-2</c:v>
                </c:pt>
                <c:pt idx="7">
                  <c:v>-2.1184000000000001E-2</c:v>
                </c:pt>
                <c:pt idx="8">
                  <c:v>-2.0312715657471853E-2</c:v>
                </c:pt>
                <c:pt idx="9">
                  <c:v>-1.7090978960514938E-2</c:v>
                </c:pt>
                <c:pt idx="10">
                  <c:v>-1.6502226490875752E-2</c:v>
                </c:pt>
                <c:pt idx="11">
                  <c:v>-1.5565048247454137E-2</c:v>
                </c:pt>
                <c:pt idx="12">
                  <c:v>-1.3571338938386246E-2</c:v>
                </c:pt>
                <c:pt idx="13">
                  <c:v>-9.8244003213588896E-3</c:v>
                </c:pt>
                <c:pt idx="14">
                  <c:v>-9.6263809470937649E-3</c:v>
                </c:pt>
                <c:pt idx="15">
                  <c:v>-9.121594253773662E-3</c:v>
                </c:pt>
                <c:pt idx="16">
                  <c:v>-8.540663456393793E-3</c:v>
                </c:pt>
                <c:pt idx="17">
                  <c:v>-7.4236182629591483E-3</c:v>
                </c:pt>
                <c:pt idx="18">
                  <c:v>-5.937533312013645E-3</c:v>
                </c:pt>
                <c:pt idx="19">
                  <c:v>-4.0834697217675938E-3</c:v>
                </c:pt>
                <c:pt idx="20">
                  <c:v>-3.6832831239697605E-3</c:v>
                </c:pt>
                <c:pt idx="21">
                  <c:v>-3.6809815950920245E-3</c:v>
                </c:pt>
                <c:pt idx="22">
                  <c:v>-1.6702403791897078E-3</c:v>
                </c:pt>
                <c:pt idx="23">
                  <c:v>8.0438433660390697E-4</c:v>
                </c:pt>
                <c:pt idx="24">
                  <c:v>2.3117736230419406E-3</c:v>
                </c:pt>
                <c:pt idx="25">
                  <c:v>9.353153285745824E-3</c:v>
                </c:pt>
                <c:pt idx="26">
                  <c:v>1.0878802185202671E-2</c:v>
                </c:pt>
                <c:pt idx="27">
                  <c:v>1.2561171899133432E-2</c:v>
                </c:pt>
                <c:pt idx="28">
                  <c:v>1.3030589719331442E-2</c:v>
                </c:pt>
                <c:pt idx="29">
                  <c:v>1.4157740993184032E-2</c:v>
                </c:pt>
                <c:pt idx="30">
                  <c:v>1.5101357634368607E-2</c:v>
                </c:pt>
                <c:pt idx="31">
                  <c:v>2.2980191408858226E-2</c:v>
                </c:pt>
              </c:numCache>
            </c:numRef>
          </c:xVal>
          <c:yVal>
            <c:numRef>
              <c:f>'C - working'!$G$5:$G$36</c:f>
              <c:numCache>
                <c:formatCode>General</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6-1A9D-46FF-9A79-CF41F6CCEAD0}"/>
            </c:ext>
          </c:extLst>
        </c:ser>
        <c:ser>
          <c:idx val="1"/>
          <c:order val="5"/>
          <c:tx>
            <c:strRef>
              <c:f>'C - working'!$C$4</c:f>
              <c:strCache>
                <c:ptCount val="1"/>
                <c:pt idx="0">
                  <c:v>2017</c:v>
                </c:pt>
              </c:strCache>
            </c:strRef>
          </c:tx>
          <c:spPr>
            <a:ln w="25400" cap="rnd">
              <a:noFill/>
              <a:round/>
            </a:ln>
            <a:effectLst/>
          </c:spPr>
          <c:marker>
            <c:symbol val="triangle"/>
            <c:size val="14"/>
            <c:spPr>
              <a:solidFill>
                <a:schemeClr val="tx1"/>
              </a:solidFill>
              <a:ln w="25400">
                <a:solidFill>
                  <a:schemeClr val="bg1"/>
                </a:solidFill>
              </a:ln>
              <a:effectLst/>
            </c:spPr>
          </c:marker>
          <c:xVal>
            <c:numRef>
              <c:f>'C - working'!$C$5:$C$36</c:f>
              <c:numCache>
                <c:formatCode>0.0%</c:formatCode>
                <c:ptCount val="32"/>
                <c:pt idx="0">
                  <c:v>-4.8272727272727273E-2</c:v>
                </c:pt>
                <c:pt idx="1">
                  <c:v>-4.112549592816872E-2</c:v>
                </c:pt>
                <c:pt idx="2">
                  <c:v>-4.6270871985157697E-2</c:v>
                </c:pt>
                <c:pt idx="3">
                  <c:v>-2.6949740034662044E-2</c:v>
                </c:pt>
                <c:pt idx="4">
                  <c:v>-2.0860357379219062E-2</c:v>
                </c:pt>
                <c:pt idx="5">
                  <c:v>-1.2373251748251749E-2</c:v>
                </c:pt>
                <c:pt idx="6">
                  <c:v>-1.1697423250276385E-2</c:v>
                </c:pt>
                <c:pt idx="7">
                  <c:v>-8.5638297872340421E-3</c:v>
                </c:pt>
                <c:pt idx="8">
                  <c:v>-1.6198047582860819E-2</c:v>
                </c:pt>
                <c:pt idx="9">
                  <c:v>-7.0488363220144986E-3</c:v>
                </c:pt>
                <c:pt idx="10">
                  <c:v>1.5997217875152148E-3</c:v>
                </c:pt>
                <c:pt idx="11">
                  <c:v>-7.2880061115355235E-3</c:v>
                </c:pt>
                <c:pt idx="12">
                  <c:v>-4.7648785361893466E-3</c:v>
                </c:pt>
                <c:pt idx="13">
                  <c:v>6.8770878930998732E-3</c:v>
                </c:pt>
                <c:pt idx="14">
                  <c:v>-1.3788538966411118E-3</c:v>
                </c:pt>
                <c:pt idx="15">
                  <c:v>-1.7985514660348403E-3</c:v>
                </c:pt>
                <c:pt idx="16">
                  <c:v>1.4276139410187667E-3</c:v>
                </c:pt>
                <c:pt idx="17">
                  <c:v>4.8159614723082214E-4</c:v>
                </c:pt>
                <c:pt idx="18">
                  <c:v>3.1447868298860281E-3</c:v>
                </c:pt>
                <c:pt idx="19">
                  <c:v>8.6681974741676226E-3</c:v>
                </c:pt>
                <c:pt idx="20">
                  <c:v>7.9737601085788611E-3</c:v>
                </c:pt>
                <c:pt idx="21">
                  <c:v>7.472488462903798E-3</c:v>
                </c:pt>
                <c:pt idx="22">
                  <c:v>4.2957042957042961E-3</c:v>
                </c:pt>
                <c:pt idx="23">
                  <c:v>1.508412754441699E-2</c:v>
                </c:pt>
                <c:pt idx="24">
                  <c:v>1.866429659725749E-2</c:v>
                </c:pt>
                <c:pt idx="25">
                  <c:v>2.075263274173356E-2</c:v>
                </c:pt>
                <c:pt idx="26">
                  <c:v>1.9487593302400647E-2</c:v>
                </c:pt>
                <c:pt idx="27">
                  <c:v>1.941805416894786E-2</c:v>
                </c:pt>
                <c:pt idx="28">
                  <c:v>2.7611025552377658E-2</c:v>
                </c:pt>
                <c:pt idx="29">
                  <c:v>2.0369290573372206E-2</c:v>
                </c:pt>
                <c:pt idx="30">
                  <c:v>2.1057985757884028E-2</c:v>
                </c:pt>
                <c:pt idx="31">
                  <c:v>3.8477848454413571E-2</c:v>
                </c:pt>
              </c:numCache>
            </c:numRef>
          </c:xVal>
          <c:yVal>
            <c:numRef>
              <c:f>'C - working'!$G$5:$G$36</c:f>
              <c:numCache>
                <c:formatCode>General</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7-1A9D-46FF-9A79-CF41F6CCEAD0}"/>
            </c:ext>
          </c:extLst>
        </c:ser>
        <c:ser>
          <c:idx val="0"/>
          <c:order val="6"/>
          <c:tx>
            <c:strRef>
              <c:f>'C - working'!$D$4</c:f>
              <c:strCache>
                <c:ptCount val="1"/>
                <c:pt idx="0">
                  <c:v>2018</c:v>
                </c:pt>
              </c:strCache>
            </c:strRef>
          </c:tx>
          <c:spPr>
            <a:ln w="25400" cap="rnd">
              <a:noFill/>
              <a:round/>
            </a:ln>
            <a:effectLst/>
          </c:spPr>
          <c:marker>
            <c:symbol val="circle"/>
            <c:size val="14"/>
            <c:spPr>
              <a:solidFill>
                <a:schemeClr val="tx1"/>
              </a:solidFill>
              <a:ln w="25400">
                <a:solidFill>
                  <a:schemeClr val="bg1"/>
                </a:solidFill>
              </a:ln>
              <a:effectLst/>
            </c:spPr>
          </c:marker>
          <c:xVal>
            <c:numRef>
              <c:f>'C - working'!$D$5:$D$36</c:f>
              <c:numCache>
                <c:formatCode>0.0%</c:formatCode>
                <c:ptCount val="32"/>
                <c:pt idx="0">
                  <c:v>-4.1054529067147363E-2</c:v>
                </c:pt>
                <c:pt idx="1">
                  <c:v>-3.5981993299832496E-2</c:v>
                </c:pt>
                <c:pt idx="2">
                  <c:v>-3.5408125232948194E-2</c:v>
                </c:pt>
                <c:pt idx="3">
                  <c:v>-2.4532405393649412E-2</c:v>
                </c:pt>
                <c:pt idx="4">
                  <c:v>-1.1276356666005684E-2</c:v>
                </c:pt>
                <c:pt idx="5">
                  <c:v>-1.182984707329935E-2</c:v>
                </c:pt>
                <c:pt idx="6">
                  <c:v>-6.550904305001274E-3</c:v>
                </c:pt>
                <c:pt idx="7">
                  <c:v>-6.8801017703805792E-3</c:v>
                </c:pt>
                <c:pt idx="8">
                  <c:v>-6.7637415621986498E-3</c:v>
                </c:pt>
                <c:pt idx="9">
                  <c:v>3.7621703374610075E-3</c:v>
                </c:pt>
                <c:pt idx="10">
                  <c:v>4.3376420577773923E-3</c:v>
                </c:pt>
                <c:pt idx="11">
                  <c:v>-2.0537728993766016E-3</c:v>
                </c:pt>
                <c:pt idx="12">
                  <c:v>3.1620306847948108E-3</c:v>
                </c:pt>
                <c:pt idx="13">
                  <c:v>1.5395316485045211E-2</c:v>
                </c:pt>
                <c:pt idx="14">
                  <c:v>5.9020533655429891E-3</c:v>
                </c:pt>
                <c:pt idx="15">
                  <c:v>8.7494286252050232E-3</c:v>
                </c:pt>
                <c:pt idx="16">
                  <c:v>7.7626184555413674E-3</c:v>
                </c:pt>
                <c:pt idx="17">
                  <c:v>1.0099965529127886E-2</c:v>
                </c:pt>
                <c:pt idx="18">
                  <c:v>1.2314805085636231E-2</c:v>
                </c:pt>
                <c:pt idx="19">
                  <c:v>1.1293499671700591E-2</c:v>
                </c:pt>
                <c:pt idx="20">
                  <c:v>1.1699195680296979E-2</c:v>
                </c:pt>
                <c:pt idx="21">
                  <c:v>1.5841848067525543E-2</c:v>
                </c:pt>
                <c:pt idx="22">
                  <c:v>1.6925771841471426E-2</c:v>
                </c:pt>
                <c:pt idx="23">
                  <c:v>1.6744076665294844E-2</c:v>
                </c:pt>
                <c:pt idx="24">
                  <c:v>1.891234804862444E-2</c:v>
                </c:pt>
                <c:pt idx="25">
                  <c:v>2.6012714370195152E-2</c:v>
                </c:pt>
                <c:pt idx="26">
                  <c:v>2.081344537815126E-2</c:v>
                </c:pt>
                <c:pt idx="27">
                  <c:v>2.362829456745582E-2</c:v>
                </c:pt>
                <c:pt idx="28">
                  <c:v>2.9380603096984516E-2</c:v>
                </c:pt>
                <c:pt idx="29">
                  <c:v>3.1906614785992216E-2</c:v>
                </c:pt>
                <c:pt idx="30">
                  <c:v>2.7093141327425459E-2</c:v>
                </c:pt>
                <c:pt idx="31">
                  <c:v>4.1097273645237291E-2</c:v>
                </c:pt>
              </c:numCache>
            </c:numRef>
          </c:xVal>
          <c:yVal>
            <c:numRef>
              <c:f>'C - working'!$G$5:$G$36</c:f>
              <c:numCache>
                <c:formatCode>General</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8-1A9D-46FF-9A79-CF41F6CCEAD0}"/>
            </c:ext>
          </c:extLst>
        </c:ser>
        <c:dLbls>
          <c:showLegendKey val="0"/>
          <c:showVal val="0"/>
          <c:showCatName val="0"/>
          <c:showSerName val="0"/>
          <c:showPercent val="0"/>
          <c:showBubbleSize val="0"/>
        </c:dLbls>
        <c:axId val="762305968"/>
        <c:axId val="762300064"/>
      </c:scatterChart>
      <c:catAx>
        <c:axId val="678431272"/>
        <c:scaling>
          <c:orientation val="maxMin"/>
        </c:scaling>
        <c:delete val="0"/>
        <c:axPos val="l"/>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600">
                    <a:solidFill>
                      <a:schemeClr val="tx1"/>
                    </a:solidFill>
                  </a:rPr>
                  <a:t>Percentage difference from MYE  </a:t>
                </a:r>
              </a:p>
            </c:rich>
          </c:tx>
          <c:layout>
            <c:manualLayout>
              <c:xMode val="edge"/>
              <c:yMode val="edge"/>
              <c:x val="0.38687232650596354"/>
              <c:y val="0.93098597314749798"/>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high"/>
        <c:spPr>
          <a:noFill/>
          <a:ln>
            <a:solidFill>
              <a:schemeClr val="bg1">
                <a:lumMod val="50000"/>
              </a:schemeClr>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78431272"/>
        <c:crosses val="max"/>
        <c:crossBetween val="between"/>
      </c:valAx>
      <c:valAx>
        <c:axId val="762300064"/>
        <c:scaling>
          <c:orientation val="minMax"/>
          <c:max val="1"/>
        </c:scaling>
        <c:delete val="1"/>
        <c:axPos val="r"/>
        <c:numFmt formatCode="General" sourceLinked="1"/>
        <c:majorTickMark val="out"/>
        <c:minorTickMark val="none"/>
        <c:tickLblPos val="nextTo"/>
        <c:crossAx val="762305968"/>
        <c:crosses val="max"/>
        <c:crossBetween val="midCat"/>
      </c:valAx>
      <c:valAx>
        <c:axId val="762305968"/>
        <c:scaling>
          <c:orientation val="minMax"/>
        </c:scaling>
        <c:delete val="1"/>
        <c:axPos val="b"/>
        <c:numFmt formatCode="0.0%" sourceLinked="1"/>
        <c:majorTickMark val="out"/>
        <c:minorTickMark val="none"/>
        <c:tickLblPos val="nextTo"/>
        <c:crossAx val="762300064"/>
        <c:crosses val="autoZero"/>
        <c:crossBetween val="midCat"/>
      </c:valAx>
      <c:spPr>
        <a:noFill/>
        <a:ln w="25400">
          <a:noFill/>
        </a:ln>
        <a:effectLst/>
      </c:spPr>
    </c:plotArea>
    <c:legend>
      <c:legendPos val="t"/>
      <c:legendEntry>
        <c:idx val="0"/>
        <c:delete val="1"/>
      </c:legendEntry>
      <c:legendEntry>
        <c:idx val="1"/>
        <c:delete val="1"/>
      </c:legendEntry>
      <c:legendEntry>
        <c:idx val="2"/>
        <c:delete val="1"/>
      </c:legendEntry>
      <c:legendEntry>
        <c:idx val="3"/>
        <c:delete val="1"/>
      </c:legendEntry>
      <c:layout>
        <c:manualLayout>
          <c:xMode val="edge"/>
          <c:yMode val="edge"/>
          <c:x val="0.49586748399748104"/>
          <c:y val="4.8397646821629926E-2"/>
          <c:w val="0.29151862848707499"/>
          <c:h val="3.1301004122611886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en-GB" sz="1500">
                <a:solidFill>
                  <a:schemeClr val="tx1"/>
                </a:solidFill>
              </a:rPr>
              <a:t>Percentage difference between ABPE and MYE by urban-rural classification, 2016-2018</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551639160630274"/>
          <c:y val="0.11374396135265699"/>
          <c:w val="0.78190214820899606"/>
          <c:h val="0.76910715854194112"/>
        </c:manualLayout>
      </c:layout>
      <c:barChart>
        <c:barDir val="col"/>
        <c:grouping val="clustered"/>
        <c:varyColors val="0"/>
        <c:ser>
          <c:idx val="0"/>
          <c:order val="0"/>
          <c:tx>
            <c:strRef>
              <c:f>'D - working'!$B$5</c:f>
              <c:strCache>
                <c:ptCount val="1"/>
                <c:pt idx="0">
                  <c:v>2016</c:v>
                </c:pt>
              </c:strCache>
            </c:strRef>
          </c:tx>
          <c:spPr>
            <a:solidFill>
              <a:srgbClr val="6C297F"/>
            </a:solid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working'!$B$6:$B$13</c:f>
              <c:numCache>
                <c:formatCode>0.0%</c:formatCode>
                <c:ptCount val="8"/>
                <c:pt idx="0">
                  <c:v>-2.4800175468127541E-3</c:v>
                </c:pt>
                <c:pt idx="1">
                  <c:v>-1.0060652276302679E-3</c:v>
                </c:pt>
                <c:pt idx="2">
                  <c:v>-2.3336264926882937E-2</c:v>
                </c:pt>
                <c:pt idx="3">
                  <c:v>-1.1199268408918198E-2</c:v>
                </c:pt>
                <c:pt idx="4">
                  <c:v>-2.7061552830586606E-2</c:v>
                </c:pt>
                <c:pt idx="5">
                  <c:v>-2.9750839229112893E-2</c:v>
                </c:pt>
                <c:pt idx="6">
                  <c:v>-1.6312028424288395E-2</c:v>
                </c:pt>
                <c:pt idx="7">
                  <c:v>-1.7660242043926491E-2</c:v>
                </c:pt>
              </c:numCache>
            </c:numRef>
          </c:val>
          <c:extLst>
            <c:ext xmlns:c16="http://schemas.microsoft.com/office/drawing/2014/chart" uri="{C3380CC4-5D6E-409C-BE32-E72D297353CC}">
              <c16:uniqueId val="{00000000-C48C-42CD-B9EF-D40E9EC8E008}"/>
            </c:ext>
          </c:extLst>
        </c:ser>
        <c:ser>
          <c:idx val="1"/>
          <c:order val="1"/>
          <c:tx>
            <c:strRef>
              <c:f>'D - working'!$C$5</c:f>
              <c:strCache>
                <c:ptCount val="1"/>
                <c:pt idx="0">
                  <c:v>2017</c:v>
                </c:pt>
              </c:strCache>
            </c:strRef>
          </c:tx>
          <c:spPr>
            <a:solidFill>
              <a:srgbClr val="BF78D3"/>
            </a:solid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working'!$C$6:$C$13</c:f>
              <c:numCache>
                <c:formatCode>0.0%</c:formatCode>
                <c:ptCount val="8"/>
                <c:pt idx="0">
                  <c:v>7.7983023985718578E-3</c:v>
                </c:pt>
                <c:pt idx="1">
                  <c:v>7.3998060111087295E-3</c:v>
                </c:pt>
                <c:pt idx="2">
                  <c:v>-1.0982676194925109E-2</c:v>
                </c:pt>
                <c:pt idx="3">
                  <c:v>-1.5199683161534097E-3</c:v>
                </c:pt>
                <c:pt idx="4">
                  <c:v>-1.478249896342233E-2</c:v>
                </c:pt>
                <c:pt idx="5">
                  <c:v>-1.5533176621433914E-2</c:v>
                </c:pt>
                <c:pt idx="6">
                  <c:v>-7.1880896792145075E-3</c:v>
                </c:pt>
                <c:pt idx="7">
                  <c:v>-4.4257778982071082E-3</c:v>
                </c:pt>
              </c:numCache>
            </c:numRef>
          </c:val>
          <c:extLst>
            <c:ext xmlns:c16="http://schemas.microsoft.com/office/drawing/2014/chart" uri="{C3380CC4-5D6E-409C-BE32-E72D297353CC}">
              <c16:uniqueId val="{00000001-C48C-42CD-B9EF-D40E9EC8E008}"/>
            </c:ext>
          </c:extLst>
        </c:ser>
        <c:ser>
          <c:idx val="2"/>
          <c:order val="2"/>
          <c:tx>
            <c:strRef>
              <c:f>'D - working'!$D$5</c:f>
              <c:strCache>
                <c:ptCount val="1"/>
                <c:pt idx="0">
                  <c:v>2018</c:v>
                </c:pt>
              </c:strCache>
            </c:strRef>
          </c:tx>
          <c:spPr>
            <a:solidFill>
              <a:srgbClr val="333333"/>
            </a:solid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working'!$D$6:$D$13</c:f>
              <c:numCache>
                <c:formatCode>0.0%</c:formatCode>
                <c:ptCount val="8"/>
                <c:pt idx="0">
                  <c:v>1.4094584835702676E-2</c:v>
                </c:pt>
                <c:pt idx="1">
                  <c:v>1.1934734690151258E-2</c:v>
                </c:pt>
                <c:pt idx="2">
                  <c:v>-3.8201741342170944E-3</c:v>
                </c:pt>
                <c:pt idx="3">
                  <c:v>5.5610550824537058E-3</c:v>
                </c:pt>
                <c:pt idx="4">
                  <c:v>-1.1174492614386935E-2</c:v>
                </c:pt>
                <c:pt idx="5">
                  <c:v>-1.0711875279825188E-2</c:v>
                </c:pt>
                <c:pt idx="6">
                  <c:v>-6.3932998217867669E-5</c:v>
                </c:pt>
                <c:pt idx="7">
                  <c:v>2.1187723227798292E-4</c:v>
                </c:pt>
              </c:numCache>
            </c:numRef>
          </c:val>
          <c:extLst>
            <c:ext xmlns:c16="http://schemas.microsoft.com/office/drawing/2014/chart" uri="{C3380CC4-5D6E-409C-BE32-E72D297353CC}">
              <c16:uniqueId val="{00000002-C48C-42CD-B9EF-D40E9EC8E008}"/>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3.0000000000000006E-2"/>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solidFill>
                    <a:latin typeface="+mn-lt"/>
                    <a:ea typeface="+mn-ea"/>
                    <a:cs typeface="+mn-cs"/>
                  </a:defRPr>
                </a:pPr>
                <a:r>
                  <a:rPr lang="en-GB" sz="1300">
                    <a:solidFill>
                      <a:schemeClr val="tx1"/>
                    </a:solidFill>
                  </a:rPr>
                  <a:t>Percentage Difference from MYE</a:t>
                </a:r>
              </a:p>
            </c:rich>
          </c:tx>
          <c:layout>
            <c:manualLayout>
              <c:xMode val="edge"/>
              <c:yMode val="edge"/>
              <c:x val="1.9358733145186578E-2"/>
              <c:y val="0.17325450153711019"/>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0623170795442676"/>
          <c:y val="0.13715107597716295"/>
          <c:w val="0.22404228075676805"/>
          <c:h val="5.7179402722880981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urban-rural classification, 2016-2018 Males</a:t>
            </a:r>
          </a:p>
        </c:rich>
      </c:tx>
      <c:layout>
        <c:manualLayout>
          <c:xMode val="edge"/>
          <c:yMode val="edge"/>
          <c:x val="0.13387177276053097"/>
          <c:y val="2.736671058410189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949932058116443"/>
          <c:y val="0.14108476064997805"/>
          <c:w val="0.76281671370335524"/>
          <c:h val="0.68544444444444441"/>
        </c:manualLayout>
      </c:layout>
      <c:barChart>
        <c:barDir val="col"/>
        <c:grouping val="clustered"/>
        <c:varyColors val="0"/>
        <c:ser>
          <c:idx val="0"/>
          <c:order val="0"/>
          <c:tx>
            <c:strRef>
              <c:f>'D - working'!$B$5</c:f>
              <c:strCache>
                <c:ptCount val="1"/>
                <c:pt idx="0">
                  <c:v>2016</c:v>
                </c:pt>
              </c:strCache>
            </c:strRef>
          </c:tx>
          <c:spPr>
            <a:solidFill>
              <a:srgbClr val="6C297F"/>
            </a:solid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working'!$B$17:$B$24</c:f>
              <c:numCache>
                <c:formatCode>0.0%</c:formatCode>
                <c:ptCount val="8"/>
                <c:pt idx="0">
                  <c:v>9.0980983422392706E-3</c:v>
                </c:pt>
                <c:pt idx="1">
                  <c:v>7.2331636760352104E-3</c:v>
                </c:pt>
                <c:pt idx="2">
                  <c:v>-1.9787142426060982E-2</c:v>
                </c:pt>
                <c:pt idx="3">
                  <c:v>-4.4106577690523245E-3</c:v>
                </c:pt>
                <c:pt idx="4">
                  <c:v>-2.1268542824003419E-2</c:v>
                </c:pt>
                <c:pt idx="5">
                  <c:v>-2.2726047339192323E-2</c:v>
                </c:pt>
                <c:pt idx="6">
                  <c:v>-8.9239888077617176E-3</c:v>
                </c:pt>
                <c:pt idx="7">
                  <c:v>-4.1859033548784239E-3</c:v>
                </c:pt>
              </c:numCache>
            </c:numRef>
          </c:val>
          <c:extLst>
            <c:ext xmlns:c16="http://schemas.microsoft.com/office/drawing/2014/chart" uri="{C3380CC4-5D6E-409C-BE32-E72D297353CC}">
              <c16:uniqueId val="{00000000-4E20-4507-AE78-5E7F3924ACAC}"/>
            </c:ext>
          </c:extLst>
        </c:ser>
        <c:ser>
          <c:idx val="1"/>
          <c:order val="1"/>
          <c:tx>
            <c:strRef>
              <c:f>'D - working'!$C$5</c:f>
              <c:strCache>
                <c:ptCount val="1"/>
                <c:pt idx="0">
                  <c:v>2017</c:v>
                </c:pt>
              </c:strCache>
            </c:strRef>
          </c:tx>
          <c:spPr>
            <a:solidFill>
              <a:srgbClr val="BF78D3"/>
            </a:solid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working'!$C$17:$C$24</c:f>
              <c:numCache>
                <c:formatCode>0.0%</c:formatCode>
                <c:ptCount val="8"/>
                <c:pt idx="0">
                  <c:v>1.9313114608865135E-2</c:v>
                </c:pt>
                <c:pt idx="1">
                  <c:v>1.1937069791733677E-2</c:v>
                </c:pt>
                <c:pt idx="2">
                  <c:v>-8.4634236411857515E-3</c:v>
                </c:pt>
                <c:pt idx="3">
                  <c:v>5.0464049849704897E-3</c:v>
                </c:pt>
                <c:pt idx="4">
                  <c:v>-1.0383065743186494E-2</c:v>
                </c:pt>
                <c:pt idx="5">
                  <c:v>-1.1378002528445006E-2</c:v>
                </c:pt>
                <c:pt idx="6">
                  <c:v>-1.6698907130929352E-3</c:v>
                </c:pt>
                <c:pt idx="7">
                  <c:v>9.7370379558422235E-3</c:v>
                </c:pt>
              </c:numCache>
            </c:numRef>
          </c:val>
          <c:extLst>
            <c:ext xmlns:c16="http://schemas.microsoft.com/office/drawing/2014/chart" uri="{C3380CC4-5D6E-409C-BE32-E72D297353CC}">
              <c16:uniqueId val="{00000001-4E20-4507-AE78-5E7F3924ACAC}"/>
            </c:ext>
          </c:extLst>
        </c:ser>
        <c:ser>
          <c:idx val="2"/>
          <c:order val="2"/>
          <c:tx>
            <c:strRef>
              <c:f>'D - working'!$D$5</c:f>
              <c:strCache>
                <c:ptCount val="1"/>
                <c:pt idx="0">
                  <c:v>2018</c:v>
                </c:pt>
              </c:strCache>
            </c:strRef>
          </c:tx>
          <c:spPr>
            <a:pattFill prst="lgCheck">
              <a:fgClr>
                <a:srgbClr val="6C297F"/>
              </a:fgClr>
              <a:bgClr>
                <a:schemeClr val="bg1"/>
              </a:bgClr>
            </a:patt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working'!$D$17:$D$24</c:f>
              <c:numCache>
                <c:formatCode>0.0%</c:formatCode>
                <c:ptCount val="8"/>
                <c:pt idx="0">
                  <c:v>2.3662577489692659E-2</c:v>
                </c:pt>
                <c:pt idx="1">
                  <c:v>1.4168490567876741E-2</c:v>
                </c:pt>
                <c:pt idx="2">
                  <c:v>-2.1654756550563855E-3</c:v>
                </c:pt>
                <c:pt idx="3">
                  <c:v>1.0971037688276951E-2</c:v>
                </c:pt>
                <c:pt idx="4">
                  <c:v>-7.7454342063665764E-3</c:v>
                </c:pt>
                <c:pt idx="5">
                  <c:v>-6.7593951553179743E-3</c:v>
                </c:pt>
                <c:pt idx="6">
                  <c:v>5.1202431289640591E-3</c:v>
                </c:pt>
                <c:pt idx="7">
                  <c:v>8.9997827638643203E-3</c:v>
                </c:pt>
              </c:numCache>
            </c:numRef>
          </c:val>
          <c:extLst>
            <c:ext xmlns:c16="http://schemas.microsoft.com/office/drawing/2014/chart" uri="{C3380CC4-5D6E-409C-BE32-E72D297353CC}">
              <c16:uniqueId val="{00000002-4E20-4507-AE78-5E7F3924ACAC}"/>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3.0000000000000006E-2"/>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solidFill>
                    <a:latin typeface="+mn-lt"/>
                    <a:ea typeface="+mn-ea"/>
                    <a:cs typeface="+mn-cs"/>
                  </a:defRPr>
                </a:pPr>
                <a:r>
                  <a:rPr lang="en-GB" sz="1300">
                    <a:solidFill>
                      <a:schemeClr val="tx1"/>
                    </a:solidFill>
                  </a:rPr>
                  <a:t>Percentage Difference from</a:t>
                </a:r>
                <a:r>
                  <a:rPr lang="en-GB" sz="1300" baseline="0">
                    <a:solidFill>
                      <a:schemeClr val="tx1"/>
                    </a:solidFill>
                  </a:rPr>
                  <a:t> </a:t>
                </a:r>
                <a:r>
                  <a:rPr lang="en-GB" sz="1300">
                    <a:solidFill>
                      <a:schemeClr val="tx1"/>
                    </a:solidFill>
                  </a:rPr>
                  <a:t>MYE</a:t>
                </a:r>
              </a:p>
            </c:rich>
          </c:tx>
          <c:layout>
            <c:manualLayout>
              <c:xMode val="edge"/>
              <c:yMode val="edge"/>
              <c:x val="4.2589631023309295E-2"/>
              <c:y val="0.16209947299077734"/>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2384093759799313"/>
          <c:y val="0.16503864734299517"/>
          <c:w val="0.32192590204987387"/>
          <c:h val="5.3810935441370222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urban-rural classification, 2016-2018 Females</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0.12834036012296882"/>
          <c:w val="0.75949794881662691"/>
          <c:h val="0.73564207290294248"/>
        </c:manualLayout>
      </c:layout>
      <c:barChart>
        <c:barDir val="col"/>
        <c:grouping val="clustered"/>
        <c:varyColors val="0"/>
        <c:ser>
          <c:idx val="0"/>
          <c:order val="0"/>
          <c:tx>
            <c:strRef>
              <c:f>'D - working'!$B$5</c:f>
              <c:strCache>
                <c:ptCount val="1"/>
                <c:pt idx="0">
                  <c:v>2016</c:v>
                </c:pt>
              </c:strCache>
            </c:strRef>
          </c:tx>
          <c:spPr>
            <a:solidFill>
              <a:srgbClr val="6C297F"/>
            </a:solid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working'!$G$17:$G$24</c:f>
              <c:numCache>
                <c:formatCode>0.0%</c:formatCode>
                <c:ptCount val="8"/>
                <c:pt idx="0">
                  <c:v>-1.3301439089593022E-2</c:v>
                </c:pt>
                <c:pt idx="1">
                  <c:v>-8.7828200938799492E-3</c:v>
                </c:pt>
                <c:pt idx="2">
                  <c:v>-2.6789337045552759E-2</c:v>
                </c:pt>
                <c:pt idx="3">
                  <c:v>-1.7661329858332252E-2</c:v>
                </c:pt>
                <c:pt idx="4">
                  <c:v>-3.2706722189173108E-2</c:v>
                </c:pt>
                <c:pt idx="5">
                  <c:v>-3.6666932080579667E-2</c:v>
                </c:pt>
                <c:pt idx="6">
                  <c:v>-2.3193412084014434E-2</c:v>
                </c:pt>
                <c:pt idx="7">
                  <c:v>-3.0371660859465736E-2</c:v>
                </c:pt>
              </c:numCache>
            </c:numRef>
          </c:val>
          <c:extLst>
            <c:ext xmlns:c16="http://schemas.microsoft.com/office/drawing/2014/chart" uri="{C3380CC4-5D6E-409C-BE32-E72D297353CC}">
              <c16:uniqueId val="{00000000-6879-4495-A2FA-D736DD9EF6A5}"/>
            </c:ext>
          </c:extLst>
        </c:ser>
        <c:ser>
          <c:idx val="1"/>
          <c:order val="1"/>
          <c:tx>
            <c:strRef>
              <c:f>'D - working'!$C$5</c:f>
              <c:strCache>
                <c:ptCount val="1"/>
                <c:pt idx="0">
                  <c:v>2017</c:v>
                </c:pt>
              </c:strCache>
            </c:strRef>
          </c:tx>
          <c:spPr>
            <a:solidFill>
              <a:srgbClr val="BF78D3"/>
            </a:solid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working'!$H$17:$H$24</c:f>
              <c:numCache>
                <c:formatCode>0.0%</c:formatCode>
                <c:ptCount val="8"/>
                <c:pt idx="0">
                  <c:v>-2.9737209497358282E-3</c:v>
                </c:pt>
                <c:pt idx="1">
                  <c:v>3.0987048075402507E-3</c:v>
                </c:pt>
                <c:pt idx="2">
                  <c:v>-1.3436535342437085E-2</c:v>
                </c:pt>
                <c:pt idx="3">
                  <c:v>-7.7749446139698201E-3</c:v>
                </c:pt>
                <c:pt idx="4">
                  <c:v>-1.9071920246854973E-2</c:v>
                </c:pt>
                <c:pt idx="5">
                  <c:v>-1.9631250829022416E-2</c:v>
                </c:pt>
                <c:pt idx="6">
                  <c:v>-1.2355810172640706E-2</c:v>
                </c:pt>
                <c:pt idx="7">
                  <c:v>-1.7787659811006114E-2</c:v>
                </c:pt>
              </c:numCache>
            </c:numRef>
          </c:val>
          <c:extLst>
            <c:ext xmlns:c16="http://schemas.microsoft.com/office/drawing/2014/chart" uri="{C3380CC4-5D6E-409C-BE32-E72D297353CC}">
              <c16:uniqueId val="{00000001-6879-4495-A2FA-D736DD9EF6A5}"/>
            </c:ext>
          </c:extLst>
        </c:ser>
        <c:ser>
          <c:idx val="2"/>
          <c:order val="2"/>
          <c:tx>
            <c:strRef>
              <c:f>'D - working'!$D$5</c:f>
              <c:strCache>
                <c:ptCount val="1"/>
                <c:pt idx="0">
                  <c:v>2018</c:v>
                </c:pt>
              </c:strCache>
            </c:strRef>
          </c:tx>
          <c:spPr>
            <a:pattFill prst="lgCheck">
              <a:fgClr>
                <a:srgbClr val="6C297F"/>
              </a:fgClr>
              <a:bgClr>
                <a:schemeClr val="bg1"/>
              </a:bgClr>
            </a:pattFill>
            <a:ln>
              <a:noFill/>
            </a:ln>
            <a:effectLst/>
          </c:spPr>
          <c:invertIfNegative val="0"/>
          <c:cat>
            <c:strRef>
              <c:f>'D - working'!$A$6:$A$13</c:f>
              <c:strCache>
                <c:ptCount val="8"/>
                <c:pt idx="0">
                  <c:v>Other Urban Areas</c:v>
                </c:pt>
                <c:pt idx="1">
                  <c:v>Large Urban Areas</c:v>
                </c:pt>
                <c:pt idx="2">
                  <c:v>Accessible Rural</c:v>
                </c:pt>
                <c:pt idx="3">
                  <c:v>Accessible Small Towns</c:v>
                </c:pt>
                <c:pt idx="4">
                  <c:v>Remote Rural</c:v>
                </c:pt>
                <c:pt idx="5">
                  <c:v>Very Remote Rural</c:v>
                </c:pt>
                <c:pt idx="6">
                  <c:v>Remote Small Towns</c:v>
                </c:pt>
                <c:pt idx="7">
                  <c:v>Very Remote Small Towns</c:v>
                </c:pt>
              </c:strCache>
            </c:strRef>
          </c:cat>
          <c:val>
            <c:numRef>
              <c:f>'D - working'!$I$17:$I$24</c:f>
              <c:numCache>
                <c:formatCode>0.0%</c:formatCode>
                <c:ptCount val="8"/>
                <c:pt idx="0">
                  <c:v>5.1288287032505977E-3</c:v>
                </c:pt>
                <c:pt idx="1">
                  <c:v>9.811792265429926E-3</c:v>
                </c:pt>
                <c:pt idx="2">
                  <c:v>-5.4304481173365841E-3</c:v>
                </c:pt>
                <c:pt idx="3">
                  <c:v>4.1308175680750391E-4</c:v>
                </c:pt>
                <c:pt idx="4">
                  <c:v>-1.4519917435763601E-2</c:v>
                </c:pt>
                <c:pt idx="5">
                  <c:v>-1.4605996285486866E-2</c:v>
                </c:pt>
                <c:pt idx="6">
                  <c:v>-4.9235914348088623E-3</c:v>
                </c:pt>
                <c:pt idx="7">
                  <c:v>-8.1528963459663838E-3</c:v>
                </c:pt>
              </c:numCache>
            </c:numRef>
          </c:val>
          <c:extLst>
            <c:ext xmlns:c16="http://schemas.microsoft.com/office/drawing/2014/chart" uri="{C3380CC4-5D6E-409C-BE32-E72D297353CC}">
              <c16:uniqueId val="{00000002-6879-4495-A2FA-D736DD9EF6A5}"/>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3.0000000000000006E-2"/>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solidFill>
                    <a:latin typeface="+mn-lt"/>
                    <a:ea typeface="+mn-ea"/>
                    <a:cs typeface="+mn-cs"/>
                  </a:defRPr>
                </a:pPr>
                <a:r>
                  <a:rPr lang="en-GB" sz="1300">
                    <a:solidFill>
                      <a:schemeClr val="tx1"/>
                    </a:solidFill>
                  </a:rPr>
                  <a:t>Percentage Difference from MYE</a:t>
                </a:r>
              </a:p>
            </c:rich>
          </c:tx>
          <c:layout>
            <c:manualLayout>
              <c:xMode val="edge"/>
              <c:yMode val="edge"/>
              <c:x val="4.0930281174871956E-2"/>
              <c:y val="0.16209947299077734"/>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2881898714330513"/>
          <c:y val="0.15109486166007904"/>
          <c:w val="0.25757909541234164"/>
          <c:h val="5.3810935441370222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solidFill>
                  <a:sysClr val="windowText" lastClr="000000"/>
                </a:solidFill>
              </a:rPr>
              <a:t>Percentage difference between ABPE and MYE by SIMD Decile, 2016-2018</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working'!$B$5</c:f>
              <c:strCache>
                <c:ptCount val="1"/>
                <c:pt idx="0">
                  <c:v>2016</c:v>
                </c:pt>
              </c:strCache>
            </c:strRef>
          </c:tx>
          <c:spPr>
            <a:solidFill>
              <a:srgbClr val="6C297F"/>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working'!$B$6:$B$15</c:f>
              <c:numCache>
                <c:formatCode>0.0%</c:formatCode>
                <c:ptCount val="10"/>
                <c:pt idx="0">
                  <c:v>4.1319362207672149E-2</c:v>
                </c:pt>
                <c:pt idx="1">
                  <c:v>2.5480065298978442E-2</c:v>
                </c:pt>
                <c:pt idx="2">
                  <c:v>8.6345861353542015E-3</c:v>
                </c:pt>
                <c:pt idx="3">
                  <c:v>-2.9305715089875933E-3</c:v>
                </c:pt>
                <c:pt idx="4">
                  <c:v>-1.2661228603960951E-2</c:v>
                </c:pt>
                <c:pt idx="5">
                  <c:v>-1.7382161348663203E-2</c:v>
                </c:pt>
                <c:pt idx="6">
                  <c:v>-2.9311376642771256E-2</c:v>
                </c:pt>
                <c:pt idx="7">
                  <c:v>-2.3604487721961727E-2</c:v>
                </c:pt>
                <c:pt idx="8">
                  <c:v>-2.4478279290730275E-2</c:v>
                </c:pt>
                <c:pt idx="9">
                  <c:v>-3.1104463044885056E-2</c:v>
                </c:pt>
              </c:numCache>
            </c:numRef>
          </c:val>
          <c:extLst>
            <c:ext xmlns:c16="http://schemas.microsoft.com/office/drawing/2014/chart" uri="{C3380CC4-5D6E-409C-BE32-E72D297353CC}">
              <c16:uniqueId val="{00000000-7DA1-4C05-A58C-F28B4B0D97BB}"/>
            </c:ext>
          </c:extLst>
        </c:ser>
        <c:ser>
          <c:idx val="1"/>
          <c:order val="1"/>
          <c:tx>
            <c:strRef>
              <c:f>'E - working'!$C$5</c:f>
              <c:strCache>
                <c:ptCount val="1"/>
                <c:pt idx="0">
                  <c:v>2017</c:v>
                </c:pt>
              </c:strCache>
            </c:strRef>
          </c:tx>
          <c:spPr>
            <a:solidFill>
              <a:srgbClr val="BF78D3"/>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working'!$C$6:$C$15</c:f>
              <c:numCache>
                <c:formatCode>0.0%</c:formatCode>
                <c:ptCount val="10"/>
                <c:pt idx="0">
                  <c:v>7.0699921530010923E-2</c:v>
                </c:pt>
                <c:pt idx="1">
                  <c:v>3.01959417366282E-2</c:v>
                </c:pt>
                <c:pt idx="2">
                  <c:v>2.5196379911400692E-2</c:v>
                </c:pt>
                <c:pt idx="3">
                  <c:v>-6.3138128007916164E-3</c:v>
                </c:pt>
                <c:pt idx="4">
                  <c:v>6.5570576421570095E-4</c:v>
                </c:pt>
                <c:pt idx="5">
                  <c:v>-1.4289611452474051E-3</c:v>
                </c:pt>
                <c:pt idx="6">
                  <c:v>-1.6073447357864409E-2</c:v>
                </c:pt>
                <c:pt idx="7">
                  <c:v>-2.7559104146763661E-2</c:v>
                </c:pt>
                <c:pt idx="8">
                  <c:v>-2.3628177786804781E-2</c:v>
                </c:pt>
                <c:pt idx="9">
                  <c:v>-1.6023730424090579E-2</c:v>
                </c:pt>
              </c:numCache>
            </c:numRef>
          </c:val>
          <c:extLst>
            <c:ext xmlns:c16="http://schemas.microsoft.com/office/drawing/2014/chart" uri="{C3380CC4-5D6E-409C-BE32-E72D297353CC}">
              <c16:uniqueId val="{00000001-7DA1-4C05-A58C-F28B4B0D97BB}"/>
            </c:ext>
          </c:extLst>
        </c:ser>
        <c:ser>
          <c:idx val="2"/>
          <c:order val="2"/>
          <c:tx>
            <c:strRef>
              <c:f>'E - working'!$D$5</c:f>
              <c:strCache>
                <c:ptCount val="1"/>
                <c:pt idx="0">
                  <c:v>2018</c:v>
                </c:pt>
              </c:strCache>
            </c:strRef>
          </c:tx>
          <c:spPr>
            <a:pattFill prst="lgCheck">
              <a:fgClr>
                <a:srgbClr val="6C297F"/>
              </a:fgClr>
              <a:bgClr>
                <a:schemeClr val="bg1"/>
              </a:bgClr>
            </a:patt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working'!$D$6:$D$15</c:f>
              <c:numCache>
                <c:formatCode>0.0%</c:formatCode>
                <c:ptCount val="10"/>
                <c:pt idx="0">
                  <c:v>6.9198286284316124E-2</c:v>
                </c:pt>
                <c:pt idx="1">
                  <c:v>3.1014627755809442E-2</c:v>
                </c:pt>
                <c:pt idx="2">
                  <c:v>3.189811220704112E-2</c:v>
                </c:pt>
                <c:pt idx="3">
                  <c:v>1.7045890910044525E-4</c:v>
                </c:pt>
                <c:pt idx="4">
                  <c:v>8.235868997448173E-3</c:v>
                </c:pt>
                <c:pt idx="5">
                  <c:v>5.3061775369352476E-3</c:v>
                </c:pt>
                <c:pt idx="6">
                  <c:v>-8.6309367179574666E-3</c:v>
                </c:pt>
                <c:pt idx="7">
                  <c:v>-2.3324214487895126E-2</c:v>
                </c:pt>
                <c:pt idx="8">
                  <c:v>-1.3840597192852987E-2</c:v>
                </c:pt>
                <c:pt idx="9">
                  <c:v>-6.9674071279333411E-3</c:v>
                </c:pt>
              </c:numCache>
            </c:numRef>
          </c:val>
          <c:extLst>
            <c:ext xmlns:c16="http://schemas.microsoft.com/office/drawing/2014/chart" uri="{C3380CC4-5D6E-409C-BE32-E72D297353CC}">
              <c16:uniqueId val="{00000002-7DA1-4C05-A58C-F28B4B0D97BB}"/>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400">
                    <a:solidFill>
                      <a:schemeClr val="tx1"/>
                    </a:solidFill>
                  </a:rPr>
                  <a:t>SIMD Decile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0.12000000000000001"/>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chemeClr val="tx1"/>
                    </a:solidFill>
                    <a:latin typeface="+mn-lt"/>
                    <a:ea typeface="+mn-ea"/>
                    <a:cs typeface="+mn-cs"/>
                  </a:defRPr>
                </a:pPr>
                <a:r>
                  <a:rPr lang="en-GB" sz="1400">
                    <a:solidFill>
                      <a:schemeClr val="tx1"/>
                    </a:solidFill>
                  </a:rPr>
                  <a:t>Percentage difference  </a:t>
                </a:r>
                <a:r>
                  <a:rPr lang="en-GB" sz="1400" b="0" i="0" baseline="0">
                    <a:solidFill>
                      <a:schemeClr val="tx1"/>
                    </a:solidFill>
                    <a:effectLst/>
                  </a:rPr>
                  <a:t>from MYE</a:t>
                </a:r>
                <a:endParaRPr lang="en-GB" sz="1400">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a:solidFill>
                      <a:schemeClr val="tx1"/>
                    </a:solidFill>
                  </a:defRPr>
                </a:pPr>
                <a:r>
                  <a:rPr lang="en-GB" sz="1400">
                    <a:solidFill>
                      <a:schemeClr val="tx1"/>
                    </a:solidFill>
                  </a:rPr>
                  <a:t>  </a:t>
                </a:r>
              </a:p>
            </c:rich>
          </c:tx>
          <c:layout>
            <c:manualLayout>
              <c:xMode val="edge"/>
              <c:yMode val="edge"/>
              <c:x val="3.263353193268527E-2"/>
              <c:y val="0.16767698726394378"/>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38631950977317864"/>
          <c:y val="0.11459003074220467"/>
          <c:w val="0.22404228075676805"/>
          <c:h val="5.71794027228809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SIMD Decile, 2016-2018, Males </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working'!$B$19</c:f>
              <c:strCache>
                <c:ptCount val="1"/>
                <c:pt idx="0">
                  <c:v>2016</c:v>
                </c:pt>
              </c:strCache>
            </c:strRef>
          </c:tx>
          <c:spPr>
            <a:solidFill>
              <a:srgbClr val="6C297F"/>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working'!$B$20:$B$29</c:f>
              <c:numCache>
                <c:formatCode>0.0%</c:formatCode>
                <c:ptCount val="10"/>
                <c:pt idx="0">
                  <c:v>1.6694029850746268E-2</c:v>
                </c:pt>
                <c:pt idx="1">
                  <c:v>-2.8617158862744817E-3</c:v>
                </c:pt>
                <c:pt idx="2">
                  <c:v>-3.3374364385047113E-3</c:v>
                </c:pt>
                <c:pt idx="3">
                  <c:v>-2.1036608736598881E-2</c:v>
                </c:pt>
                <c:pt idx="4">
                  <c:v>-1.6960011648859685E-2</c:v>
                </c:pt>
                <c:pt idx="5">
                  <c:v>-1.3494991324127674E-2</c:v>
                </c:pt>
                <c:pt idx="6">
                  <c:v>-2.5116342732001095E-2</c:v>
                </c:pt>
                <c:pt idx="7">
                  <c:v>-3.3165442758484473E-2</c:v>
                </c:pt>
                <c:pt idx="8">
                  <c:v>-3.0696497768956877E-2</c:v>
                </c:pt>
                <c:pt idx="9">
                  <c:v>-2.0331030431863951E-2</c:v>
                </c:pt>
              </c:numCache>
            </c:numRef>
          </c:val>
          <c:extLst>
            <c:ext xmlns:c16="http://schemas.microsoft.com/office/drawing/2014/chart" uri="{C3380CC4-5D6E-409C-BE32-E72D297353CC}">
              <c16:uniqueId val="{00000000-DFCB-4C27-9870-9D9E2AFC3679}"/>
            </c:ext>
          </c:extLst>
        </c:ser>
        <c:ser>
          <c:idx val="1"/>
          <c:order val="1"/>
          <c:tx>
            <c:strRef>
              <c:f>'E - working'!$C$5</c:f>
              <c:strCache>
                <c:ptCount val="1"/>
                <c:pt idx="0">
                  <c:v>2017</c:v>
                </c:pt>
              </c:strCache>
            </c:strRef>
          </c:tx>
          <c:spPr>
            <a:solidFill>
              <a:srgbClr val="BF78D3"/>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working'!$C$20:$C$29</c:f>
              <c:numCache>
                <c:formatCode>0.0%</c:formatCode>
                <c:ptCount val="10"/>
                <c:pt idx="0">
                  <c:v>0.10381673933242799</c:v>
                </c:pt>
                <c:pt idx="1">
                  <c:v>4.8183284682746963E-2</c:v>
                </c:pt>
                <c:pt idx="2">
                  <c:v>3.9086725523888526E-2</c:v>
                </c:pt>
                <c:pt idx="3">
                  <c:v>-6.0550196884557391E-4</c:v>
                </c:pt>
                <c:pt idx="4">
                  <c:v>5.6825619268350905E-3</c:v>
                </c:pt>
                <c:pt idx="5">
                  <c:v>5.121881817319548E-4</c:v>
                </c:pt>
                <c:pt idx="6">
                  <c:v>-1.6744978552588014E-2</c:v>
                </c:pt>
                <c:pt idx="7">
                  <c:v>-2.6602264502307786E-2</c:v>
                </c:pt>
                <c:pt idx="8">
                  <c:v>-2.3548380020619913E-2</c:v>
                </c:pt>
                <c:pt idx="9">
                  <c:v>-1.9557733484075714E-2</c:v>
                </c:pt>
              </c:numCache>
            </c:numRef>
          </c:val>
          <c:extLst>
            <c:ext xmlns:c16="http://schemas.microsoft.com/office/drawing/2014/chart" uri="{C3380CC4-5D6E-409C-BE32-E72D297353CC}">
              <c16:uniqueId val="{00000001-DFCB-4C27-9870-9D9E2AFC3679}"/>
            </c:ext>
          </c:extLst>
        </c:ser>
        <c:ser>
          <c:idx val="2"/>
          <c:order val="2"/>
          <c:tx>
            <c:strRef>
              <c:f>'E - working'!$D$5</c:f>
              <c:strCache>
                <c:ptCount val="1"/>
                <c:pt idx="0">
                  <c:v>2018</c:v>
                </c:pt>
              </c:strCache>
            </c:strRef>
          </c:tx>
          <c:spPr>
            <a:pattFill prst="lgCheck">
              <a:fgClr>
                <a:srgbClr val="6C297F"/>
              </a:fgClr>
              <a:bgClr>
                <a:schemeClr val="bg1"/>
              </a:bgClr>
            </a:patt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working'!$D$20:$D$29</c:f>
              <c:numCache>
                <c:formatCode>0.0%</c:formatCode>
                <c:ptCount val="10"/>
                <c:pt idx="0">
                  <c:v>9.9868531512837977E-2</c:v>
                </c:pt>
                <c:pt idx="1">
                  <c:v>4.788047361829316E-2</c:v>
                </c:pt>
                <c:pt idx="2">
                  <c:v>4.252452578219762E-2</c:v>
                </c:pt>
                <c:pt idx="3">
                  <c:v>4.4616047918944303E-3</c:v>
                </c:pt>
                <c:pt idx="4">
                  <c:v>1.1680617019558689E-2</c:v>
                </c:pt>
                <c:pt idx="5">
                  <c:v>5.7353063492903648E-3</c:v>
                </c:pt>
                <c:pt idx="6">
                  <c:v>-1.1161664587351594E-2</c:v>
                </c:pt>
                <c:pt idx="7">
                  <c:v>-2.3106509939250154E-2</c:v>
                </c:pt>
                <c:pt idx="8">
                  <c:v>-1.6180087613337019E-2</c:v>
                </c:pt>
                <c:pt idx="9">
                  <c:v>-1.2513348782808947E-2</c:v>
                </c:pt>
              </c:numCache>
            </c:numRef>
          </c:val>
          <c:extLst>
            <c:ext xmlns:c16="http://schemas.microsoft.com/office/drawing/2014/chart" uri="{C3380CC4-5D6E-409C-BE32-E72D297353CC}">
              <c16:uniqueId val="{00000002-DFCB-4C27-9870-9D9E2AFC3679}"/>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400"/>
                  <a:t>SIMD Decile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0.12000000000000001"/>
          <c:min val="-4.0000000000000008E-2"/>
        </c:scaling>
        <c:delete val="0"/>
        <c:axPos val="l"/>
        <c:majorGridlines>
          <c:spPr>
            <a:ln w="9525" cap="flat" cmpd="sng" algn="ctr">
              <a:solidFill>
                <a:schemeClr val="bg1">
                  <a:lumMod val="50000"/>
                  <a:alpha val="5000"/>
                </a:schemeClr>
              </a:solidFill>
              <a:round/>
            </a:ln>
            <a:effectLst/>
          </c:spPr>
        </c:majorGridlines>
        <c:title>
          <c:tx>
            <c:rich>
              <a:bodyPr rot="-5400000" spcFirstLastPara="1" vertOverflow="ellipsis" vert="horz" wrap="square" anchor="ctr" anchorCtr="1"/>
              <a:lstStyle/>
              <a:p>
                <a:pPr algn="ctr" rtl="0">
                  <a:defRPr sz="1500" b="0" i="0" u="none" strike="noStrike" kern="1200" baseline="0">
                    <a:solidFill>
                      <a:sysClr val="windowText" lastClr="000000"/>
                    </a:solidFill>
                    <a:latin typeface="+mn-lt"/>
                    <a:ea typeface="+mn-ea"/>
                    <a:cs typeface="+mn-cs"/>
                  </a:defRPr>
                </a:pPr>
                <a:r>
                  <a:rPr lang="en-GB" sz="1500"/>
                  <a:t>Percentage difference from MYE</a:t>
                </a:r>
              </a:p>
              <a:p>
                <a:pPr algn="ctr" rtl="0">
                  <a:defRPr sz="1500"/>
                </a:pPr>
                <a:endParaRPr lang="en-GB" sz="1500"/>
              </a:p>
            </c:rich>
          </c:tx>
          <c:layout>
            <c:manualLayout>
              <c:xMode val="edge"/>
              <c:yMode val="edge"/>
              <c:x val="2.7655482387373261E-2"/>
              <c:y val="0.17312985827845151"/>
            </c:manualLayout>
          </c:layout>
          <c:overlay val="0"/>
          <c:spPr>
            <a:noFill/>
            <a:ln>
              <a:noFill/>
            </a:ln>
            <a:effectLst/>
          </c:spPr>
          <c:txPr>
            <a:bodyPr rot="-5400000" spcFirstLastPara="1" vertOverflow="ellipsis" vert="horz" wrap="square" anchor="ctr" anchorCtr="1"/>
            <a:lstStyle/>
            <a:p>
              <a:pPr algn="ctr" rtl="0">
                <a:defRPr sz="15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4172142981604567"/>
          <c:y val="0.14369592875318066"/>
          <c:w val="0.27304283971821869"/>
          <c:h val="5.7259243785251726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SIMD Decile, 2016-2018, Females </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working'!$B$19</c:f>
              <c:strCache>
                <c:ptCount val="1"/>
                <c:pt idx="0">
                  <c:v>2016</c:v>
                </c:pt>
              </c:strCache>
            </c:strRef>
          </c:tx>
          <c:spPr>
            <a:solidFill>
              <a:srgbClr val="6C297F"/>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working'!$G$20:$G$29</c:f>
              <c:numCache>
                <c:formatCode>0.0%</c:formatCode>
                <c:ptCount val="10"/>
                <c:pt idx="0">
                  <c:v>8.718531363989715E-2</c:v>
                </c:pt>
                <c:pt idx="1">
                  <c:v>3.5889308601894092E-2</c:v>
                </c:pt>
                <c:pt idx="2">
                  <c:v>2.8357228243229334E-2</c:v>
                </c:pt>
                <c:pt idx="3">
                  <c:v>-8.7971205201640996E-3</c:v>
                </c:pt>
                <c:pt idx="4">
                  <c:v>-2.6810787489840019E-3</c:v>
                </c:pt>
                <c:pt idx="5">
                  <c:v>-7.2340734014262114E-3</c:v>
                </c:pt>
                <c:pt idx="6">
                  <c:v>-2.6786617557243327E-2</c:v>
                </c:pt>
                <c:pt idx="7">
                  <c:v>-2.813681202175717E-2</c:v>
                </c:pt>
                <c:pt idx="8">
                  <c:v>-3.0435629948042109E-2</c:v>
                </c:pt>
                <c:pt idx="9">
                  <c:v>-2.2593302308604801E-2</c:v>
                </c:pt>
              </c:numCache>
            </c:numRef>
          </c:val>
          <c:extLst>
            <c:ext xmlns:c16="http://schemas.microsoft.com/office/drawing/2014/chart" uri="{C3380CC4-5D6E-409C-BE32-E72D297353CC}">
              <c16:uniqueId val="{00000000-313D-4C14-86A9-F3EEC46ED805}"/>
            </c:ext>
          </c:extLst>
        </c:ser>
        <c:ser>
          <c:idx val="1"/>
          <c:order val="1"/>
          <c:tx>
            <c:strRef>
              <c:f>'E - working'!$C$5</c:f>
              <c:strCache>
                <c:ptCount val="1"/>
                <c:pt idx="0">
                  <c:v>2017</c:v>
                </c:pt>
              </c:strCache>
            </c:strRef>
          </c:tx>
          <c:spPr>
            <a:solidFill>
              <a:srgbClr val="BF78D3"/>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working'!$H$20:$H$29</c:f>
              <c:numCache>
                <c:formatCode>0.0%</c:formatCode>
                <c:ptCount val="10"/>
                <c:pt idx="0">
                  <c:v>3.9592549215608751E-2</c:v>
                </c:pt>
                <c:pt idx="1">
                  <c:v>1.340937114673243E-2</c:v>
                </c:pt>
                <c:pt idx="2">
                  <c:v>1.2285346071516429E-2</c:v>
                </c:pt>
                <c:pt idx="3">
                  <c:v>-1.170967871295611E-2</c:v>
                </c:pt>
                <c:pt idx="4">
                  <c:v>-4.1089791777662622E-3</c:v>
                </c:pt>
                <c:pt idx="5">
                  <c:v>-3.2875856406977674E-3</c:v>
                </c:pt>
                <c:pt idx="6">
                  <c:v>-1.5427915443293291E-2</c:v>
                </c:pt>
                <c:pt idx="7">
                  <c:v>-2.8475216080122021E-2</c:v>
                </c:pt>
                <c:pt idx="8">
                  <c:v>-2.3704028051446186E-2</c:v>
                </c:pt>
                <c:pt idx="9">
                  <c:v>-1.2635240644693548E-2</c:v>
                </c:pt>
              </c:numCache>
            </c:numRef>
          </c:val>
          <c:extLst>
            <c:ext xmlns:c16="http://schemas.microsoft.com/office/drawing/2014/chart" uri="{C3380CC4-5D6E-409C-BE32-E72D297353CC}">
              <c16:uniqueId val="{00000001-313D-4C14-86A9-F3EEC46ED805}"/>
            </c:ext>
          </c:extLst>
        </c:ser>
        <c:ser>
          <c:idx val="2"/>
          <c:order val="2"/>
          <c:tx>
            <c:strRef>
              <c:f>'E - working'!$D$5</c:f>
              <c:strCache>
                <c:ptCount val="1"/>
                <c:pt idx="0">
                  <c:v>2018</c:v>
                </c:pt>
              </c:strCache>
            </c:strRef>
          </c:tx>
          <c:spPr>
            <a:pattFill prst="lgCheck">
              <a:fgClr>
                <a:srgbClr val="6C297F"/>
              </a:fgClr>
              <a:bgClr>
                <a:schemeClr val="bg1"/>
              </a:bgClr>
            </a:patt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working'!$I$20:$I$29</c:f>
              <c:numCache>
                <c:formatCode>0.0%</c:formatCode>
                <c:ptCount val="10"/>
                <c:pt idx="0">
                  <c:v>4.0270261185249921E-2</c:v>
                </c:pt>
                <c:pt idx="1">
                  <c:v>1.5257723078248324E-2</c:v>
                </c:pt>
                <c:pt idx="2">
                  <c:v>2.1979480900716178E-2</c:v>
                </c:pt>
                <c:pt idx="3">
                  <c:v>-3.8966582871486897E-3</c:v>
                </c:pt>
                <c:pt idx="4">
                  <c:v>4.9664645049226751E-3</c:v>
                </c:pt>
                <c:pt idx="5">
                  <c:v>4.8954869616502101E-3</c:v>
                </c:pt>
                <c:pt idx="6">
                  <c:v>-6.1974939484550759E-3</c:v>
                </c:pt>
                <c:pt idx="7">
                  <c:v>-2.3532363443897978E-2</c:v>
                </c:pt>
                <c:pt idx="8">
                  <c:v>-1.1614623000761614E-2</c:v>
                </c:pt>
                <c:pt idx="9">
                  <c:v>-1.6399391477899203E-3</c:v>
                </c:pt>
              </c:numCache>
            </c:numRef>
          </c:val>
          <c:extLst>
            <c:ext xmlns:c16="http://schemas.microsoft.com/office/drawing/2014/chart" uri="{C3380CC4-5D6E-409C-BE32-E72D297353CC}">
              <c16:uniqueId val="{00000002-313D-4C14-86A9-F3EEC46ED805}"/>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400"/>
                  <a:t>SIMD Decile </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0.12000000000000001"/>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lgn="ctr" rtl="0">
                  <a:defRPr sz="1300" b="0" i="0" u="none" strike="noStrike" kern="1200" baseline="0">
                    <a:solidFill>
                      <a:schemeClr val="tx1"/>
                    </a:solidFill>
                    <a:latin typeface="+mn-lt"/>
                    <a:ea typeface="+mn-ea"/>
                    <a:cs typeface="+mn-cs"/>
                  </a:defRPr>
                </a:pPr>
                <a:r>
                  <a:rPr lang="en-GB" sz="1300">
                    <a:solidFill>
                      <a:schemeClr val="tx1"/>
                    </a:solidFill>
                  </a:rPr>
                  <a:t>Percentage difference  from MYE</a:t>
                </a:r>
              </a:p>
              <a:p>
                <a:pPr algn="ctr" rtl="0">
                  <a:defRPr sz="1300">
                    <a:solidFill>
                      <a:schemeClr val="tx1"/>
                    </a:solidFill>
                  </a:defRPr>
                </a:pPr>
                <a:endParaRPr lang="en-GB" sz="1300">
                  <a:solidFill>
                    <a:schemeClr val="tx1"/>
                  </a:solidFill>
                </a:endParaRPr>
              </a:p>
            </c:rich>
          </c:tx>
          <c:layout>
            <c:manualLayout>
              <c:xMode val="edge"/>
              <c:yMode val="edge"/>
              <c:x val="2.9314832235810596E-2"/>
              <c:y val="0.13403274218552438"/>
            </c:manualLayout>
          </c:layout>
          <c:overlay val="0"/>
          <c:spPr>
            <a:noFill/>
            <a:ln>
              <a:noFill/>
            </a:ln>
            <a:effectLst/>
          </c:spPr>
          <c:txPr>
            <a:bodyPr rot="-5400000" spcFirstLastPara="1" vertOverflow="ellipsis" vert="horz" wrap="square" anchor="ctr" anchorCtr="1"/>
            <a:lstStyle/>
            <a:p>
              <a:pPr algn="ctr" rtl="0">
                <a:defRPr sz="13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2261654899675821"/>
          <c:y val="0.1553296528535078"/>
          <c:w val="0.28701990367390456"/>
          <c:h val="5.7259243785251726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0" i="0" u="none" strike="noStrike" baseline="0">
                <a:solidFill>
                  <a:sysClr val="windowText" lastClr="000000"/>
                </a:solidFill>
                <a:effectLst/>
              </a:rPr>
              <a:t>Comparison of ABPE and Mid-2016 Estimates for Scotland</a:t>
            </a:r>
            <a:endParaRPr lang="en-GB" sz="16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212638956113672"/>
          <c:y val="0.1865423106903632"/>
          <c:w val="0.8460474069160856"/>
          <c:h val="0.66875966818004406"/>
        </c:manualLayout>
      </c:layout>
      <c:lineChart>
        <c:grouping val="standard"/>
        <c:varyColors val="0"/>
        <c:ser>
          <c:idx val="0"/>
          <c:order val="0"/>
          <c:tx>
            <c:strRef>
              <c:f>'A - working'!$B$2</c:f>
              <c:strCache>
                <c:ptCount val="1"/>
                <c:pt idx="0">
                  <c:v>2016 ABPE</c:v>
                </c:pt>
              </c:strCache>
            </c:strRef>
          </c:tx>
          <c:spPr>
            <a:ln w="28575" cap="rnd">
              <a:solidFill>
                <a:srgbClr val="949494"/>
              </a:solidFill>
              <a:round/>
            </a:ln>
            <a:effectLst/>
          </c:spPr>
          <c:marker>
            <c:symbol val="none"/>
          </c:marker>
          <c:dPt>
            <c:idx val="61"/>
            <c:marker>
              <c:symbol val="none"/>
            </c:marker>
            <c:bubble3D val="0"/>
            <c:extLst>
              <c:ext xmlns:c16="http://schemas.microsoft.com/office/drawing/2014/chart" uri="{C3380CC4-5D6E-409C-BE32-E72D297353CC}">
                <c16:uniqueId val="{00000000-3425-4504-B866-FD3B72A48365}"/>
              </c:ext>
            </c:extLst>
          </c:dPt>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working'!$B$3:$B$103</c:f>
              <c:numCache>
                <c:formatCode>#,##0</c:formatCode>
                <c:ptCount val="101"/>
                <c:pt idx="0">
                  <c:v>55000</c:v>
                </c:pt>
                <c:pt idx="1">
                  <c:v>55022</c:v>
                </c:pt>
                <c:pt idx="2">
                  <c:v>55756</c:v>
                </c:pt>
                <c:pt idx="3">
                  <c:v>56906</c:v>
                </c:pt>
                <c:pt idx="4">
                  <c:v>58791</c:v>
                </c:pt>
                <c:pt idx="5">
                  <c:v>58915</c:v>
                </c:pt>
                <c:pt idx="6">
                  <c:v>59343</c:v>
                </c:pt>
                <c:pt idx="7">
                  <c:v>59626</c:v>
                </c:pt>
                <c:pt idx="8">
                  <c:v>59682</c:v>
                </c:pt>
                <c:pt idx="9">
                  <c:v>57834</c:v>
                </c:pt>
                <c:pt idx="10">
                  <c:v>56097</c:v>
                </c:pt>
                <c:pt idx="11">
                  <c:v>55589</c:v>
                </c:pt>
                <c:pt idx="12">
                  <c:v>54933</c:v>
                </c:pt>
                <c:pt idx="13">
                  <c:v>53245</c:v>
                </c:pt>
                <c:pt idx="14">
                  <c:v>52877</c:v>
                </c:pt>
                <c:pt idx="15">
                  <c:v>54719</c:v>
                </c:pt>
                <c:pt idx="16">
                  <c:v>55802</c:v>
                </c:pt>
                <c:pt idx="17">
                  <c:v>57441</c:v>
                </c:pt>
                <c:pt idx="18">
                  <c:v>59361</c:v>
                </c:pt>
                <c:pt idx="19">
                  <c:v>65288</c:v>
                </c:pt>
                <c:pt idx="20">
                  <c:v>66058</c:v>
                </c:pt>
                <c:pt idx="21">
                  <c:v>68352</c:v>
                </c:pt>
                <c:pt idx="22">
                  <c:v>71290</c:v>
                </c:pt>
                <c:pt idx="23">
                  <c:v>72374</c:v>
                </c:pt>
                <c:pt idx="24">
                  <c:v>74742</c:v>
                </c:pt>
                <c:pt idx="25">
                  <c:v>74417</c:v>
                </c:pt>
                <c:pt idx="26">
                  <c:v>72143</c:v>
                </c:pt>
                <c:pt idx="27">
                  <c:v>71793</c:v>
                </c:pt>
                <c:pt idx="28">
                  <c:v>73652</c:v>
                </c:pt>
                <c:pt idx="29">
                  <c:v>72877</c:v>
                </c:pt>
                <c:pt idx="30">
                  <c:v>72550</c:v>
                </c:pt>
                <c:pt idx="31">
                  <c:v>72422</c:v>
                </c:pt>
                <c:pt idx="32">
                  <c:v>70648</c:v>
                </c:pt>
                <c:pt idx="33">
                  <c:v>70637</c:v>
                </c:pt>
                <c:pt idx="34">
                  <c:v>71094</c:v>
                </c:pt>
                <c:pt idx="35">
                  <c:v>71833</c:v>
                </c:pt>
                <c:pt idx="36">
                  <c:v>70361</c:v>
                </c:pt>
                <c:pt idx="37">
                  <c:v>67883</c:v>
                </c:pt>
                <c:pt idx="38">
                  <c:v>63004</c:v>
                </c:pt>
                <c:pt idx="39">
                  <c:v>61251</c:v>
                </c:pt>
                <c:pt idx="40">
                  <c:v>64808</c:v>
                </c:pt>
                <c:pt idx="41">
                  <c:v>65352</c:v>
                </c:pt>
                <c:pt idx="42">
                  <c:v>66162</c:v>
                </c:pt>
                <c:pt idx="43">
                  <c:v>70160</c:v>
                </c:pt>
                <c:pt idx="44">
                  <c:v>74272</c:v>
                </c:pt>
                <c:pt idx="45">
                  <c:v>77655</c:v>
                </c:pt>
                <c:pt idx="46">
                  <c:v>76787</c:v>
                </c:pt>
                <c:pt idx="47">
                  <c:v>79530</c:v>
                </c:pt>
                <c:pt idx="48">
                  <c:v>80721</c:v>
                </c:pt>
                <c:pt idx="49">
                  <c:v>81291</c:v>
                </c:pt>
                <c:pt idx="50">
                  <c:v>82664</c:v>
                </c:pt>
                <c:pt idx="51">
                  <c:v>84508</c:v>
                </c:pt>
                <c:pt idx="52">
                  <c:v>84016</c:v>
                </c:pt>
                <c:pt idx="53">
                  <c:v>82638</c:v>
                </c:pt>
                <c:pt idx="54">
                  <c:v>81130</c:v>
                </c:pt>
                <c:pt idx="55">
                  <c:v>78724</c:v>
                </c:pt>
                <c:pt idx="56">
                  <c:v>76455</c:v>
                </c:pt>
                <c:pt idx="57">
                  <c:v>75539</c:v>
                </c:pt>
                <c:pt idx="58">
                  <c:v>73122</c:v>
                </c:pt>
                <c:pt idx="59">
                  <c:v>70781</c:v>
                </c:pt>
                <c:pt idx="60">
                  <c:v>68363</c:v>
                </c:pt>
                <c:pt idx="61">
                  <c:v>65526</c:v>
                </c:pt>
                <c:pt idx="62">
                  <c:v>64262</c:v>
                </c:pt>
                <c:pt idx="63">
                  <c:v>62690</c:v>
                </c:pt>
                <c:pt idx="64">
                  <c:v>60064</c:v>
                </c:pt>
                <c:pt idx="65">
                  <c:v>60071</c:v>
                </c:pt>
                <c:pt idx="66">
                  <c:v>59600</c:v>
                </c:pt>
                <c:pt idx="67">
                  <c:v>60878</c:v>
                </c:pt>
                <c:pt idx="68">
                  <c:v>62732</c:v>
                </c:pt>
                <c:pt idx="69">
                  <c:v>67495</c:v>
                </c:pt>
                <c:pt idx="70">
                  <c:v>50135</c:v>
                </c:pt>
                <c:pt idx="71">
                  <c:v>47196</c:v>
                </c:pt>
                <c:pt idx="72">
                  <c:v>47782</c:v>
                </c:pt>
                <c:pt idx="73">
                  <c:v>45586</c:v>
                </c:pt>
                <c:pt idx="74">
                  <c:v>41366</c:v>
                </c:pt>
                <c:pt idx="75">
                  <c:v>37899</c:v>
                </c:pt>
                <c:pt idx="76">
                  <c:v>38067</c:v>
                </c:pt>
                <c:pt idx="77">
                  <c:v>36724</c:v>
                </c:pt>
                <c:pt idx="78">
                  <c:v>35369</c:v>
                </c:pt>
                <c:pt idx="79">
                  <c:v>32635</c:v>
                </c:pt>
                <c:pt idx="80">
                  <c:v>30796</c:v>
                </c:pt>
                <c:pt idx="81">
                  <c:v>28482</c:v>
                </c:pt>
                <c:pt idx="82">
                  <c:v>25912</c:v>
                </c:pt>
                <c:pt idx="83">
                  <c:v>23718</c:v>
                </c:pt>
                <c:pt idx="84">
                  <c:v>22153</c:v>
                </c:pt>
                <c:pt idx="85">
                  <c:v>19802</c:v>
                </c:pt>
                <c:pt idx="86">
                  <c:v>17182</c:v>
                </c:pt>
                <c:pt idx="87">
                  <c:v>14939</c:v>
                </c:pt>
                <c:pt idx="88">
                  <c:v>12501</c:v>
                </c:pt>
                <c:pt idx="89">
                  <c:v>10722</c:v>
                </c:pt>
                <c:pt idx="90">
                  <c:v>9104</c:v>
                </c:pt>
                <c:pt idx="91">
                  <c:v>7123</c:v>
                </c:pt>
                <c:pt idx="92">
                  <c:v>5803</c:v>
                </c:pt>
                <c:pt idx="93">
                  <c:v>4469</c:v>
                </c:pt>
                <c:pt idx="94">
                  <c:v>3565</c:v>
                </c:pt>
                <c:pt idx="95">
                  <c:v>2842</c:v>
                </c:pt>
                <c:pt idx="96">
                  <c:v>2091</c:v>
                </c:pt>
                <c:pt idx="97">
                  <c:v>1003</c:v>
                </c:pt>
                <c:pt idx="98">
                  <c:v>682</c:v>
                </c:pt>
                <c:pt idx="99">
                  <c:v>503</c:v>
                </c:pt>
                <c:pt idx="100">
                  <c:v>860</c:v>
                </c:pt>
              </c:numCache>
            </c:numRef>
          </c:val>
          <c:smooth val="0"/>
          <c:extLst>
            <c:ext xmlns:c16="http://schemas.microsoft.com/office/drawing/2014/chart" uri="{C3380CC4-5D6E-409C-BE32-E72D297353CC}">
              <c16:uniqueId val="{00000001-3425-4504-B866-FD3B72A48365}"/>
            </c:ext>
          </c:extLst>
        </c:ser>
        <c:ser>
          <c:idx val="3"/>
          <c:order val="1"/>
          <c:tx>
            <c:strRef>
              <c:f>'A - working'!$F$2</c:f>
              <c:strCache>
                <c:ptCount val="1"/>
                <c:pt idx="0">
                  <c:v>2016 MYE</c:v>
                </c:pt>
              </c:strCache>
            </c:strRef>
          </c:tx>
          <c:spPr>
            <a:ln w="28575" cap="rnd" cmpd="sng">
              <a:solidFill>
                <a:srgbClr val="6C297F"/>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working'!$F$3:$F$103</c:f>
              <c:numCache>
                <c:formatCode>#,##0</c:formatCode>
                <c:ptCount val="101"/>
                <c:pt idx="0">
                  <c:v>55516</c:v>
                </c:pt>
                <c:pt idx="1">
                  <c:v>56584</c:v>
                </c:pt>
                <c:pt idx="2">
                  <c:v>57165</c:v>
                </c:pt>
                <c:pt idx="3">
                  <c:v>58232</c:v>
                </c:pt>
                <c:pt idx="4">
                  <c:v>59741</c:v>
                </c:pt>
                <c:pt idx="5">
                  <c:v>61695</c:v>
                </c:pt>
                <c:pt idx="6">
                  <c:v>58801</c:v>
                </c:pt>
                <c:pt idx="7">
                  <c:v>60336</c:v>
                </c:pt>
                <c:pt idx="8">
                  <c:v>60184</c:v>
                </c:pt>
                <c:pt idx="9">
                  <c:v>57846</c:v>
                </c:pt>
                <c:pt idx="10">
                  <c:v>56634</c:v>
                </c:pt>
                <c:pt idx="11">
                  <c:v>56142</c:v>
                </c:pt>
                <c:pt idx="12">
                  <c:v>55083</c:v>
                </c:pt>
                <c:pt idx="13">
                  <c:v>53398</c:v>
                </c:pt>
                <c:pt idx="14">
                  <c:v>53121</c:v>
                </c:pt>
                <c:pt idx="15">
                  <c:v>55439</c:v>
                </c:pt>
                <c:pt idx="16">
                  <c:v>56863</c:v>
                </c:pt>
                <c:pt idx="17">
                  <c:v>58981</c:v>
                </c:pt>
                <c:pt idx="18">
                  <c:v>60951</c:v>
                </c:pt>
                <c:pt idx="19">
                  <c:v>66426</c:v>
                </c:pt>
                <c:pt idx="20">
                  <c:v>68524</c:v>
                </c:pt>
                <c:pt idx="21">
                  <c:v>70098</c:v>
                </c:pt>
                <c:pt idx="22">
                  <c:v>72575</c:v>
                </c:pt>
                <c:pt idx="23">
                  <c:v>74422</c:v>
                </c:pt>
                <c:pt idx="24">
                  <c:v>78348</c:v>
                </c:pt>
                <c:pt idx="25">
                  <c:v>78055</c:v>
                </c:pt>
                <c:pt idx="26">
                  <c:v>74943</c:v>
                </c:pt>
                <c:pt idx="27">
                  <c:v>74420</c:v>
                </c:pt>
                <c:pt idx="28">
                  <c:v>74513</c:v>
                </c:pt>
                <c:pt idx="29">
                  <c:v>72193</c:v>
                </c:pt>
                <c:pt idx="30">
                  <c:v>71566</c:v>
                </c:pt>
                <c:pt idx="31">
                  <c:v>71086</c:v>
                </c:pt>
                <c:pt idx="32">
                  <c:v>68875</c:v>
                </c:pt>
                <c:pt idx="33">
                  <c:v>69755</c:v>
                </c:pt>
                <c:pt idx="34">
                  <c:v>70631</c:v>
                </c:pt>
                <c:pt idx="35">
                  <c:v>70100</c:v>
                </c:pt>
                <c:pt idx="36">
                  <c:v>68696</c:v>
                </c:pt>
                <c:pt idx="37">
                  <c:v>66397</c:v>
                </c:pt>
                <c:pt idx="38">
                  <c:v>61788</c:v>
                </c:pt>
                <c:pt idx="39">
                  <c:v>60772</c:v>
                </c:pt>
                <c:pt idx="40">
                  <c:v>64126</c:v>
                </c:pt>
                <c:pt idx="41">
                  <c:v>64558</c:v>
                </c:pt>
                <c:pt idx="42">
                  <c:v>65486</c:v>
                </c:pt>
                <c:pt idx="43">
                  <c:v>69586</c:v>
                </c:pt>
                <c:pt idx="44">
                  <c:v>73882</c:v>
                </c:pt>
                <c:pt idx="45">
                  <c:v>76789</c:v>
                </c:pt>
                <c:pt idx="46">
                  <c:v>75703</c:v>
                </c:pt>
                <c:pt idx="47">
                  <c:v>78786</c:v>
                </c:pt>
                <c:pt idx="48">
                  <c:v>80211</c:v>
                </c:pt>
                <c:pt idx="49">
                  <c:v>80762</c:v>
                </c:pt>
                <c:pt idx="50">
                  <c:v>80186</c:v>
                </c:pt>
                <c:pt idx="51">
                  <c:v>83067</c:v>
                </c:pt>
                <c:pt idx="52">
                  <c:v>81988</c:v>
                </c:pt>
                <c:pt idx="53">
                  <c:v>81648</c:v>
                </c:pt>
                <c:pt idx="54">
                  <c:v>79802</c:v>
                </c:pt>
                <c:pt idx="55">
                  <c:v>77970</c:v>
                </c:pt>
                <c:pt idx="56">
                  <c:v>75289</c:v>
                </c:pt>
                <c:pt idx="57">
                  <c:v>74614</c:v>
                </c:pt>
                <c:pt idx="58">
                  <c:v>72473</c:v>
                </c:pt>
                <c:pt idx="59">
                  <c:v>70475</c:v>
                </c:pt>
                <c:pt idx="60">
                  <c:v>68252</c:v>
                </c:pt>
                <c:pt idx="61">
                  <c:v>65332</c:v>
                </c:pt>
                <c:pt idx="62">
                  <c:v>64365</c:v>
                </c:pt>
                <c:pt idx="63">
                  <c:v>62976</c:v>
                </c:pt>
                <c:pt idx="64">
                  <c:v>60627</c:v>
                </c:pt>
                <c:pt idx="65">
                  <c:v>61076</c:v>
                </c:pt>
                <c:pt idx="66">
                  <c:v>61082</c:v>
                </c:pt>
                <c:pt idx="67">
                  <c:v>62320</c:v>
                </c:pt>
                <c:pt idx="68">
                  <c:v>64019</c:v>
                </c:pt>
                <c:pt idx="69">
                  <c:v>69027</c:v>
                </c:pt>
                <c:pt idx="70">
                  <c:v>51771</c:v>
                </c:pt>
                <c:pt idx="71">
                  <c:v>48550</c:v>
                </c:pt>
                <c:pt idx="72">
                  <c:v>49278</c:v>
                </c:pt>
                <c:pt idx="73">
                  <c:v>46793</c:v>
                </c:pt>
                <c:pt idx="74">
                  <c:v>42627</c:v>
                </c:pt>
                <c:pt idx="75">
                  <c:v>39132</c:v>
                </c:pt>
                <c:pt idx="76">
                  <c:v>39436</c:v>
                </c:pt>
                <c:pt idx="77">
                  <c:v>37987</c:v>
                </c:pt>
                <c:pt idx="78">
                  <c:v>36463</c:v>
                </c:pt>
                <c:pt idx="79">
                  <c:v>33828</c:v>
                </c:pt>
                <c:pt idx="80">
                  <c:v>31999</c:v>
                </c:pt>
                <c:pt idx="81">
                  <c:v>29683</c:v>
                </c:pt>
                <c:pt idx="82">
                  <c:v>27085</c:v>
                </c:pt>
                <c:pt idx="83">
                  <c:v>24519</c:v>
                </c:pt>
                <c:pt idx="84">
                  <c:v>23132</c:v>
                </c:pt>
                <c:pt idx="85">
                  <c:v>20572</c:v>
                </c:pt>
                <c:pt idx="86">
                  <c:v>17850</c:v>
                </c:pt>
                <c:pt idx="87">
                  <c:v>15532</c:v>
                </c:pt>
                <c:pt idx="88">
                  <c:v>12875</c:v>
                </c:pt>
                <c:pt idx="89">
                  <c:v>11149</c:v>
                </c:pt>
                <c:pt idx="90">
                  <c:v>9730</c:v>
                </c:pt>
                <c:pt idx="91">
                  <c:v>7810</c:v>
                </c:pt>
                <c:pt idx="92">
                  <c:v>6210</c:v>
                </c:pt>
                <c:pt idx="93">
                  <c:v>4860</c:v>
                </c:pt>
                <c:pt idx="94">
                  <c:v>3880</c:v>
                </c:pt>
                <c:pt idx="95">
                  <c:v>3030</c:v>
                </c:pt>
                <c:pt idx="96">
                  <c:v>2310</c:v>
                </c:pt>
                <c:pt idx="97">
                  <c:v>1090</c:v>
                </c:pt>
                <c:pt idx="98">
                  <c:v>730</c:v>
                </c:pt>
                <c:pt idx="99">
                  <c:v>530</c:v>
                </c:pt>
                <c:pt idx="100">
                  <c:v>890</c:v>
                </c:pt>
              </c:numCache>
            </c:numRef>
          </c:val>
          <c:smooth val="0"/>
          <c:extLst>
            <c:ext xmlns:c16="http://schemas.microsoft.com/office/drawing/2014/chart" uri="{C3380CC4-5D6E-409C-BE32-E72D297353CC}">
              <c16:uniqueId val="{00000002-3425-4504-B866-FD3B72A48365}"/>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ysClr val="windowText" lastClr="000000">
                  <a:alpha val="5000"/>
                </a:sys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400">
                    <a:solidFill>
                      <a:schemeClr val="tx1"/>
                    </a:solidFill>
                  </a:rPr>
                  <a:t>Age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400">
                    <a:solidFill>
                      <a:schemeClr val="tx1"/>
                    </a:solidFill>
                  </a:rPr>
                  <a:t>Number of people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working'!$B$19</c:f>
              <c:strCache>
                <c:ptCount val="1"/>
                <c:pt idx="0">
                  <c:v>2016</c:v>
                </c:pt>
              </c:strCache>
            </c:strRef>
          </c:tx>
          <c:spPr>
            <a:solidFill>
              <a:srgbClr val="8ADED6"/>
            </a:solidFill>
            <a:ln>
              <a:noFill/>
            </a:ln>
            <a:effectLst/>
          </c:spPr>
          <c:invertIfNegative val="0"/>
          <c:val>
            <c:numRef>
              <c:f>'E - working'!$B$20:$B$29</c:f>
              <c:numCache>
                <c:formatCode>0.0%</c:formatCode>
                <c:ptCount val="10"/>
                <c:pt idx="0">
                  <c:v>1.6694029850746268E-2</c:v>
                </c:pt>
                <c:pt idx="1">
                  <c:v>-2.8617158862744817E-3</c:v>
                </c:pt>
                <c:pt idx="2">
                  <c:v>-3.3374364385047113E-3</c:v>
                </c:pt>
                <c:pt idx="3">
                  <c:v>-2.1036608736598881E-2</c:v>
                </c:pt>
                <c:pt idx="4">
                  <c:v>-1.6960011648859685E-2</c:v>
                </c:pt>
                <c:pt idx="5">
                  <c:v>-1.3494991324127674E-2</c:v>
                </c:pt>
                <c:pt idx="6">
                  <c:v>-2.5116342732001095E-2</c:v>
                </c:pt>
                <c:pt idx="7">
                  <c:v>-3.3165442758484473E-2</c:v>
                </c:pt>
                <c:pt idx="8">
                  <c:v>-3.0696497768956877E-2</c:v>
                </c:pt>
                <c:pt idx="9">
                  <c:v>-2.0331030431863951E-2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775-458C-A7B0-3E741689936E}"/>
            </c:ext>
          </c:extLst>
        </c:ser>
        <c:ser>
          <c:idx val="1"/>
          <c:order val="1"/>
          <c:tx>
            <c:strRef>
              <c:f>'E - working'!$C$5</c:f>
              <c:strCache>
                <c:ptCount val="1"/>
                <c:pt idx="0">
                  <c:v>2017</c:v>
                </c:pt>
              </c:strCache>
            </c:strRef>
          </c:tx>
          <c:spPr>
            <a:solidFill>
              <a:srgbClr val="2DA197"/>
            </a:solidFill>
            <a:ln>
              <a:noFill/>
            </a:ln>
            <a:effectLst/>
          </c:spPr>
          <c:invertIfNegative val="0"/>
          <c:val>
            <c:numRef>
              <c:f>'E - working'!$C$20:$C$29</c:f>
              <c:numCache>
                <c:formatCode>0.0%</c:formatCode>
                <c:ptCount val="10"/>
                <c:pt idx="0">
                  <c:v>0.10381673933242799</c:v>
                </c:pt>
                <c:pt idx="1">
                  <c:v>4.8183284682746963E-2</c:v>
                </c:pt>
                <c:pt idx="2">
                  <c:v>3.9086725523888526E-2</c:v>
                </c:pt>
                <c:pt idx="3">
                  <c:v>-6.0550196884557391E-4</c:v>
                </c:pt>
                <c:pt idx="4">
                  <c:v>5.6825619268350905E-3</c:v>
                </c:pt>
                <c:pt idx="5">
                  <c:v>5.121881817319548E-4</c:v>
                </c:pt>
                <c:pt idx="6">
                  <c:v>-1.6744978552588014E-2</c:v>
                </c:pt>
                <c:pt idx="7">
                  <c:v>-2.6602264502307786E-2</c:v>
                </c:pt>
                <c:pt idx="8">
                  <c:v>-2.3548380020619913E-2</c:v>
                </c:pt>
                <c:pt idx="9">
                  <c:v>-1.9557733484075714E-2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775-458C-A7B0-3E741689936E}"/>
            </c:ext>
          </c:extLst>
        </c:ser>
        <c:ser>
          <c:idx val="2"/>
          <c:order val="2"/>
          <c:tx>
            <c:strRef>
              <c:f>'E - working'!$D$5</c:f>
              <c:strCache>
                <c:ptCount val="1"/>
                <c:pt idx="0">
                  <c:v>2018</c:v>
                </c:pt>
              </c:strCache>
            </c:strRef>
          </c:tx>
          <c:spPr>
            <a:solidFill>
              <a:srgbClr val="1C655F"/>
            </a:solidFill>
            <a:ln>
              <a:noFill/>
            </a:ln>
            <a:effectLst/>
          </c:spPr>
          <c:invertIfNegative val="0"/>
          <c:val>
            <c:numRef>
              <c:f>'E - working'!$D$20:$D$29</c:f>
              <c:numCache>
                <c:formatCode>0.0%</c:formatCode>
                <c:ptCount val="10"/>
                <c:pt idx="0">
                  <c:v>9.9868531512837977E-2</c:v>
                </c:pt>
                <c:pt idx="1">
                  <c:v>4.788047361829316E-2</c:v>
                </c:pt>
                <c:pt idx="2">
                  <c:v>4.252452578219762E-2</c:v>
                </c:pt>
                <c:pt idx="3">
                  <c:v>4.4616047918944303E-3</c:v>
                </c:pt>
                <c:pt idx="4">
                  <c:v>1.1680617019558689E-2</c:v>
                </c:pt>
                <c:pt idx="5">
                  <c:v>5.7353063492903648E-3</c:v>
                </c:pt>
                <c:pt idx="6">
                  <c:v>-1.1161664587351594E-2</c:v>
                </c:pt>
                <c:pt idx="7">
                  <c:v>-2.3106509939250154E-2</c:v>
                </c:pt>
                <c:pt idx="8">
                  <c:v>-1.6180087613337019E-2</c:v>
                </c:pt>
                <c:pt idx="9">
                  <c:v>-1.2513348782808947E-2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775-458C-A7B0-3E741689936E}"/>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SIMD Decile (1=most deprived, 10=least deprived)</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in val="-4.0000000000000008E-2"/>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difference between</a:t>
                </a:r>
                <a:r>
                  <a:rPr lang="en-GB" baseline="0"/>
                  <a:t> ABPE and MYE  </a:t>
                </a:r>
                <a:endParaRPr lang="en-GB"/>
              </a:p>
            </c:rich>
          </c:tx>
          <c:layout>
            <c:manualLayout>
              <c:xMode val="edge"/>
              <c:yMode val="edge"/>
              <c:x val="2.7655424765730029E-2"/>
              <c:y val="0.262494625148474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431272"/>
        <c:crosses val="autoZero"/>
        <c:crossBetween val="between"/>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0" i="0" u="none" strike="noStrike" baseline="0">
                <a:solidFill>
                  <a:sysClr val="windowText" lastClr="000000"/>
                </a:solidFill>
                <a:effectLst/>
              </a:rPr>
              <a:t>Comparison of ABPE and Mid-2017 Estimates for Scotland</a:t>
            </a:r>
            <a:endParaRPr lang="en-GB" sz="16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778540654560231"/>
          <c:y val="0.18096344801029113"/>
          <c:w val="0.83216063436291821"/>
          <c:h val="0.68828546584402073"/>
        </c:manualLayout>
      </c:layout>
      <c:lineChart>
        <c:grouping val="standard"/>
        <c:varyColors val="0"/>
        <c:ser>
          <c:idx val="1"/>
          <c:order val="0"/>
          <c:tx>
            <c:strRef>
              <c:f>'A - working'!$C$2</c:f>
              <c:strCache>
                <c:ptCount val="1"/>
                <c:pt idx="0">
                  <c:v>2017 ABPE </c:v>
                </c:pt>
              </c:strCache>
            </c:strRef>
          </c:tx>
          <c:spPr>
            <a:ln w="28575" cap="rnd" cmpd="sng">
              <a:solidFill>
                <a:srgbClr val="949494"/>
              </a:solidFill>
              <a:prstDash val="solid"/>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working'!$C$3:$C$103</c:f>
              <c:numCache>
                <c:formatCode>#,##0</c:formatCode>
                <c:ptCount val="101"/>
                <c:pt idx="0">
                  <c:v>53443</c:v>
                </c:pt>
                <c:pt idx="1">
                  <c:v>54836</c:v>
                </c:pt>
                <c:pt idx="2">
                  <c:v>55696</c:v>
                </c:pt>
                <c:pt idx="3">
                  <c:v>56354</c:v>
                </c:pt>
                <c:pt idx="4">
                  <c:v>57767</c:v>
                </c:pt>
                <c:pt idx="5">
                  <c:v>59371</c:v>
                </c:pt>
                <c:pt idx="6">
                  <c:v>59504</c:v>
                </c:pt>
                <c:pt idx="7">
                  <c:v>59880</c:v>
                </c:pt>
                <c:pt idx="8">
                  <c:v>60120</c:v>
                </c:pt>
                <c:pt idx="9">
                  <c:v>60279</c:v>
                </c:pt>
                <c:pt idx="10">
                  <c:v>58284</c:v>
                </c:pt>
                <c:pt idx="11">
                  <c:v>56715</c:v>
                </c:pt>
                <c:pt idx="12">
                  <c:v>56089</c:v>
                </c:pt>
                <c:pt idx="13">
                  <c:v>55503</c:v>
                </c:pt>
                <c:pt idx="14">
                  <c:v>53813</c:v>
                </c:pt>
                <c:pt idx="15">
                  <c:v>53474</c:v>
                </c:pt>
                <c:pt idx="16">
                  <c:v>55151</c:v>
                </c:pt>
                <c:pt idx="17">
                  <c:v>55980</c:v>
                </c:pt>
                <c:pt idx="18">
                  <c:v>59080</c:v>
                </c:pt>
                <c:pt idx="19">
                  <c:v>64535</c:v>
                </c:pt>
                <c:pt idx="20">
                  <c:v>68333</c:v>
                </c:pt>
                <c:pt idx="21">
                  <c:v>67738</c:v>
                </c:pt>
                <c:pt idx="22">
                  <c:v>70156</c:v>
                </c:pt>
                <c:pt idx="23">
                  <c:v>72533</c:v>
                </c:pt>
                <c:pt idx="24">
                  <c:v>73341</c:v>
                </c:pt>
                <c:pt idx="25">
                  <c:v>75321</c:v>
                </c:pt>
                <c:pt idx="26">
                  <c:v>75089</c:v>
                </c:pt>
                <c:pt idx="27">
                  <c:v>72842</c:v>
                </c:pt>
                <c:pt idx="28">
                  <c:v>72514</c:v>
                </c:pt>
                <c:pt idx="29">
                  <c:v>74514</c:v>
                </c:pt>
                <c:pt idx="30">
                  <c:v>73622</c:v>
                </c:pt>
                <c:pt idx="31">
                  <c:v>73285</c:v>
                </c:pt>
                <c:pt idx="32">
                  <c:v>73256</c:v>
                </c:pt>
                <c:pt idx="33">
                  <c:v>70279</c:v>
                </c:pt>
                <c:pt idx="34">
                  <c:v>71293</c:v>
                </c:pt>
                <c:pt idx="35">
                  <c:v>71830</c:v>
                </c:pt>
                <c:pt idx="36">
                  <c:v>72354</c:v>
                </c:pt>
                <c:pt idx="37">
                  <c:v>70958</c:v>
                </c:pt>
                <c:pt idx="38">
                  <c:v>68562</c:v>
                </c:pt>
                <c:pt idx="39">
                  <c:v>63573</c:v>
                </c:pt>
                <c:pt idx="40">
                  <c:v>61766</c:v>
                </c:pt>
                <c:pt idx="41">
                  <c:v>65422</c:v>
                </c:pt>
                <c:pt idx="42">
                  <c:v>65937</c:v>
                </c:pt>
                <c:pt idx="43">
                  <c:v>66838</c:v>
                </c:pt>
                <c:pt idx="44">
                  <c:v>70808</c:v>
                </c:pt>
                <c:pt idx="45">
                  <c:v>74966</c:v>
                </c:pt>
                <c:pt idx="46">
                  <c:v>78364</c:v>
                </c:pt>
                <c:pt idx="47">
                  <c:v>77440</c:v>
                </c:pt>
                <c:pt idx="48">
                  <c:v>80320</c:v>
                </c:pt>
                <c:pt idx="49">
                  <c:v>81455</c:v>
                </c:pt>
                <c:pt idx="50">
                  <c:v>84320</c:v>
                </c:pt>
                <c:pt idx="51">
                  <c:v>82278</c:v>
                </c:pt>
                <c:pt idx="52">
                  <c:v>85622</c:v>
                </c:pt>
                <c:pt idx="53">
                  <c:v>83960</c:v>
                </c:pt>
                <c:pt idx="54">
                  <c:v>83743</c:v>
                </c:pt>
                <c:pt idx="55">
                  <c:v>81303</c:v>
                </c:pt>
                <c:pt idx="56">
                  <c:v>79558</c:v>
                </c:pt>
                <c:pt idx="57">
                  <c:v>76783</c:v>
                </c:pt>
                <c:pt idx="58">
                  <c:v>75856</c:v>
                </c:pt>
                <c:pt idx="59">
                  <c:v>73794</c:v>
                </c:pt>
                <c:pt idx="60">
                  <c:v>70908</c:v>
                </c:pt>
                <c:pt idx="61">
                  <c:v>68949</c:v>
                </c:pt>
                <c:pt idx="62">
                  <c:v>65590</c:v>
                </c:pt>
                <c:pt idx="63">
                  <c:v>64600</c:v>
                </c:pt>
                <c:pt idx="64">
                  <c:v>62836</c:v>
                </c:pt>
                <c:pt idx="65">
                  <c:v>60261</c:v>
                </c:pt>
                <c:pt idx="66">
                  <c:v>60367</c:v>
                </c:pt>
                <c:pt idx="67">
                  <c:v>60276</c:v>
                </c:pt>
                <c:pt idx="68">
                  <c:v>61243</c:v>
                </c:pt>
                <c:pt idx="69">
                  <c:v>62955</c:v>
                </c:pt>
                <c:pt idx="70">
                  <c:v>67505</c:v>
                </c:pt>
                <c:pt idx="71">
                  <c:v>50114</c:v>
                </c:pt>
                <c:pt idx="72">
                  <c:v>46994</c:v>
                </c:pt>
                <c:pt idx="73">
                  <c:v>47612</c:v>
                </c:pt>
                <c:pt idx="74">
                  <c:v>45081</c:v>
                </c:pt>
                <c:pt idx="75">
                  <c:v>40858</c:v>
                </c:pt>
                <c:pt idx="76">
                  <c:v>37152</c:v>
                </c:pt>
                <c:pt idx="77">
                  <c:v>37247</c:v>
                </c:pt>
                <c:pt idx="78">
                  <c:v>35785</c:v>
                </c:pt>
                <c:pt idx="79">
                  <c:v>34331</c:v>
                </c:pt>
                <c:pt idx="80">
                  <c:v>31554</c:v>
                </c:pt>
                <c:pt idx="81">
                  <c:v>29490</c:v>
                </c:pt>
                <c:pt idx="82">
                  <c:v>27064</c:v>
                </c:pt>
                <c:pt idx="83">
                  <c:v>24414</c:v>
                </c:pt>
                <c:pt idx="84">
                  <c:v>22159</c:v>
                </c:pt>
                <c:pt idx="85">
                  <c:v>20542</c:v>
                </c:pt>
                <c:pt idx="86">
                  <c:v>18015</c:v>
                </c:pt>
                <c:pt idx="87">
                  <c:v>15525</c:v>
                </c:pt>
                <c:pt idx="88">
                  <c:v>13319</c:v>
                </c:pt>
                <c:pt idx="89">
                  <c:v>10892</c:v>
                </c:pt>
                <c:pt idx="90">
                  <c:v>9237</c:v>
                </c:pt>
                <c:pt idx="91">
                  <c:v>7664</c:v>
                </c:pt>
                <c:pt idx="92">
                  <c:v>5853</c:v>
                </c:pt>
                <c:pt idx="93">
                  <c:v>4676</c:v>
                </c:pt>
                <c:pt idx="94">
                  <c:v>3523</c:v>
                </c:pt>
                <c:pt idx="95">
                  <c:v>2721</c:v>
                </c:pt>
                <c:pt idx="96">
                  <c:v>2136</c:v>
                </c:pt>
                <c:pt idx="97">
                  <c:v>1486</c:v>
                </c:pt>
                <c:pt idx="98">
                  <c:v>687</c:v>
                </c:pt>
                <c:pt idx="99">
                  <c:v>469</c:v>
                </c:pt>
                <c:pt idx="100">
                  <c:v>835</c:v>
                </c:pt>
              </c:numCache>
            </c:numRef>
          </c:val>
          <c:smooth val="0"/>
          <c:extLst>
            <c:ext xmlns:c16="http://schemas.microsoft.com/office/drawing/2014/chart" uri="{C3380CC4-5D6E-409C-BE32-E72D297353CC}">
              <c16:uniqueId val="{00000000-CE5F-4740-B55E-E298501BB7C0}"/>
            </c:ext>
          </c:extLst>
        </c:ser>
        <c:ser>
          <c:idx val="4"/>
          <c:order val="1"/>
          <c:tx>
            <c:strRef>
              <c:f>'A - working'!$G$2</c:f>
              <c:strCache>
                <c:ptCount val="1"/>
                <c:pt idx="0">
                  <c:v>2017 MYE</c:v>
                </c:pt>
              </c:strCache>
            </c:strRef>
          </c:tx>
          <c:spPr>
            <a:ln w="28575" cap="rnd">
              <a:solidFill>
                <a:srgbClr val="6C297F"/>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working'!$G$3:$G$103</c:f>
              <c:numCache>
                <c:formatCode>#,##0</c:formatCode>
                <c:ptCount val="101"/>
                <c:pt idx="0">
                  <c:v>53553</c:v>
                </c:pt>
                <c:pt idx="1">
                  <c:v>55892</c:v>
                </c:pt>
                <c:pt idx="2">
                  <c:v>56790</c:v>
                </c:pt>
                <c:pt idx="3">
                  <c:v>57361</c:v>
                </c:pt>
                <c:pt idx="4">
                  <c:v>58510</c:v>
                </c:pt>
                <c:pt idx="5">
                  <c:v>60001</c:v>
                </c:pt>
                <c:pt idx="6">
                  <c:v>61895</c:v>
                </c:pt>
                <c:pt idx="7">
                  <c:v>59011</c:v>
                </c:pt>
                <c:pt idx="8">
                  <c:v>60624</c:v>
                </c:pt>
                <c:pt idx="9">
                  <c:v>60420</c:v>
                </c:pt>
                <c:pt idx="10">
                  <c:v>58057</c:v>
                </c:pt>
                <c:pt idx="11">
                  <c:v>56840</c:v>
                </c:pt>
                <c:pt idx="12">
                  <c:v>56357</c:v>
                </c:pt>
                <c:pt idx="13">
                  <c:v>55243</c:v>
                </c:pt>
                <c:pt idx="14">
                  <c:v>53600</c:v>
                </c:pt>
                <c:pt idx="15">
                  <c:v>53288</c:v>
                </c:pt>
                <c:pt idx="16">
                  <c:v>55594</c:v>
                </c:pt>
                <c:pt idx="17">
                  <c:v>57019</c:v>
                </c:pt>
                <c:pt idx="18">
                  <c:v>59765</c:v>
                </c:pt>
                <c:pt idx="19">
                  <c:v>64374</c:v>
                </c:pt>
                <c:pt idx="20">
                  <c:v>68681</c:v>
                </c:pt>
                <c:pt idx="21">
                  <c:v>69606</c:v>
                </c:pt>
                <c:pt idx="22">
                  <c:v>70694</c:v>
                </c:pt>
                <c:pt idx="23">
                  <c:v>72975</c:v>
                </c:pt>
                <c:pt idx="24">
                  <c:v>74653</c:v>
                </c:pt>
                <c:pt idx="25">
                  <c:v>78655</c:v>
                </c:pt>
                <c:pt idx="26">
                  <c:v>78483</c:v>
                </c:pt>
                <c:pt idx="27">
                  <c:v>75362</c:v>
                </c:pt>
                <c:pt idx="28">
                  <c:v>74881</c:v>
                </c:pt>
                <c:pt idx="29">
                  <c:v>74867</c:v>
                </c:pt>
                <c:pt idx="30">
                  <c:v>72571</c:v>
                </c:pt>
                <c:pt idx="31">
                  <c:v>71944</c:v>
                </c:pt>
                <c:pt idx="32">
                  <c:v>71361</c:v>
                </c:pt>
                <c:pt idx="33">
                  <c:v>69157</c:v>
                </c:pt>
                <c:pt idx="34">
                  <c:v>70047</c:v>
                </c:pt>
                <c:pt idx="35">
                  <c:v>70904</c:v>
                </c:pt>
                <c:pt idx="36">
                  <c:v>70398</c:v>
                </c:pt>
                <c:pt idx="37">
                  <c:v>68961</c:v>
                </c:pt>
                <c:pt idx="38">
                  <c:v>66716</c:v>
                </c:pt>
                <c:pt idx="39">
                  <c:v>62074</c:v>
                </c:pt>
                <c:pt idx="40">
                  <c:v>60895</c:v>
                </c:pt>
                <c:pt idx="41">
                  <c:v>64175</c:v>
                </c:pt>
                <c:pt idx="42">
                  <c:v>64675</c:v>
                </c:pt>
                <c:pt idx="43">
                  <c:v>65644</c:v>
                </c:pt>
                <c:pt idx="44">
                  <c:v>69644</c:v>
                </c:pt>
                <c:pt idx="45">
                  <c:v>73896</c:v>
                </c:pt>
                <c:pt idx="46">
                  <c:v>76713</c:v>
                </c:pt>
                <c:pt idx="47">
                  <c:v>75686</c:v>
                </c:pt>
                <c:pt idx="48">
                  <c:v>78705</c:v>
                </c:pt>
                <c:pt idx="49">
                  <c:v>80070</c:v>
                </c:pt>
                <c:pt idx="50">
                  <c:v>80731</c:v>
                </c:pt>
                <c:pt idx="51">
                  <c:v>80065</c:v>
                </c:pt>
                <c:pt idx="52">
                  <c:v>82909</c:v>
                </c:pt>
                <c:pt idx="53">
                  <c:v>81817</c:v>
                </c:pt>
                <c:pt idx="54">
                  <c:v>81527</c:v>
                </c:pt>
                <c:pt idx="55">
                  <c:v>79580</c:v>
                </c:pt>
                <c:pt idx="56">
                  <c:v>77724</c:v>
                </c:pt>
                <c:pt idx="57">
                  <c:v>75091</c:v>
                </c:pt>
                <c:pt idx="58">
                  <c:v>74304</c:v>
                </c:pt>
                <c:pt idx="59">
                  <c:v>72187</c:v>
                </c:pt>
                <c:pt idx="60">
                  <c:v>70127</c:v>
                </c:pt>
                <c:pt idx="61">
                  <c:v>67858</c:v>
                </c:pt>
                <c:pt idx="62">
                  <c:v>64843</c:v>
                </c:pt>
                <c:pt idx="63">
                  <c:v>63803</c:v>
                </c:pt>
                <c:pt idx="64">
                  <c:v>62380</c:v>
                </c:pt>
                <c:pt idx="65">
                  <c:v>60019</c:v>
                </c:pt>
                <c:pt idx="66">
                  <c:v>60326</c:v>
                </c:pt>
                <c:pt idx="67">
                  <c:v>60324</c:v>
                </c:pt>
                <c:pt idx="68">
                  <c:v>61432</c:v>
                </c:pt>
                <c:pt idx="69">
                  <c:v>62965</c:v>
                </c:pt>
                <c:pt idx="70">
                  <c:v>67803</c:v>
                </c:pt>
                <c:pt idx="71">
                  <c:v>50692</c:v>
                </c:pt>
                <c:pt idx="72">
                  <c:v>47498</c:v>
                </c:pt>
                <c:pt idx="73">
                  <c:v>48083</c:v>
                </c:pt>
                <c:pt idx="74">
                  <c:v>45454</c:v>
                </c:pt>
                <c:pt idx="75">
                  <c:v>41333</c:v>
                </c:pt>
                <c:pt idx="76">
                  <c:v>37747</c:v>
                </c:pt>
                <c:pt idx="77">
                  <c:v>37972</c:v>
                </c:pt>
                <c:pt idx="78">
                  <c:v>36431</c:v>
                </c:pt>
                <c:pt idx="79">
                  <c:v>34779</c:v>
                </c:pt>
                <c:pt idx="80">
                  <c:v>32213</c:v>
                </c:pt>
                <c:pt idx="81">
                  <c:v>30161</c:v>
                </c:pt>
                <c:pt idx="82">
                  <c:v>27831</c:v>
                </c:pt>
                <c:pt idx="83">
                  <c:v>25138</c:v>
                </c:pt>
                <c:pt idx="84">
                  <c:v>22550</c:v>
                </c:pt>
                <c:pt idx="85">
                  <c:v>21129</c:v>
                </c:pt>
                <c:pt idx="86">
                  <c:v>18435</c:v>
                </c:pt>
                <c:pt idx="87">
                  <c:v>15840</c:v>
                </c:pt>
                <c:pt idx="88">
                  <c:v>13646</c:v>
                </c:pt>
                <c:pt idx="89">
                  <c:v>11041</c:v>
                </c:pt>
                <c:pt idx="90">
                  <c:v>9810</c:v>
                </c:pt>
                <c:pt idx="91">
                  <c:v>8040</c:v>
                </c:pt>
                <c:pt idx="92">
                  <c:v>6350</c:v>
                </c:pt>
                <c:pt idx="93">
                  <c:v>4910</c:v>
                </c:pt>
                <c:pt idx="94">
                  <c:v>3770</c:v>
                </c:pt>
                <c:pt idx="95">
                  <c:v>2910</c:v>
                </c:pt>
                <c:pt idx="96">
                  <c:v>2250</c:v>
                </c:pt>
                <c:pt idx="97">
                  <c:v>1630</c:v>
                </c:pt>
                <c:pt idx="98">
                  <c:v>730</c:v>
                </c:pt>
                <c:pt idx="99">
                  <c:v>480</c:v>
                </c:pt>
                <c:pt idx="100">
                  <c:v>850</c:v>
                </c:pt>
              </c:numCache>
            </c:numRef>
          </c:val>
          <c:smooth val="0"/>
          <c:extLst>
            <c:ext xmlns:c16="http://schemas.microsoft.com/office/drawing/2014/chart" uri="{C3380CC4-5D6E-409C-BE32-E72D297353CC}">
              <c16:uniqueId val="{00000001-CE5F-4740-B55E-E298501BB7C0}"/>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400">
                    <a:solidFill>
                      <a:schemeClr val="tx1"/>
                    </a:solidFill>
                  </a:rPr>
                  <a:t>Age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400">
                    <a:solidFill>
                      <a:schemeClr val="tx1"/>
                    </a:solidFill>
                  </a:rPr>
                  <a:t>Number of people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0" i="0" u="none" strike="noStrike" baseline="0">
                <a:solidFill>
                  <a:sysClr val="windowText" lastClr="000000"/>
                </a:solidFill>
                <a:effectLst/>
              </a:rPr>
              <a:t>Comparison of ABPE and Mid-2018 Estimates for Scotland</a:t>
            </a:r>
            <a:endParaRPr lang="en-GB" sz="16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189645590950648"/>
          <c:y val="0.17817411169151612"/>
          <c:w val="0.84804970948935054"/>
          <c:h val="0.69107486551030306"/>
        </c:manualLayout>
      </c:layout>
      <c:lineChart>
        <c:grouping val="standard"/>
        <c:varyColors val="0"/>
        <c:ser>
          <c:idx val="2"/>
          <c:order val="0"/>
          <c:tx>
            <c:strRef>
              <c:f>'A - working'!$D$2</c:f>
              <c:strCache>
                <c:ptCount val="1"/>
                <c:pt idx="0">
                  <c:v>2018 ABPE</c:v>
                </c:pt>
              </c:strCache>
            </c:strRef>
          </c:tx>
          <c:spPr>
            <a:ln w="28575" cap="rnd">
              <a:solidFill>
                <a:srgbClr val="949494"/>
              </a:solidFill>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working'!$D$3:$D$103</c:f>
              <c:numCache>
                <c:formatCode>#,##0</c:formatCode>
                <c:ptCount val="101"/>
                <c:pt idx="0">
                  <c:v>52519</c:v>
                </c:pt>
                <c:pt idx="1">
                  <c:v>53208</c:v>
                </c:pt>
                <c:pt idx="2">
                  <c:v>55661</c:v>
                </c:pt>
                <c:pt idx="3">
                  <c:v>56346</c:v>
                </c:pt>
                <c:pt idx="4">
                  <c:v>57202</c:v>
                </c:pt>
                <c:pt idx="5">
                  <c:v>58281</c:v>
                </c:pt>
                <c:pt idx="6">
                  <c:v>59889</c:v>
                </c:pt>
                <c:pt idx="7">
                  <c:v>60050</c:v>
                </c:pt>
                <c:pt idx="8">
                  <c:v>60318</c:v>
                </c:pt>
                <c:pt idx="9">
                  <c:v>60584</c:v>
                </c:pt>
                <c:pt idx="10">
                  <c:v>60700</c:v>
                </c:pt>
                <c:pt idx="11">
                  <c:v>58782</c:v>
                </c:pt>
                <c:pt idx="12">
                  <c:v>57164</c:v>
                </c:pt>
                <c:pt idx="13">
                  <c:v>56461</c:v>
                </c:pt>
                <c:pt idx="14">
                  <c:v>55899</c:v>
                </c:pt>
                <c:pt idx="15">
                  <c:v>54293</c:v>
                </c:pt>
                <c:pt idx="16">
                  <c:v>53866</c:v>
                </c:pt>
                <c:pt idx="17">
                  <c:v>55527</c:v>
                </c:pt>
                <c:pt idx="18">
                  <c:v>57896</c:v>
                </c:pt>
                <c:pt idx="19">
                  <c:v>64909</c:v>
                </c:pt>
                <c:pt idx="20">
                  <c:v>67441</c:v>
                </c:pt>
                <c:pt idx="21">
                  <c:v>70554</c:v>
                </c:pt>
                <c:pt idx="22">
                  <c:v>70760</c:v>
                </c:pt>
                <c:pt idx="23">
                  <c:v>72397</c:v>
                </c:pt>
                <c:pt idx="24">
                  <c:v>73762</c:v>
                </c:pt>
                <c:pt idx="25">
                  <c:v>74005</c:v>
                </c:pt>
                <c:pt idx="26">
                  <c:v>76140</c:v>
                </c:pt>
                <c:pt idx="27">
                  <c:v>76088</c:v>
                </c:pt>
                <c:pt idx="28">
                  <c:v>73983</c:v>
                </c:pt>
                <c:pt idx="29">
                  <c:v>73709</c:v>
                </c:pt>
                <c:pt idx="30">
                  <c:v>75619</c:v>
                </c:pt>
                <c:pt idx="31">
                  <c:v>74735</c:v>
                </c:pt>
                <c:pt idx="32">
                  <c:v>74342</c:v>
                </c:pt>
                <c:pt idx="33">
                  <c:v>73062</c:v>
                </c:pt>
                <c:pt idx="34">
                  <c:v>71176</c:v>
                </c:pt>
                <c:pt idx="35">
                  <c:v>72035</c:v>
                </c:pt>
                <c:pt idx="36">
                  <c:v>72551</c:v>
                </c:pt>
                <c:pt idx="37">
                  <c:v>72937</c:v>
                </c:pt>
                <c:pt idx="38">
                  <c:v>71508</c:v>
                </c:pt>
                <c:pt idx="39">
                  <c:v>69082</c:v>
                </c:pt>
                <c:pt idx="40">
                  <c:v>64094</c:v>
                </c:pt>
                <c:pt idx="41">
                  <c:v>62283</c:v>
                </c:pt>
                <c:pt idx="42">
                  <c:v>65823</c:v>
                </c:pt>
                <c:pt idx="43">
                  <c:v>66413</c:v>
                </c:pt>
                <c:pt idx="44">
                  <c:v>67228</c:v>
                </c:pt>
                <c:pt idx="45">
                  <c:v>71301</c:v>
                </c:pt>
                <c:pt idx="46">
                  <c:v>75402</c:v>
                </c:pt>
                <c:pt idx="47">
                  <c:v>78753</c:v>
                </c:pt>
                <c:pt idx="48">
                  <c:v>77841</c:v>
                </c:pt>
                <c:pt idx="49">
                  <c:v>80664</c:v>
                </c:pt>
                <c:pt idx="50">
                  <c:v>82578</c:v>
                </c:pt>
                <c:pt idx="51">
                  <c:v>83658</c:v>
                </c:pt>
                <c:pt idx="52">
                  <c:v>81796</c:v>
                </c:pt>
                <c:pt idx="53">
                  <c:v>85146</c:v>
                </c:pt>
                <c:pt idx="54">
                  <c:v>83669</c:v>
                </c:pt>
                <c:pt idx="55">
                  <c:v>83385</c:v>
                </c:pt>
                <c:pt idx="56">
                  <c:v>80975</c:v>
                </c:pt>
                <c:pt idx="57">
                  <c:v>79250</c:v>
                </c:pt>
                <c:pt idx="58">
                  <c:v>76311</c:v>
                </c:pt>
                <c:pt idx="59">
                  <c:v>75681</c:v>
                </c:pt>
                <c:pt idx="60">
                  <c:v>73402</c:v>
                </c:pt>
                <c:pt idx="61">
                  <c:v>70609</c:v>
                </c:pt>
                <c:pt idx="62">
                  <c:v>68455</c:v>
                </c:pt>
                <c:pt idx="63">
                  <c:v>65057</c:v>
                </c:pt>
                <c:pt idx="64">
                  <c:v>64076</c:v>
                </c:pt>
                <c:pt idx="65">
                  <c:v>62270</c:v>
                </c:pt>
                <c:pt idx="66">
                  <c:v>59650</c:v>
                </c:pt>
                <c:pt idx="67">
                  <c:v>59663</c:v>
                </c:pt>
                <c:pt idx="68">
                  <c:v>59479</c:v>
                </c:pt>
                <c:pt idx="69">
                  <c:v>60319</c:v>
                </c:pt>
                <c:pt idx="70">
                  <c:v>61807</c:v>
                </c:pt>
                <c:pt idx="71">
                  <c:v>66251</c:v>
                </c:pt>
                <c:pt idx="72">
                  <c:v>49040</c:v>
                </c:pt>
                <c:pt idx="73">
                  <c:v>45980</c:v>
                </c:pt>
                <c:pt idx="74">
                  <c:v>46313</c:v>
                </c:pt>
                <c:pt idx="75">
                  <c:v>43705</c:v>
                </c:pt>
                <c:pt idx="76">
                  <c:v>39408</c:v>
                </c:pt>
                <c:pt idx="77">
                  <c:v>35686</c:v>
                </c:pt>
                <c:pt idx="78">
                  <c:v>35650</c:v>
                </c:pt>
                <c:pt idx="79">
                  <c:v>34118</c:v>
                </c:pt>
                <c:pt idx="80">
                  <c:v>32571</c:v>
                </c:pt>
                <c:pt idx="81">
                  <c:v>29683</c:v>
                </c:pt>
                <c:pt idx="82">
                  <c:v>27527</c:v>
                </c:pt>
                <c:pt idx="83">
                  <c:v>25185</c:v>
                </c:pt>
                <c:pt idx="84">
                  <c:v>22405</c:v>
                </c:pt>
                <c:pt idx="85">
                  <c:v>20241</c:v>
                </c:pt>
                <c:pt idx="86">
                  <c:v>18447</c:v>
                </c:pt>
                <c:pt idx="87">
                  <c:v>16043</c:v>
                </c:pt>
                <c:pt idx="88">
                  <c:v>13507</c:v>
                </c:pt>
                <c:pt idx="89">
                  <c:v>11404</c:v>
                </c:pt>
                <c:pt idx="90">
                  <c:v>9204</c:v>
                </c:pt>
                <c:pt idx="91">
                  <c:v>7604</c:v>
                </c:pt>
                <c:pt idx="92">
                  <c:v>6179</c:v>
                </c:pt>
                <c:pt idx="93">
                  <c:v>4564</c:v>
                </c:pt>
                <c:pt idx="94">
                  <c:v>3572</c:v>
                </c:pt>
                <c:pt idx="95">
                  <c:v>2617</c:v>
                </c:pt>
                <c:pt idx="96">
                  <c:v>1995</c:v>
                </c:pt>
                <c:pt idx="97">
                  <c:v>1512</c:v>
                </c:pt>
                <c:pt idx="98">
                  <c:v>1004</c:v>
                </c:pt>
                <c:pt idx="99">
                  <c:v>458</c:v>
                </c:pt>
                <c:pt idx="100">
                  <c:v>799</c:v>
                </c:pt>
              </c:numCache>
            </c:numRef>
          </c:val>
          <c:smooth val="0"/>
          <c:extLst>
            <c:ext xmlns:c16="http://schemas.microsoft.com/office/drawing/2014/chart" uri="{C3380CC4-5D6E-409C-BE32-E72D297353CC}">
              <c16:uniqueId val="{00000000-9CDB-414B-8342-5184F3572832}"/>
            </c:ext>
          </c:extLst>
        </c:ser>
        <c:ser>
          <c:idx val="5"/>
          <c:order val="1"/>
          <c:tx>
            <c:strRef>
              <c:f>'A - working'!$H$2</c:f>
              <c:strCache>
                <c:ptCount val="1"/>
                <c:pt idx="0">
                  <c:v>2018 MYE</c:v>
                </c:pt>
              </c:strCache>
            </c:strRef>
          </c:tx>
          <c:spPr>
            <a:ln w="28575" cap="rnd">
              <a:solidFill>
                <a:srgbClr val="6C297F"/>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working'!$H$3:$H$103</c:f>
              <c:numCache>
                <c:formatCode>#,##0</c:formatCode>
                <c:ptCount val="101"/>
                <c:pt idx="0">
                  <c:v>52310</c:v>
                </c:pt>
                <c:pt idx="1">
                  <c:v>53852</c:v>
                </c:pt>
                <c:pt idx="2">
                  <c:v>56084</c:v>
                </c:pt>
                <c:pt idx="3">
                  <c:v>57065</c:v>
                </c:pt>
                <c:pt idx="4">
                  <c:v>57551</c:v>
                </c:pt>
                <c:pt idx="5">
                  <c:v>58712</c:v>
                </c:pt>
                <c:pt idx="6">
                  <c:v>60252</c:v>
                </c:pt>
                <c:pt idx="7">
                  <c:v>62094</c:v>
                </c:pt>
                <c:pt idx="8">
                  <c:v>59207</c:v>
                </c:pt>
                <c:pt idx="9">
                  <c:v>60824</c:v>
                </c:pt>
                <c:pt idx="10">
                  <c:v>60578</c:v>
                </c:pt>
                <c:pt idx="11">
                  <c:v>58240</c:v>
                </c:pt>
                <c:pt idx="12">
                  <c:v>57028</c:v>
                </c:pt>
                <c:pt idx="13">
                  <c:v>56549</c:v>
                </c:pt>
                <c:pt idx="14">
                  <c:v>55395</c:v>
                </c:pt>
                <c:pt idx="15">
                  <c:v>53761</c:v>
                </c:pt>
                <c:pt idx="16">
                  <c:v>53470</c:v>
                </c:pt>
                <c:pt idx="17">
                  <c:v>55826</c:v>
                </c:pt>
                <c:pt idx="18">
                  <c:v>57923</c:v>
                </c:pt>
                <c:pt idx="19">
                  <c:v>63584</c:v>
                </c:pt>
                <c:pt idx="20">
                  <c:v>66553</c:v>
                </c:pt>
                <c:pt idx="21">
                  <c:v>69638</c:v>
                </c:pt>
                <c:pt idx="22">
                  <c:v>70320</c:v>
                </c:pt>
                <c:pt idx="23">
                  <c:v>71115</c:v>
                </c:pt>
                <c:pt idx="24">
                  <c:v>72998</c:v>
                </c:pt>
                <c:pt idx="25">
                  <c:v>74452</c:v>
                </c:pt>
                <c:pt idx="26">
                  <c:v>78687</c:v>
                </c:pt>
                <c:pt idx="27">
                  <c:v>78594</c:v>
                </c:pt>
                <c:pt idx="28">
                  <c:v>75598</c:v>
                </c:pt>
                <c:pt idx="29">
                  <c:v>75009</c:v>
                </c:pt>
                <c:pt idx="30">
                  <c:v>75210</c:v>
                </c:pt>
                <c:pt idx="31">
                  <c:v>72799</c:v>
                </c:pt>
                <c:pt idx="32">
                  <c:v>72184</c:v>
                </c:pt>
                <c:pt idx="33">
                  <c:v>71623</c:v>
                </c:pt>
                <c:pt idx="34">
                  <c:v>69442</c:v>
                </c:pt>
                <c:pt idx="35">
                  <c:v>70265</c:v>
                </c:pt>
                <c:pt idx="36">
                  <c:v>71110</c:v>
                </c:pt>
                <c:pt idx="37">
                  <c:v>70470</c:v>
                </c:pt>
                <c:pt idx="38">
                  <c:v>69208</c:v>
                </c:pt>
                <c:pt idx="39">
                  <c:v>66944</c:v>
                </c:pt>
                <c:pt idx="40">
                  <c:v>62120</c:v>
                </c:pt>
                <c:pt idx="41">
                  <c:v>60952</c:v>
                </c:pt>
                <c:pt idx="42">
                  <c:v>64225</c:v>
                </c:pt>
                <c:pt idx="43">
                  <c:v>64595</c:v>
                </c:pt>
                <c:pt idx="44">
                  <c:v>65630</c:v>
                </c:pt>
                <c:pt idx="45">
                  <c:v>69643</c:v>
                </c:pt>
                <c:pt idx="46">
                  <c:v>73805</c:v>
                </c:pt>
                <c:pt idx="47">
                  <c:v>76696</c:v>
                </c:pt>
                <c:pt idx="48">
                  <c:v>75548</c:v>
                </c:pt>
                <c:pt idx="49">
                  <c:v>78595</c:v>
                </c:pt>
                <c:pt idx="50">
                  <c:v>79961</c:v>
                </c:pt>
                <c:pt idx="51">
                  <c:v>80572</c:v>
                </c:pt>
                <c:pt idx="52">
                  <c:v>79878</c:v>
                </c:pt>
                <c:pt idx="53">
                  <c:v>82671</c:v>
                </c:pt>
                <c:pt idx="54">
                  <c:v>81605</c:v>
                </c:pt>
                <c:pt idx="55">
                  <c:v>81321</c:v>
                </c:pt>
                <c:pt idx="56">
                  <c:v>79351</c:v>
                </c:pt>
                <c:pt idx="57">
                  <c:v>77374</c:v>
                </c:pt>
                <c:pt idx="58">
                  <c:v>74742</c:v>
                </c:pt>
                <c:pt idx="59">
                  <c:v>73872</c:v>
                </c:pt>
                <c:pt idx="60">
                  <c:v>71830</c:v>
                </c:pt>
                <c:pt idx="61">
                  <c:v>69664</c:v>
                </c:pt>
                <c:pt idx="62">
                  <c:v>67359</c:v>
                </c:pt>
                <c:pt idx="63">
                  <c:v>64232</c:v>
                </c:pt>
                <c:pt idx="64">
                  <c:v>63221</c:v>
                </c:pt>
                <c:pt idx="65">
                  <c:v>61710</c:v>
                </c:pt>
                <c:pt idx="66">
                  <c:v>59315</c:v>
                </c:pt>
                <c:pt idx="67">
                  <c:v>59478</c:v>
                </c:pt>
                <c:pt idx="68">
                  <c:v>59481</c:v>
                </c:pt>
                <c:pt idx="69">
                  <c:v>60429</c:v>
                </c:pt>
                <c:pt idx="70">
                  <c:v>61782</c:v>
                </c:pt>
                <c:pt idx="71">
                  <c:v>66483</c:v>
                </c:pt>
                <c:pt idx="72">
                  <c:v>49554</c:v>
                </c:pt>
                <c:pt idx="73">
                  <c:v>46406</c:v>
                </c:pt>
                <c:pt idx="74">
                  <c:v>46740</c:v>
                </c:pt>
                <c:pt idx="75">
                  <c:v>44032</c:v>
                </c:pt>
                <c:pt idx="76">
                  <c:v>39818</c:v>
                </c:pt>
                <c:pt idx="77">
                  <c:v>36270</c:v>
                </c:pt>
                <c:pt idx="78">
                  <c:v>36307</c:v>
                </c:pt>
                <c:pt idx="79">
                  <c:v>34675</c:v>
                </c:pt>
                <c:pt idx="80">
                  <c:v>32934</c:v>
                </c:pt>
                <c:pt idx="81">
                  <c:v>30268</c:v>
                </c:pt>
                <c:pt idx="82">
                  <c:v>28137</c:v>
                </c:pt>
                <c:pt idx="83">
                  <c:v>25872</c:v>
                </c:pt>
                <c:pt idx="84">
                  <c:v>23047</c:v>
                </c:pt>
                <c:pt idx="85">
                  <c:v>20599</c:v>
                </c:pt>
                <c:pt idx="86">
                  <c:v>18979</c:v>
                </c:pt>
                <c:pt idx="87">
                  <c:v>16404</c:v>
                </c:pt>
                <c:pt idx="88">
                  <c:v>13787</c:v>
                </c:pt>
                <c:pt idx="89">
                  <c:v>11680</c:v>
                </c:pt>
                <c:pt idx="90">
                  <c:v>9700</c:v>
                </c:pt>
                <c:pt idx="91">
                  <c:v>8060</c:v>
                </c:pt>
                <c:pt idx="92">
                  <c:v>6450</c:v>
                </c:pt>
                <c:pt idx="93">
                  <c:v>4980</c:v>
                </c:pt>
                <c:pt idx="94">
                  <c:v>3760</c:v>
                </c:pt>
                <c:pt idx="95">
                  <c:v>2800</c:v>
                </c:pt>
                <c:pt idx="96">
                  <c:v>2150</c:v>
                </c:pt>
                <c:pt idx="97">
                  <c:v>1590</c:v>
                </c:pt>
                <c:pt idx="98">
                  <c:v>1130</c:v>
                </c:pt>
                <c:pt idx="99">
                  <c:v>490</c:v>
                </c:pt>
                <c:pt idx="100">
                  <c:v>820</c:v>
                </c:pt>
              </c:numCache>
            </c:numRef>
          </c:val>
          <c:smooth val="0"/>
          <c:extLst>
            <c:ext xmlns:c16="http://schemas.microsoft.com/office/drawing/2014/chart" uri="{C3380CC4-5D6E-409C-BE32-E72D297353CC}">
              <c16:uniqueId val="{00000001-9CDB-414B-8342-5184F3572832}"/>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400">
                    <a:solidFill>
                      <a:schemeClr val="tx1"/>
                    </a:solidFill>
                  </a:rPr>
                  <a:t>Age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GB" sz="1400">
                    <a:solidFill>
                      <a:schemeClr val="tx1"/>
                    </a:solidFill>
                  </a:rPr>
                  <a:t>Number of people</a:t>
                </a:r>
              </a:p>
            </c:rich>
          </c:tx>
          <c:overlay val="0"/>
          <c:spPr>
            <a:solidFill>
              <a:sysClr val="window" lastClr="FFFFFF"/>
            </a:solid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solidFill>
            <a:schemeClr val="bg2"/>
          </a:solid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en-GB" sz="1800" b="0" i="0" u="none" strike="noStrike" baseline="0">
                <a:solidFill>
                  <a:sysClr val="windowText" lastClr="000000"/>
                </a:solidFill>
                <a:effectLst/>
              </a:rPr>
              <a:t>Comparison Comparison of ABPE for Scotland, 2016 to 2018</a:t>
            </a:r>
            <a:endParaRPr lang="en-GB" sz="1800">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647981663071386"/>
          <c:y val="0.16988713219148005"/>
          <c:w val="0.83516757395223951"/>
          <c:h val="0.68393522178304789"/>
        </c:manualLayout>
      </c:layout>
      <c:lineChart>
        <c:grouping val="standard"/>
        <c:varyColors val="0"/>
        <c:ser>
          <c:idx val="0"/>
          <c:order val="0"/>
          <c:tx>
            <c:strRef>
              <c:f>'A - working'!$B$2</c:f>
              <c:strCache>
                <c:ptCount val="1"/>
                <c:pt idx="0">
                  <c:v>2016 ABPE</c:v>
                </c:pt>
              </c:strCache>
            </c:strRef>
          </c:tx>
          <c:spPr>
            <a:ln w="28575" cap="rnd">
              <a:solidFill>
                <a:srgbClr val="949494"/>
              </a:solidFill>
              <a:prstDash val="sysDot"/>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working'!$B$3:$B$103</c:f>
              <c:numCache>
                <c:formatCode>#,##0</c:formatCode>
                <c:ptCount val="101"/>
                <c:pt idx="0">
                  <c:v>55000</c:v>
                </c:pt>
                <c:pt idx="1">
                  <c:v>55022</c:v>
                </c:pt>
                <c:pt idx="2">
                  <c:v>55756</c:v>
                </c:pt>
                <c:pt idx="3">
                  <c:v>56906</c:v>
                </c:pt>
                <c:pt idx="4">
                  <c:v>58791</c:v>
                </c:pt>
                <c:pt idx="5">
                  <c:v>58915</c:v>
                </c:pt>
                <c:pt idx="6">
                  <c:v>59343</c:v>
                </c:pt>
                <c:pt idx="7">
                  <c:v>59626</c:v>
                </c:pt>
                <c:pt idx="8">
                  <c:v>59682</c:v>
                </c:pt>
                <c:pt idx="9">
                  <c:v>57834</c:v>
                </c:pt>
                <c:pt idx="10">
                  <c:v>56097</c:v>
                </c:pt>
                <c:pt idx="11">
                  <c:v>55589</c:v>
                </c:pt>
                <c:pt idx="12">
                  <c:v>54933</c:v>
                </c:pt>
                <c:pt idx="13">
                  <c:v>53245</c:v>
                </c:pt>
                <c:pt idx="14">
                  <c:v>52877</c:v>
                </c:pt>
                <c:pt idx="15">
                  <c:v>54719</c:v>
                </c:pt>
                <c:pt idx="16">
                  <c:v>55802</c:v>
                </c:pt>
                <c:pt idx="17">
                  <c:v>57441</c:v>
                </c:pt>
                <c:pt idx="18">
                  <c:v>59361</c:v>
                </c:pt>
                <c:pt idx="19">
                  <c:v>65288</c:v>
                </c:pt>
                <c:pt idx="20">
                  <c:v>66058</c:v>
                </c:pt>
                <c:pt idx="21">
                  <c:v>68352</c:v>
                </c:pt>
                <c:pt idx="22">
                  <c:v>71290</c:v>
                </c:pt>
                <c:pt idx="23">
                  <c:v>72374</c:v>
                </c:pt>
                <c:pt idx="24">
                  <c:v>74742</c:v>
                </c:pt>
                <c:pt idx="25">
                  <c:v>74417</c:v>
                </c:pt>
                <c:pt idx="26">
                  <c:v>72143</c:v>
                </c:pt>
                <c:pt idx="27">
                  <c:v>71793</c:v>
                </c:pt>
                <c:pt idx="28">
                  <c:v>73652</c:v>
                </c:pt>
                <c:pt idx="29">
                  <c:v>72877</c:v>
                </c:pt>
                <c:pt idx="30">
                  <c:v>72550</c:v>
                </c:pt>
                <c:pt idx="31">
                  <c:v>72422</c:v>
                </c:pt>
                <c:pt idx="32">
                  <c:v>70648</c:v>
                </c:pt>
                <c:pt idx="33">
                  <c:v>70637</c:v>
                </c:pt>
                <c:pt idx="34">
                  <c:v>71094</c:v>
                </c:pt>
                <c:pt idx="35">
                  <c:v>71833</c:v>
                </c:pt>
                <c:pt idx="36">
                  <c:v>70361</c:v>
                </c:pt>
                <c:pt idx="37">
                  <c:v>67883</c:v>
                </c:pt>
                <c:pt idx="38">
                  <c:v>63004</c:v>
                </c:pt>
                <c:pt idx="39">
                  <c:v>61251</c:v>
                </c:pt>
                <c:pt idx="40">
                  <c:v>64808</c:v>
                </c:pt>
                <c:pt idx="41">
                  <c:v>65352</c:v>
                </c:pt>
                <c:pt idx="42">
                  <c:v>66162</c:v>
                </c:pt>
                <c:pt idx="43">
                  <c:v>70160</c:v>
                </c:pt>
                <c:pt idx="44">
                  <c:v>74272</c:v>
                </c:pt>
                <c:pt idx="45">
                  <c:v>77655</c:v>
                </c:pt>
                <c:pt idx="46">
                  <c:v>76787</c:v>
                </c:pt>
                <c:pt idx="47">
                  <c:v>79530</c:v>
                </c:pt>
                <c:pt idx="48">
                  <c:v>80721</c:v>
                </c:pt>
                <c:pt idx="49">
                  <c:v>81291</c:v>
                </c:pt>
                <c:pt idx="50">
                  <c:v>82664</c:v>
                </c:pt>
                <c:pt idx="51">
                  <c:v>84508</c:v>
                </c:pt>
                <c:pt idx="52">
                  <c:v>84016</c:v>
                </c:pt>
                <c:pt idx="53">
                  <c:v>82638</c:v>
                </c:pt>
                <c:pt idx="54">
                  <c:v>81130</c:v>
                </c:pt>
                <c:pt idx="55">
                  <c:v>78724</c:v>
                </c:pt>
                <c:pt idx="56">
                  <c:v>76455</c:v>
                </c:pt>
                <c:pt idx="57">
                  <c:v>75539</c:v>
                </c:pt>
                <c:pt idx="58">
                  <c:v>73122</c:v>
                </c:pt>
                <c:pt idx="59">
                  <c:v>70781</c:v>
                </c:pt>
                <c:pt idx="60">
                  <c:v>68363</c:v>
                </c:pt>
                <c:pt idx="61">
                  <c:v>65526</c:v>
                </c:pt>
                <c:pt idx="62">
                  <c:v>64262</c:v>
                </c:pt>
                <c:pt idx="63">
                  <c:v>62690</c:v>
                </c:pt>
                <c:pt idx="64">
                  <c:v>60064</c:v>
                </c:pt>
                <c:pt idx="65">
                  <c:v>60071</c:v>
                </c:pt>
                <c:pt idx="66">
                  <c:v>59600</c:v>
                </c:pt>
                <c:pt idx="67">
                  <c:v>60878</c:v>
                </c:pt>
                <c:pt idx="68">
                  <c:v>62732</c:v>
                </c:pt>
                <c:pt idx="69">
                  <c:v>67495</c:v>
                </c:pt>
                <c:pt idx="70">
                  <c:v>50135</c:v>
                </c:pt>
                <c:pt idx="71">
                  <c:v>47196</c:v>
                </c:pt>
                <c:pt idx="72">
                  <c:v>47782</c:v>
                </c:pt>
                <c:pt idx="73">
                  <c:v>45586</c:v>
                </c:pt>
                <c:pt idx="74">
                  <c:v>41366</c:v>
                </c:pt>
                <c:pt idx="75">
                  <c:v>37899</c:v>
                </c:pt>
                <c:pt idx="76">
                  <c:v>38067</c:v>
                </c:pt>
                <c:pt idx="77">
                  <c:v>36724</c:v>
                </c:pt>
                <c:pt idx="78">
                  <c:v>35369</c:v>
                </c:pt>
                <c:pt idx="79">
                  <c:v>32635</c:v>
                </c:pt>
                <c:pt idx="80">
                  <c:v>30796</c:v>
                </c:pt>
                <c:pt idx="81">
                  <c:v>28482</c:v>
                </c:pt>
                <c:pt idx="82">
                  <c:v>25912</c:v>
                </c:pt>
                <c:pt idx="83">
                  <c:v>23718</c:v>
                </c:pt>
                <c:pt idx="84">
                  <c:v>22153</c:v>
                </c:pt>
                <c:pt idx="85">
                  <c:v>19802</c:v>
                </c:pt>
                <c:pt idx="86">
                  <c:v>17182</c:v>
                </c:pt>
                <c:pt idx="87">
                  <c:v>14939</c:v>
                </c:pt>
                <c:pt idx="88">
                  <c:v>12501</c:v>
                </c:pt>
                <c:pt idx="89">
                  <c:v>10722</c:v>
                </c:pt>
                <c:pt idx="90">
                  <c:v>9104</c:v>
                </c:pt>
                <c:pt idx="91">
                  <c:v>7123</c:v>
                </c:pt>
                <c:pt idx="92">
                  <c:v>5803</c:v>
                </c:pt>
                <c:pt idx="93">
                  <c:v>4469</c:v>
                </c:pt>
                <c:pt idx="94">
                  <c:v>3565</c:v>
                </c:pt>
                <c:pt idx="95">
                  <c:v>2842</c:v>
                </c:pt>
                <c:pt idx="96">
                  <c:v>2091</c:v>
                </c:pt>
                <c:pt idx="97">
                  <c:v>1003</c:v>
                </c:pt>
                <c:pt idx="98">
                  <c:v>682</c:v>
                </c:pt>
                <c:pt idx="99">
                  <c:v>503</c:v>
                </c:pt>
                <c:pt idx="100">
                  <c:v>860</c:v>
                </c:pt>
              </c:numCache>
            </c:numRef>
          </c:val>
          <c:smooth val="0"/>
          <c:extLst>
            <c:ext xmlns:c16="http://schemas.microsoft.com/office/drawing/2014/chart" uri="{C3380CC4-5D6E-409C-BE32-E72D297353CC}">
              <c16:uniqueId val="{00000000-63BE-4771-8B88-6DAAF4770156}"/>
            </c:ext>
          </c:extLst>
        </c:ser>
        <c:ser>
          <c:idx val="1"/>
          <c:order val="1"/>
          <c:tx>
            <c:strRef>
              <c:f>'A - working'!$C$2</c:f>
              <c:strCache>
                <c:ptCount val="1"/>
                <c:pt idx="0">
                  <c:v>2017 ABPE </c:v>
                </c:pt>
              </c:strCache>
            </c:strRef>
          </c:tx>
          <c:spPr>
            <a:ln w="28575" cap="rnd">
              <a:solidFill>
                <a:srgbClr val="6C297F"/>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working'!$C$3:$C$103</c:f>
              <c:numCache>
                <c:formatCode>#,##0</c:formatCode>
                <c:ptCount val="101"/>
                <c:pt idx="0">
                  <c:v>53443</c:v>
                </c:pt>
                <c:pt idx="1">
                  <c:v>54836</c:v>
                </c:pt>
                <c:pt idx="2">
                  <c:v>55696</c:v>
                </c:pt>
                <c:pt idx="3">
                  <c:v>56354</c:v>
                </c:pt>
                <c:pt idx="4">
                  <c:v>57767</c:v>
                </c:pt>
                <c:pt idx="5">
                  <c:v>59371</c:v>
                </c:pt>
                <c:pt idx="6">
                  <c:v>59504</c:v>
                </c:pt>
                <c:pt idx="7">
                  <c:v>59880</c:v>
                </c:pt>
                <c:pt idx="8">
                  <c:v>60120</c:v>
                </c:pt>
                <c:pt idx="9">
                  <c:v>60279</c:v>
                </c:pt>
                <c:pt idx="10">
                  <c:v>58284</c:v>
                </c:pt>
                <c:pt idx="11">
                  <c:v>56715</c:v>
                </c:pt>
                <c:pt idx="12">
                  <c:v>56089</c:v>
                </c:pt>
                <c:pt idx="13">
                  <c:v>55503</c:v>
                </c:pt>
                <c:pt idx="14">
                  <c:v>53813</c:v>
                </c:pt>
                <c:pt idx="15">
                  <c:v>53474</c:v>
                </c:pt>
                <c:pt idx="16">
                  <c:v>55151</c:v>
                </c:pt>
                <c:pt idx="17">
                  <c:v>55980</c:v>
                </c:pt>
                <c:pt idx="18">
                  <c:v>59080</c:v>
                </c:pt>
                <c:pt idx="19">
                  <c:v>64535</c:v>
                </c:pt>
                <c:pt idx="20">
                  <c:v>68333</c:v>
                </c:pt>
                <c:pt idx="21">
                  <c:v>67738</c:v>
                </c:pt>
                <c:pt idx="22">
                  <c:v>70156</c:v>
                </c:pt>
                <c:pt idx="23">
                  <c:v>72533</c:v>
                </c:pt>
                <c:pt idx="24">
                  <c:v>73341</c:v>
                </c:pt>
                <c:pt idx="25">
                  <c:v>75321</c:v>
                </c:pt>
                <c:pt idx="26">
                  <c:v>75089</c:v>
                </c:pt>
                <c:pt idx="27">
                  <c:v>72842</c:v>
                </c:pt>
                <c:pt idx="28">
                  <c:v>72514</c:v>
                </c:pt>
                <c:pt idx="29">
                  <c:v>74514</c:v>
                </c:pt>
                <c:pt idx="30">
                  <c:v>73622</c:v>
                </c:pt>
                <c:pt idx="31">
                  <c:v>73285</c:v>
                </c:pt>
                <c:pt idx="32">
                  <c:v>73256</c:v>
                </c:pt>
                <c:pt idx="33">
                  <c:v>70279</c:v>
                </c:pt>
                <c:pt idx="34">
                  <c:v>71293</c:v>
                </c:pt>
                <c:pt idx="35">
                  <c:v>71830</c:v>
                </c:pt>
                <c:pt idx="36">
                  <c:v>72354</c:v>
                </c:pt>
                <c:pt idx="37">
                  <c:v>70958</c:v>
                </c:pt>
                <c:pt idx="38">
                  <c:v>68562</c:v>
                </c:pt>
                <c:pt idx="39">
                  <c:v>63573</c:v>
                </c:pt>
                <c:pt idx="40">
                  <c:v>61766</c:v>
                </c:pt>
                <c:pt idx="41">
                  <c:v>65422</c:v>
                </c:pt>
                <c:pt idx="42">
                  <c:v>65937</c:v>
                </c:pt>
                <c:pt idx="43">
                  <c:v>66838</c:v>
                </c:pt>
                <c:pt idx="44">
                  <c:v>70808</c:v>
                </c:pt>
                <c:pt idx="45">
                  <c:v>74966</c:v>
                </c:pt>
                <c:pt idx="46">
                  <c:v>78364</c:v>
                </c:pt>
                <c:pt idx="47">
                  <c:v>77440</c:v>
                </c:pt>
                <c:pt idx="48">
                  <c:v>80320</c:v>
                </c:pt>
                <c:pt idx="49">
                  <c:v>81455</c:v>
                </c:pt>
                <c:pt idx="50">
                  <c:v>84320</c:v>
                </c:pt>
                <c:pt idx="51">
                  <c:v>82278</c:v>
                </c:pt>
                <c:pt idx="52">
                  <c:v>85622</c:v>
                </c:pt>
                <c:pt idx="53">
                  <c:v>83960</c:v>
                </c:pt>
                <c:pt idx="54">
                  <c:v>83743</c:v>
                </c:pt>
                <c:pt idx="55">
                  <c:v>81303</c:v>
                </c:pt>
                <c:pt idx="56">
                  <c:v>79558</c:v>
                </c:pt>
                <c:pt idx="57">
                  <c:v>76783</c:v>
                </c:pt>
                <c:pt idx="58">
                  <c:v>75856</c:v>
                </c:pt>
                <c:pt idx="59">
                  <c:v>73794</c:v>
                </c:pt>
                <c:pt idx="60">
                  <c:v>70908</c:v>
                </c:pt>
                <c:pt idx="61">
                  <c:v>68949</c:v>
                </c:pt>
                <c:pt idx="62">
                  <c:v>65590</c:v>
                </c:pt>
                <c:pt idx="63">
                  <c:v>64600</c:v>
                </c:pt>
                <c:pt idx="64">
                  <c:v>62836</c:v>
                </c:pt>
                <c:pt idx="65">
                  <c:v>60261</c:v>
                </c:pt>
                <c:pt idx="66">
                  <c:v>60367</c:v>
                </c:pt>
                <c:pt idx="67">
                  <c:v>60276</c:v>
                </c:pt>
                <c:pt idx="68">
                  <c:v>61243</c:v>
                </c:pt>
                <c:pt idx="69">
                  <c:v>62955</c:v>
                </c:pt>
                <c:pt idx="70">
                  <c:v>67505</c:v>
                </c:pt>
                <c:pt idx="71">
                  <c:v>50114</c:v>
                </c:pt>
                <c:pt idx="72">
                  <c:v>46994</c:v>
                </c:pt>
                <c:pt idx="73">
                  <c:v>47612</c:v>
                </c:pt>
                <c:pt idx="74">
                  <c:v>45081</c:v>
                </c:pt>
                <c:pt idx="75">
                  <c:v>40858</c:v>
                </c:pt>
                <c:pt idx="76">
                  <c:v>37152</c:v>
                </c:pt>
                <c:pt idx="77">
                  <c:v>37247</c:v>
                </c:pt>
                <c:pt idx="78">
                  <c:v>35785</c:v>
                </c:pt>
                <c:pt idx="79">
                  <c:v>34331</c:v>
                </c:pt>
                <c:pt idx="80">
                  <c:v>31554</c:v>
                </c:pt>
                <c:pt idx="81">
                  <c:v>29490</c:v>
                </c:pt>
                <c:pt idx="82">
                  <c:v>27064</c:v>
                </c:pt>
                <c:pt idx="83">
                  <c:v>24414</c:v>
                </c:pt>
                <c:pt idx="84">
                  <c:v>22159</c:v>
                </c:pt>
                <c:pt idx="85">
                  <c:v>20542</c:v>
                </c:pt>
                <c:pt idx="86">
                  <c:v>18015</c:v>
                </c:pt>
                <c:pt idx="87">
                  <c:v>15525</c:v>
                </c:pt>
                <c:pt idx="88">
                  <c:v>13319</c:v>
                </c:pt>
                <c:pt idx="89">
                  <c:v>10892</c:v>
                </c:pt>
                <c:pt idx="90">
                  <c:v>9237</c:v>
                </c:pt>
                <c:pt idx="91">
                  <c:v>7664</c:v>
                </c:pt>
                <c:pt idx="92">
                  <c:v>5853</c:v>
                </c:pt>
                <c:pt idx="93">
                  <c:v>4676</c:v>
                </c:pt>
                <c:pt idx="94">
                  <c:v>3523</c:v>
                </c:pt>
                <c:pt idx="95">
                  <c:v>2721</c:v>
                </c:pt>
                <c:pt idx="96">
                  <c:v>2136</c:v>
                </c:pt>
                <c:pt idx="97">
                  <c:v>1486</c:v>
                </c:pt>
                <c:pt idx="98">
                  <c:v>687</c:v>
                </c:pt>
                <c:pt idx="99">
                  <c:v>469</c:v>
                </c:pt>
                <c:pt idx="100">
                  <c:v>835</c:v>
                </c:pt>
              </c:numCache>
            </c:numRef>
          </c:val>
          <c:smooth val="0"/>
          <c:extLst>
            <c:ext xmlns:c16="http://schemas.microsoft.com/office/drawing/2014/chart" uri="{C3380CC4-5D6E-409C-BE32-E72D297353CC}">
              <c16:uniqueId val="{00000001-63BE-4771-8B88-6DAAF4770156}"/>
            </c:ext>
          </c:extLst>
        </c:ser>
        <c:ser>
          <c:idx val="2"/>
          <c:order val="2"/>
          <c:tx>
            <c:strRef>
              <c:f>'A - working'!$D$2</c:f>
              <c:strCache>
                <c:ptCount val="1"/>
                <c:pt idx="0">
                  <c:v>2018 ABPE</c:v>
                </c:pt>
              </c:strCache>
            </c:strRef>
          </c:tx>
          <c:spPr>
            <a:ln w="50800" cap="rnd">
              <a:solidFill>
                <a:srgbClr val="BF78D3"/>
              </a:solidFill>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working'!$D$3:$D$103</c:f>
              <c:numCache>
                <c:formatCode>#,##0</c:formatCode>
                <c:ptCount val="101"/>
                <c:pt idx="0">
                  <c:v>52519</c:v>
                </c:pt>
                <c:pt idx="1">
                  <c:v>53208</c:v>
                </c:pt>
                <c:pt idx="2">
                  <c:v>55661</c:v>
                </c:pt>
                <c:pt idx="3">
                  <c:v>56346</c:v>
                </c:pt>
                <c:pt idx="4">
                  <c:v>57202</c:v>
                </c:pt>
                <c:pt idx="5">
                  <c:v>58281</c:v>
                </c:pt>
                <c:pt idx="6">
                  <c:v>59889</c:v>
                </c:pt>
                <c:pt idx="7">
                  <c:v>60050</c:v>
                </c:pt>
                <c:pt idx="8">
                  <c:v>60318</c:v>
                </c:pt>
                <c:pt idx="9">
                  <c:v>60584</c:v>
                </c:pt>
                <c:pt idx="10">
                  <c:v>60700</c:v>
                </c:pt>
                <c:pt idx="11">
                  <c:v>58782</c:v>
                </c:pt>
                <c:pt idx="12">
                  <c:v>57164</c:v>
                </c:pt>
                <c:pt idx="13">
                  <c:v>56461</c:v>
                </c:pt>
                <c:pt idx="14">
                  <c:v>55899</c:v>
                </c:pt>
                <c:pt idx="15">
                  <c:v>54293</c:v>
                </c:pt>
                <c:pt idx="16">
                  <c:v>53866</c:v>
                </c:pt>
                <c:pt idx="17">
                  <c:v>55527</c:v>
                </c:pt>
                <c:pt idx="18">
                  <c:v>57896</c:v>
                </c:pt>
                <c:pt idx="19">
                  <c:v>64909</c:v>
                </c:pt>
                <c:pt idx="20">
                  <c:v>67441</c:v>
                </c:pt>
                <c:pt idx="21">
                  <c:v>70554</c:v>
                </c:pt>
                <c:pt idx="22">
                  <c:v>70760</c:v>
                </c:pt>
                <c:pt idx="23">
                  <c:v>72397</c:v>
                </c:pt>
                <c:pt idx="24">
                  <c:v>73762</c:v>
                </c:pt>
                <c:pt idx="25">
                  <c:v>74005</c:v>
                </c:pt>
                <c:pt idx="26">
                  <c:v>76140</c:v>
                </c:pt>
                <c:pt idx="27">
                  <c:v>76088</c:v>
                </c:pt>
                <c:pt idx="28">
                  <c:v>73983</c:v>
                </c:pt>
                <c:pt idx="29">
                  <c:v>73709</c:v>
                </c:pt>
                <c:pt idx="30">
                  <c:v>75619</c:v>
                </c:pt>
                <c:pt idx="31">
                  <c:v>74735</c:v>
                </c:pt>
                <c:pt idx="32">
                  <c:v>74342</c:v>
                </c:pt>
                <c:pt idx="33">
                  <c:v>73062</c:v>
                </c:pt>
                <c:pt idx="34">
                  <c:v>71176</c:v>
                </c:pt>
                <c:pt idx="35">
                  <c:v>72035</c:v>
                </c:pt>
                <c:pt idx="36">
                  <c:v>72551</c:v>
                </c:pt>
                <c:pt idx="37">
                  <c:v>72937</c:v>
                </c:pt>
                <c:pt idx="38">
                  <c:v>71508</c:v>
                </c:pt>
                <c:pt idx="39">
                  <c:v>69082</c:v>
                </c:pt>
                <c:pt idx="40">
                  <c:v>64094</c:v>
                </c:pt>
                <c:pt idx="41">
                  <c:v>62283</c:v>
                </c:pt>
                <c:pt idx="42">
                  <c:v>65823</c:v>
                </c:pt>
                <c:pt idx="43">
                  <c:v>66413</c:v>
                </c:pt>
                <c:pt idx="44">
                  <c:v>67228</c:v>
                </c:pt>
                <c:pt idx="45">
                  <c:v>71301</c:v>
                </c:pt>
                <c:pt idx="46">
                  <c:v>75402</c:v>
                </c:pt>
                <c:pt idx="47">
                  <c:v>78753</c:v>
                </c:pt>
                <c:pt idx="48">
                  <c:v>77841</c:v>
                </c:pt>
                <c:pt idx="49">
                  <c:v>80664</c:v>
                </c:pt>
                <c:pt idx="50">
                  <c:v>82578</c:v>
                </c:pt>
                <c:pt idx="51">
                  <c:v>83658</c:v>
                </c:pt>
                <c:pt idx="52">
                  <c:v>81796</c:v>
                </c:pt>
                <c:pt idx="53">
                  <c:v>85146</c:v>
                </c:pt>
                <c:pt idx="54">
                  <c:v>83669</c:v>
                </c:pt>
                <c:pt idx="55">
                  <c:v>83385</c:v>
                </c:pt>
                <c:pt idx="56">
                  <c:v>80975</c:v>
                </c:pt>
                <c:pt idx="57">
                  <c:v>79250</c:v>
                </c:pt>
                <c:pt idx="58">
                  <c:v>76311</c:v>
                </c:pt>
                <c:pt idx="59">
                  <c:v>75681</c:v>
                </c:pt>
                <c:pt idx="60">
                  <c:v>73402</c:v>
                </c:pt>
                <c:pt idx="61">
                  <c:v>70609</c:v>
                </c:pt>
                <c:pt idx="62">
                  <c:v>68455</c:v>
                </c:pt>
                <c:pt idx="63">
                  <c:v>65057</c:v>
                </c:pt>
                <c:pt idx="64">
                  <c:v>64076</c:v>
                </c:pt>
                <c:pt idx="65">
                  <c:v>62270</c:v>
                </c:pt>
                <c:pt idx="66">
                  <c:v>59650</c:v>
                </c:pt>
                <c:pt idx="67">
                  <c:v>59663</c:v>
                </c:pt>
                <c:pt idx="68">
                  <c:v>59479</c:v>
                </c:pt>
                <c:pt idx="69">
                  <c:v>60319</c:v>
                </c:pt>
                <c:pt idx="70">
                  <c:v>61807</c:v>
                </c:pt>
                <c:pt idx="71">
                  <c:v>66251</c:v>
                </c:pt>
                <c:pt idx="72">
                  <c:v>49040</c:v>
                </c:pt>
                <c:pt idx="73">
                  <c:v>45980</c:v>
                </c:pt>
                <c:pt idx="74">
                  <c:v>46313</c:v>
                </c:pt>
                <c:pt idx="75">
                  <c:v>43705</c:v>
                </c:pt>
                <c:pt idx="76">
                  <c:v>39408</c:v>
                </c:pt>
                <c:pt idx="77">
                  <c:v>35686</c:v>
                </c:pt>
                <c:pt idx="78">
                  <c:v>35650</c:v>
                </c:pt>
                <c:pt idx="79">
                  <c:v>34118</c:v>
                </c:pt>
                <c:pt idx="80">
                  <c:v>32571</c:v>
                </c:pt>
                <c:pt idx="81">
                  <c:v>29683</c:v>
                </c:pt>
                <c:pt idx="82">
                  <c:v>27527</c:v>
                </c:pt>
                <c:pt idx="83">
                  <c:v>25185</c:v>
                </c:pt>
                <c:pt idx="84">
                  <c:v>22405</c:v>
                </c:pt>
                <c:pt idx="85">
                  <c:v>20241</c:v>
                </c:pt>
                <c:pt idx="86">
                  <c:v>18447</c:v>
                </c:pt>
                <c:pt idx="87">
                  <c:v>16043</c:v>
                </c:pt>
                <c:pt idx="88">
                  <c:v>13507</c:v>
                </c:pt>
                <c:pt idx="89">
                  <c:v>11404</c:v>
                </c:pt>
                <c:pt idx="90">
                  <c:v>9204</c:v>
                </c:pt>
                <c:pt idx="91">
                  <c:v>7604</c:v>
                </c:pt>
                <c:pt idx="92">
                  <c:v>6179</c:v>
                </c:pt>
                <c:pt idx="93">
                  <c:v>4564</c:v>
                </c:pt>
                <c:pt idx="94">
                  <c:v>3572</c:v>
                </c:pt>
                <c:pt idx="95">
                  <c:v>2617</c:v>
                </c:pt>
                <c:pt idx="96">
                  <c:v>1995</c:v>
                </c:pt>
                <c:pt idx="97">
                  <c:v>1512</c:v>
                </c:pt>
                <c:pt idx="98">
                  <c:v>1004</c:v>
                </c:pt>
                <c:pt idx="99">
                  <c:v>458</c:v>
                </c:pt>
                <c:pt idx="100">
                  <c:v>799</c:v>
                </c:pt>
              </c:numCache>
            </c:numRef>
          </c:val>
          <c:smooth val="0"/>
          <c:extLst>
            <c:ext xmlns:c16="http://schemas.microsoft.com/office/drawing/2014/chart" uri="{C3380CC4-5D6E-409C-BE32-E72D297353CC}">
              <c16:uniqueId val="{00000002-63BE-4771-8B88-6DAAF4770156}"/>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solidFill>
                      <a:sysClr val="windowText" lastClr="000000"/>
                    </a:solidFill>
                  </a:rPr>
                  <a:t>Age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solidFill>
                      <a:sysClr val="windowText" lastClr="000000"/>
                    </a:solidFill>
                  </a:rPr>
                  <a:t>Number of people</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solidFill>
                  <a:sysClr val="windowText" lastClr="000000"/>
                </a:solidFill>
              </a:rPr>
              <a:t>Administrative</a:t>
            </a:r>
            <a:r>
              <a:rPr lang="en-GB" sz="1600" baseline="0">
                <a:solidFill>
                  <a:sysClr val="windowText" lastClr="000000"/>
                </a:solidFill>
              </a:rPr>
              <a:t> Based Population Estimates, 2016, 2017 and 2018 </a:t>
            </a:r>
            <a:endParaRPr lang="en-GB" sz="1600">
              <a:solidFill>
                <a:sysClr val="windowText" lastClr="000000"/>
              </a:solidFill>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617830103556041"/>
          <c:y val="0.17145032653322451"/>
          <c:w val="0.84042753965266204"/>
          <c:h val="0.69814394640103328"/>
        </c:manualLayout>
      </c:layout>
      <c:lineChart>
        <c:grouping val="standard"/>
        <c:varyColors val="0"/>
        <c:ser>
          <c:idx val="2"/>
          <c:order val="0"/>
          <c:tx>
            <c:strRef>
              <c:f>'A - working'!$D$2</c:f>
              <c:strCache>
                <c:ptCount val="1"/>
                <c:pt idx="0">
                  <c:v>2018 ABPE</c:v>
                </c:pt>
              </c:strCache>
            </c:strRef>
          </c:tx>
          <c:spPr>
            <a:ln w="50800" cap="rnd">
              <a:solidFill>
                <a:srgbClr val="BF78D3"/>
              </a:solidFill>
              <a:round/>
            </a:ln>
            <a:effectLst/>
          </c:spPr>
          <c:marker>
            <c:symbol val="none"/>
          </c:marker>
          <c:cat>
            <c:numRef>
              <c:f>'A - working'!$N$3:$N$103</c:f>
              <c:numCache>
                <c:formatCode>0</c:formatCode>
                <c:ptCount val="101"/>
                <c:pt idx="0">
                  <c:v>1918</c:v>
                </c:pt>
                <c:pt idx="1">
                  <c:v>1919</c:v>
                </c:pt>
                <c:pt idx="2">
                  <c:v>1920</c:v>
                </c:pt>
                <c:pt idx="3">
                  <c:v>1921</c:v>
                </c:pt>
                <c:pt idx="4">
                  <c:v>1922</c:v>
                </c:pt>
                <c:pt idx="5">
                  <c:v>1923</c:v>
                </c:pt>
                <c:pt idx="6">
                  <c:v>1924</c:v>
                </c:pt>
                <c:pt idx="7">
                  <c:v>1925</c:v>
                </c:pt>
                <c:pt idx="8">
                  <c:v>1926</c:v>
                </c:pt>
                <c:pt idx="9">
                  <c:v>1927</c:v>
                </c:pt>
                <c:pt idx="10">
                  <c:v>1928</c:v>
                </c:pt>
                <c:pt idx="11">
                  <c:v>1929</c:v>
                </c:pt>
                <c:pt idx="12">
                  <c:v>1930</c:v>
                </c:pt>
                <c:pt idx="13">
                  <c:v>1931</c:v>
                </c:pt>
                <c:pt idx="14">
                  <c:v>1932</c:v>
                </c:pt>
                <c:pt idx="15">
                  <c:v>1933</c:v>
                </c:pt>
                <c:pt idx="16">
                  <c:v>1934</c:v>
                </c:pt>
                <c:pt idx="17">
                  <c:v>1935</c:v>
                </c:pt>
                <c:pt idx="18">
                  <c:v>1936</c:v>
                </c:pt>
                <c:pt idx="19">
                  <c:v>1937</c:v>
                </c:pt>
                <c:pt idx="20">
                  <c:v>1938</c:v>
                </c:pt>
                <c:pt idx="21">
                  <c:v>1939</c:v>
                </c:pt>
                <c:pt idx="22">
                  <c:v>1940</c:v>
                </c:pt>
                <c:pt idx="23">
                  <c:v>1941</c:v>
                </c:pt>
                <c:pt idx="24">
                  <c:v>1942</c:v>
                </c:pt>
                <c:pt idx="25">
                  <c:v>1943</c:v>
                </c:pt>
                <c:pt idx="26">
                  <c:v>1944</c:v>
                </c:pt>
                <c:pt idx="27">
                  <c:v>1945</c:v>
                </c:pt>
                <c:pt idx="28">
                  <c:v>1946</c:v>
                </c:pt>
                <c:pt idx="29">
                  <c:v>1947</c:v>
                </c:pt>
                <c:pt idx="30">
                  <c:v>1948</c:v>
                </c:pt>
                <c:pt idx="31">
                  <c:v>1949</c:v>
                </c:pt>
                <c:pt idx="32">
                  <c:v>1950</c:v>
                </c:pt>
                <c:pt idx="33">
                  <c:v>1951</c:v>
                </c:pt>
                <c:pt idx="34">
                  <c:v>1952</c:v>
                </c:pt>
                <c:pt idx="35">
                  <c:v>1953</c:v>
                </c:pt>
                <c:pt idx="36">
                  <c:v>1954</c:v>
                </c:pt>
                <c:pt idx="37">
                  <c:v>1955</c:v>
                </c:pt>
                <c:pt idx="38">
                  <c:v>1956</c:v>
                </c:pt>
                <c:pt idx="39">
                  <c:v>1957</c:v>
                </c:pt>
                <c:pt idx="40">
                  <c:v>1958</c:v>
                </c:pt>
                <c:pt idx="41">
                  <c:v>1959</c:v>
                </c:pt>
                <c:pt idx="42">
                  <c:v>1960</c:v>
                </c:pt>
                <c:pt idx="43">
                  <c:v>1961</c:v>
                </c:pt>
                <c:pt idx="44">
                  <c:v>1962</c:v>
                </c:pt>
                <c:pt idx="45">
                  <c:v>1963</c:v>
                </c:pt>
                <c:pt idx="46">
                  <c:v>1964</c:v>
                </c:pt>
                <c:pt idx="47">
                  <c:v>1965</c:v>
                </c:pt>
                <c:pt idx="48">
                  <c:v>1966</c:v>
                </c:pt>
                <c:pt idx="49">
                  <c:v>1967</c:v>
                </c:pt>
                <c:pt idx="50">
                  <c:v>1968</c:v>
                </c:pt>
                <c:pt idx="51">
                  <c:v>1969</c:v>
                </c:pt>
                <c:pt idx="52">
                  <c:v>1970</c:v>
                </c:pt>
                <c:pt idx="53">
                  <c:v>1971</c:v>
                </c:pt>
                <c:pt idx="54">
                  <c:v>1972</c:v>
                </c:pt>
                <c:pt idx="55">
                  <c:v>1973</c:v>
                </c:pt>
                <c:pt idx="56">
                  <c:v>1974</c:v>
                </c:pt>
                <c:pt idx="57">
                  <c:v>1975</c:v>
                </c:pt>
                <c:pt idx="58">
                  <c:v>1976</c:v>
                </c:pt>
                <c:pt idx="59">
                  <c:v>1977</c:v>
                </c:pt>
                <c:pt idx="60">
                  <c:v>1978</c:v>
                </c:pt>
                <c:pt idx="61">
                  <c:v>1979</c:v>
                </c:pt>
                <c:pt idx="62">
                  <c:v>1980</c:v>
                </c:pt>
                <c:pt idx="63">
                  <c:v>1981</c:v>
                </c:pt>
                <c:pt idx="64">
                  <c:v>1982</c:v>
                </c:pt>
                <c:pt idx="65">
                  <c:v>1983</c:v>
                </c:pt>
                <c:pt idx="66">
                  <c:v>1984</c:v>
                </c:pt>
                <c:pt idx="67">
                  <c:v>1985</c:v>
                </c:pt>
                <c:pt idx="68">
                  <c:v>1986</c:v>
                </c:pt>
                <c:pt idx="69">
                  <c:v>1987</c:v>
                </c:pt>
                <c:pt idx="70">
                  <c:v>1988</c:v>
                </c:pt>
                <c:pt idx="71">
                  <c:v>1989</c:v>
                </c:pt>
                <c:pt idx="72">
                  <c:v>1990</c:v>
                </c:pt>
                <c:pt idx="73">
                  <c:v>1991</c:v>
                </c:pt>
                <c:pt idx="74">
                  <c:v>1992</c:v>
                </c:pt>
                <c:pt idx="75">
                  <c:v>1993</c:v>
                </c:pt>
                <c:pt idx="76">
                  <c:v>1994</c:v>
                </c:pt>
                <c:pt idx="77">
                  <c:v>1995</c:v>
                </c:pt>
                <c:pt idx="78">
                  <c:v>1996</c:v>
                </c:pt>
                <c:pt idx="79">
                  <c:v>1997</c:v>
                </c:pt>
                <c:pt idx="80">
                  <c:v>1998</c:v>
                </c:pt>
                <c:pt idx="81">
                  <c:v>1999</c:v>
                </c:pt>
                <c:pt idx="82">
                  <c:v>2000</c:v>
                </c:pt>
                <c:pt idx="83">
                  <c:v>2001</c:v>
                </c:pt>
                <c:pt idx="84">
                  <c:v>2002</c:v>
                </c:pt>
                <c:pt idx="85">
                  <c:v>2003</c:v>
                </c:pt>
                <c:pt idx="86">
                  <c:v>2004</c:v>
                </c:pt>
                <c:pt idx="87">
                  <c:v>2005</c:v>
                </c:pt>
                <c:pt idx="88">
                  <c:v>2006</c:v>
                </c:pt>
                <c:pt idx="89">
                  <c:v>2007</c:v>
                </c:pt>
                <c:pt idx="90">
                  <c:v>2008</c:v>
                </c:pt>
                <c:pt idx="91">
                  <c:v>2009</c:v>
                </c:pt>
                <c:pt idx="92">
                  <c:v>2010</c:v>
                </c:pt>
                <c:pt idx="93">
                  <c:v>2011</c:v>
                </c:pt>
                <c:pt idx="94">
                  <c:v>2012</c:v>
                </c:pt>
                <c:pt idx="95">
                  <c:v>2013</c:v>
                </c:pt>
                <c:pt idx="96">
                  <c:v>2014</c:v>
                </c:pt>
                <c:pt idx="97">
                  <c:v>2015</c:v>
                </c:pt>
                <c:pt idx="98">
                  <c:v>2016</c:v>
                </c:pt>
                <c:pt idx="99">
                  <c:v>2017</c:v>
                </c:pt>
                <c:pt idx="100">
                  <c:v>2018</c:v>
                </c:pt>
              </c:numCache>
            </c:numRef>
          </c:cat>
          <c:val>
            <c:numRef>
              <c:f>'A - working'!$Q$3:$Q$103</c:f>
              <c:numCache>
                <c:formatCode>#,##0</c:formatCode>
                <c:ptCount val="101"/>
                <c:pt idx="0">
                  <c:v>799</c:v>
                </c:pt>
                <c:pt idx="1">
                  <c:v>458</c:v>
                </c:pt>
                <c:pt idx="2">
                  <c:v>1004</c:v>
                </c:pt>
                <c:pt idx="3">
                  <c:v>1512</c:v>
                </c:pt>
                <c:pt idx="4">
                  <c:v>1995</c:v>
                </c:pt>
                <c:pt idx="5">
                  <c:v>2617</c:v>
                </c:pt>
                <c:pt idx="6">
                  <c:v>3572</c:v>
                </c:pt>
                <c:pt idx="7">
                  <c:v>4564</c:v>
                </c:pt>
                <c:pt idx="8">
                  <c:v>6179</c:v>
                </c:pt>
                <c:pt idx="9">
                  <c:v>7604</c:v>
                </c:pt>
                <c:pt idx="10">
                  <c:v>9204</c:v>
                </c:pt>
                <c:pt idx="11">
                  <c:v>11404</c:v>
                </c:pt>
                <c:pt idx="12">
                  <c:v>13507</c:v>
                </c:pt>
                <c:pt idx="13">
                  <c:v>16043</c:v>
                </c:pt>
                <c:pt idx="14">
                  <c:v>18447</c:v>
                </c:pt>
                <c:pt idx="15">
                  <c:v>20241</c:v>
                </c:pt>
                <c:pt idx="16">
                  <c:v>22405</c:v>
                </c:pt>
                <c:pt idx="17">
                  <c:v>25185</c:v>
                </c:pt>
                <c:pt idx="18">
                  <c:v>27527</c:v>
                </c:pt>
                <c:pt idx="19">
                  <c:v>29683</c:v>
                </c:pt>
                <c:pt idx="20">
                  <c:v>32571</c:v>
                </c:pt>
                <c:pt idx="21">
                  <c:v>34118</c:v>
                </c:pt>
                <c:pt idx="22">
                  <c:v>35650</c:v>
                </c:pt>
                <c:pt idx="23">
                  <c:v>35686</c:v>
                </c:pt>
                <c:pt idx="24">
                  <c:v>39408</c:v>
                </c:pt>
                <c:pt idx="25">
                  <c:v>43705</c:v>
                </c:pt>
                <c:pt idx="26">
                  <c:v>46313</c:v>
                </c:pt>
                <c:pt idx="27">
                  <c:v>45980</c:v>
                </c:pt>
                <c:pt idx="28">
                  <c:v>49040</c:v>
                </c:pt>
                <c:pt idx="29">
                  <c:v>66251</c:v>
                </c:pt>
                <c:pt idx="30">
                  <c:v>61807</c:v>
                </c:pt>
                <c:pt idx="31">
                  <c:v>60319</c:v>
                </c:pt>
                <c:pt idx="32">
                  <c:v>59479</c:v>
                </c:pt>
                <c:pt idx="33">
                  <c:v>59663</c:v>
                </c:pt>
                <c:pt idx="34">
                  <c:v>59650</c:v>
                </c:pt>
                <c:pt idx="35">
                  <c:v>62270</c:v>
                </c:pt>
                <c:pt idx="36">
                  <c:v>64076</c:v>
                </c:pt>
                <c:pt idx="37">
                  <c:v>65057</c:v>
                </c:pt>
                <c:pt idx="38">
                  <c:v>68455</c:v>
                </c:pt>
                <c:pt idx="39">
                  <c:v>70609</c:v>
                </c:pt>
                <c:pt idx="40">
                  <c:v>73402</c:v>
                </c:pt>
                <c:pt idx="41">
                  <c:v>75681</c:v>
                </c:pt>
                <c:pt idx="42">
                  <c:v>76311</c:v>
                </c:pt>
                <c:pt idx="43">
                  <c:v>79250</c:v>
                </c:pt>
                <c:pt idx="44">
                  <c:v>80975</c:v>
                </c:pt>
                <c:pt idx="45">
                  <c:v>83385</c:v>
                </c:pt>
                <c:pt idx="46">
                  <c:v>83669</c:v>
                </c:pt>
                <c:pt idx="47">
                  <c:v>85146</c:v>
                </c:pt>
                <c:pt idx="48">
                  <c:v>81796</c:v>
                </c:pt>
                <c:pt idx="49">
                  <c:v>83658</c:v>
                </c:pt>
                <c:pt idx="50">
                  <c:v>82578</c:v>
                </c:pt>
                <c:pt idx="51">
                  <c:v>80664</c:v>
                </c:pt>
                <c:pt idx="52">
                  <c:v>77841</c:v>
                </c:pt>
                <c:pt idx="53">
                  <c:v>78753</c:v>
                </c:pt>
                <c:pt idx="54">
                  <c:v>75402</c:v>
                </c:pt>
                <c:pt idx="55">
                  <c:v>71301</c:v>
                </c:pt>
                <c:pt idx="56">
                  <c:v>67228</c:v>
                </c:pt>
                <c:pt idx="57">
                  <c:v>66413</c:v>
                </c:pt>
                <c:pt idx="58">
                  <c:v>65823</c:v>
                </c:pt>
                <c:pt idx="59">
                  <c:v>62283</c:v>
                </c:pt>
                <c:pt idx="60">
                  <c:v>64094</c:v>
                </c:pt>
                <c:pt idx="61">
                  <c:v>69082</c:v>
                </c:pt>
                <c:pt idx="62">
                  <c:v>71508</c:v>
                </c:pt>
                <c:pt idx="63">
                  <c:v>72937</c:v>
                </c:pt>
                <c:pt idx="64">
                  <c:v>72551</c:v>
                </c:pt>
                <c:pt idx="65">
                  <c:v>72035</c:v>
                </c:pt>
                <c:pt idx="66">
                  <c:v>71176</c:v>
                </c:pt>
                <c:pt idx="67">
                  <c:v>73062</c:v>
                </c:pt>
                <c:pt idx="68">
                  <c:v>74342</c:v>
                </c:pt>
                <c:pt idx="69">
                  <c:v>74735</c:v>
                </c:pt>
                <c:pt idx="70">
                  <c:v>75619</c:v>
                </c:pt>
                <c:pt idx="71">
                  <c:v>73709</c:v>
                </c:pt>
                <c:pt idx="72">
                  <c:v>73983</c:v>
                </c:pt>
                <c:pt idx="73">
                  <c:v>76088</c:v>
                </c:pt>
                <c:pt idx="74">
                  <c:v>76140</c:v>
                </c:pt>
                <c:pt idx="75">
                  <c:v>74005</c:v>
                </c:pt>
                <c:pt idx="76">
                  <c:v>73762</c:v>
                </c:pt>
                <c:pt idx="77">
                  <c:v>72397</c:v>
                </c:pt>
                <c:pt idx="78">
                  <c:v>70760</c:v>
                </c:pt>
                <c:pt idx="79">
                  <c:v>70554</c:v>
                </c:pt>
                <c:pt idx="80">
                  <c:v>67441</c:v>
                </c:pt>
                <c:pt idx="81">
                  <c:v>64909</c:v>
                </c:pt>
                <c:pt idx="82">
                  <c:v>57896</c:v>
                </c:pt>
                <c:pt idx="83">
                  <c:v>55527</c:v>
                </c:pt>
                <c:pt idx="84">
                  <c:v>53866</c:v>
                </c:pt>
                <c:pt idx="85">
                  <c:v>54293</c:v>
                </c:pt>
                <c:pt idx="86">
                  <c:v>55899</c:v>
                </c:pt>
                <c:pt idx="87">
                  <c:v>56461</c:v>
                </c:pt>
                <c:pt idx="88">
                  <c:v>57164</c:v>
                </c:pt>
                <c:pt idx="89">
                  <c:v>58782</c:v>
                </c:pt>
                <c:pt idx="90">
                  <c:v>60700</c:v>
                </c:pt>
                <c:pt idx="91">
                  <c:v>60584</c:v>
                </c:pt>
                <c:pt idx="92">
                  <c:v>60318</c:v>
                </c:pt>
                <c:pt idx="93">
                  <c:v>60050</c:v>
                </c:pt>
                <c:pt idx="94">
                  <c:v>59889</c:v>
                </c:pt>
                <c:pt idx="95">
                  <c:v>58281</c:v>
                </c:pt>
                <c:pt idx="96">
                  <c:v>57202</c:v>
                </c:pt>
                <c:pt idx="97">
                  <c:v>56346</c:v>
                </c:pt>
                <c:pt idx="98">
                  <c:v>55661</c:v>
                </c:pt>
                <c:pt idx="99">
                  <c:v>53208</c:v>
                </c:pt>
                <c:pt idx="100">
                  <c:v>52519</c:v>
                </c:pt>
              </c:numCache>
            </c:numRef>
          </c:val>
          <c:smooth val="0"/>
          <c:extLst>
            <c:ext xmlns:c16="http://schemas.microsoft.com/office/drawing/2014/chart" uri="{C3380CC4-5D6E-409C-BE32-E72D297353CC}">
              <c16:uniqueId val="{00000002-425A-4E22-A2D7-24FFC525EA27}"/>
            </c:ext>
          </c:extLst>
        </c:ser>
        <c:ser>
          <c:idx val="1"/>
          <c:order val="1"/>
          <c:tx>
            <c:strRef>
              <c:f>'A - working'!$C$2</c:f>
              <c:strCache>
                <c:ptCount val="1"/>
                <c:pt idx="0">
                  <c:v>2017 ABPE </c:v>
                </c:pt>
              </c:strCache>
            </c:strRef>
          </c:tx>
          <c:spPr>
            <a:ln w="28575" cap="rnd">
              <a:solidFill>
                <a:srgbClr val="6C297F"/>
              </a:solidFill>
              <a:prstDash val="sysDash"/>
              <a:round/>
            </a:ln>
            <a:effectLst/>
          </c:spPr>
          <c:marker>
            <c:symbol val="none"/>
          </c:marker>
          <c:cat>
            <c:numRef>
              <c:f>'A - working'!$N$3:$N$103</c:f>
              <c:numCache>
                <c:formatCode>0</c:formatCode>
                <c:ptCount val="101"/>
                <c:pt idx="0">
                  <c:v>1918</c:v>
                </c:pt>
                <c:pt idx="1">
                  <c:v>1919</c:v>
                </c:pt>
                <c:pt idx="2">
                  <c:v>1920</c:v>
                </c:pt>
                <c:pt idx="3">
                  <c:v>1921</c:v>
                </c:pt>
                <c:pt idx="4">
                  <c:v>1922</c:v>
                </c:pt>
                <c:pt idx="5">
                  <c:v>1923</c:v>
                </c:pt>
                <c:pt idx="6">
                  <c:v>1924</c:v>
                </c:pt>
                <c:pt idx="7">
                  <c:v>1925</c:v>
                </c:pt>
                <c:pt idx="8">
                  <c:v>1926</c:v>
                </c:pt>
                <c:pt idx="9">
                  <c:v>1927</c:v>
                </c:pt>
                <c:pt idx="10">
                  <c:v>1928</c:v>
                </c:pt>
                <c:pt idx="11">
                  <c:v>1929</c:v>
                </c:pt>
                <c:pt idx="12">
                  <c:v>1930</c:v>
                </c:pt>
                <c:pt idx="13">
                  <c:v>1931</c:v>
                </c:pt>
                <c:pt idx="14">
                  <c:v>1932</c:v>
                </c:pt>
                <c:pt idx="15">
                  <c:v>1933</c:v>
                </c:pt>
                <c:pt idx="16">
                  <c:v>1934</c:v>
                </c:pt>
                <c:pt idx="17">
                  <c:v>1935</c:v>
                </c:pt>
                <c:pt idx="18">
                  <c:v>1936</c:v>
                </c:pt>
                <c:pt idx="19">
                  <c:v>1937</c:v>
                </c:pt>
                <c:pt idx="20">
                  <c:v>1938</c:v>
                </c:pt>
                <c:pt idx="21">
                  <c:v>1939</c:v>
                </c:pt>
                <c:pt idx="22">
                  <c:v>1940</c:v>
                </c:pt>
                <c:pt idx="23">
                  <c:v>1941</c:v>
                </c:pt>
                <c:pt idx="24">
                  <c:v>1942</c:v>
                </c:pt>
                <c:pt idx="25">
                  <c:v>1943</c:v>
                </c:pt>
                <c:pt idx="26">
                  <c:v>1944</c:v>
                </c:pt>
                <c:pt idx="27">
                  <c:v>1945</c:v>
                </c:pt>
                <c:pt idx="28">
                  <c:v>1946</c:v>
                </c:pt>
                <c:pt idx="29">
                  <c:v>1947</c:v>
                </c:pt>
                <c:pt idx="30">
                  <c:v>1948</c:v>
                </c:pt>
                <c:pt idx="31">
                  <c:v>1949</c:v>
                </c:pt>
                <c:pt idx="32">
                  <c:v>1950</c:v>
                </c:pt>
                <c:pt idx="33">
                  <c:v>1951</c:v>
                </c:pt>
                <c:pt idx="34">
                  <c:v>1952</c:v>
                </c:pt>
                <c:pt idx="35">
                  <c:v>1953</c:v>
                </c:pt>
                <c:pt idx="36">
                  <c:v>1954</c:v>
                </c:pt>
                <c:pt idx="37">
                  <c:v>1955</c:v>
                </c:pt>
                <c:pt idx="38">
                  <c:v>1956</c:v>
                </c:pt>
                <c:pt idx="39">
                  <c:v>1957</c:v>
                </c:pt>
                <c:pt idx="40">
                  <c:v>1958</c:v>
                </c:pt>
                <c:pt idx="41">
                  <c:v>1959</c:v>
                </c:pt>
                <c:pt idx="42">
                  <c:v>1960</c:v>
                </c:pt>
                <c:pt idx="43">
                  <c:v>1961</c:v>
                </c:pt>
                <c:pt idx="44">
                  <c:v>1962</c:v>
                </c:pt>
                <c:pt idx="45">
                  <c:v>1963</c:v>
                </c:pt>
                <c:pt idx="46">
                  <c:v>1964</c:v>
                </c:pt>
                <c:pt idx="47">
                  <c:v>1965</c:v>
                </c:pt>
                <c:pt idx="48">
                  <c:v>1966</c:v>
                </c:pt>
                <c:pt idx="49">
                  <c:v>1967</c:v>
                </c:pt>
                <c:pt idx="50">
                  <c:v>1968</c:v>
                </c:pt>
                <c:pt idx="51">
                  <c:v>1969</c:v>
                </c:pt>
                <c:pt idx="52">
                  <c:v>1970</c:v>
                </c:pt>
                <c:pt idx="53">
                  <c:v>1971</c:v>
                </c:pt>
                <c:pt idx="54">
                  <c:v>1972</c:v>
                </c:pt>
                <c:pt idx="55">
                  <c:v>1973</c:v>
                </c:pt>
                <c:pt idx="56">
                  <c:v>1974</c:v>
                </c:pt>
                <c:pt idx="57">
                  <c:v>1975</c:v>
                </c:pt>
                <c:pt idx="58">
                  <c:v>1976</c:v>
                </c:pt>
                <c:pt idx="59">
                  <c:v>1977</c:v>
                </c:pt>
                <c:pt idx="60">
                  <c:v>1978</c:v>
                </c:pt>
                <c:pt idx="61">
                  <c:v>1979</c:v>
                </c:pt>
                <c:pt idx="62">
                  <c:v>1980</c:v>
                </c:pt>
                <c:pt idx="63">
                  <c:v>1981</c:v>
                </c:pt>
                <c:pt idx="64">
                  <c:v>1982</c:v>
                </c:pt>
                <c:pt idx="65">
                  <c:v>1983</c:v>
                </c:pt>
                <c:pt idx="66">
                  <c:v>1984</c:v>
                </c:pt>
                <c:pt idx="67">
                  <c:v>1985</c:v>
                </c:pt>
                <c:pt idx="68">
                  <c:v>1986</c:v>
                </c:pt>
                <c:pt idx="69">
                  <c:v>1987</c:v>
                </c:pt>
                <c:pt idx="70">
                  <c:v>1988</c:v>
                </c:pt>
                <c:pt idx="71">
                  <c:v>1989</c:v>
                </c:pt>
                <c:pt idx="72">
                  <c:v>1990</c:v>
                </c:pt>
                <c:pt idx="73">
                  <c:v>1991</c:v>
                </c:pt>
                <c:pt idx="74">
                  <c:v>1992</c:v>
                </c:pt>
                <c:pt idx="75">
                  <c:v>1993</c:v>
                </c:pt>
                <c:pt idx="76">
                  <c:v>1994</c:v>
                </c:pt>
                <c:pt idx="77">
                  <c:v>1995</c:v>
                </c:pt>
                <c:pt idx="78">
                  <c:v>1996</c:v>
                </c:pt>
                <c:pt idx="79">
                  <c:v>1997</c:v>
                </c:pt>
                <c:pt idx="80">
                  <c:v>1998</c:v>
                </c:pt>
                <c:pt idx="81">
                  <c:v>1999</c:v>
                </c:pt>
                <c:pt idx="82">
                  <c:v>2000</c:v>
                </c:pt>
                <c:pt idx="83">
                  <c:v>2001</c:v>
                </c:pt>
                <c:pt idx="84">
                  <c:v>2002</c:v>
                </c:pt>
                <c:pt idx="85">
                  <c:v>2003</c:v>
                </c:pt>
                <c:pt idx="86">
                  <c:v>2004</c:v>
                </c:pt>
                <c:pt idx="87">
                  <c:v>2005</c:v>
                </c:pt>
                <c:pt idx="88">
                  <c:v>2006</c:v>
                </c:pt>
                <c:pt idx="89">
                  <c:v>2007</c:v>
                </c:pt>
                <c:pt idx="90">
                  <c:v>2008</c:v>
                </c:pt>
                <c:pt idx="91">
                  <c:v>2009</c:v>
                </c:pt>
                <c:pt idx="92">
                  <c:v>2010</c:v>
                </c:pt>
                <c:pt idx="93">
                  <c:v>2011</c:v>
                </c:pt>
                <c:pt idx="94">
                  <c:v>2012</c:v>
                </c:pt>
                <c:pt idx="95">
                  <c:v>2013</c:v>
                </c:pt>
                <c:pt idx="96">
                  <c:v>2014</c:v>
                </c:pt>
                <c:pt idx="97">
                  <c:v>2015</c:v>
                </c:pt>
                <c:pt idx="98">
                  <c:v>2016</c:v>
                </c:pt>
                <c:pt idx="99">
                  <c:v>2017</c:v>
                </c:pt>
                <c:pt idx="100">
                  <c:v>2018</c:v>
                </c:pt>
              </c:numCache>
            </c:numRef>
          </c:cat>
          <c:val>
            <c:numRef>
              <c:f>'A - working'!$P$3:$P$102</c:f>
              <c:numCache>
                <c:formatCode>#,##0</c:formatCode>
                <c:ptCount val="100"/>
                <c:pt idx="0">
                  <c:v>1304</c:v>
                </c:pt>
                <c:pt idx="1">
                  <c:v>687</c:v>
                </c:pt>
                <c:pt idx="2">
                  <c:v>1486</c:v>
                </c:pt>
                <c:pt idx="3">
                  <c:v>2136</c:v>
                </c:pt>
                <c:pt idx="4">
                  <c:v>2721</c:v>
                </c:pt>
                <c:pt idx="5">
                  <c:v>3523</c:v>
                </c:pt>
                <c:pt idx="6">
                  <c:v>4676</c:v>
                </c:pt>
                <c:pt idx="7">
                  <c:v>5853</c:v>
                </c:pt>
                <c:pt idx="8">
                  <c:v>7664</c:v>
                </c:pt>
                <c:pt idx="9">
                  <c:v>9237</c:v>
                </c:pt>
                <c:pt idx="10">
                  <c:v>10892</c:v>
                </c:pt>
                <c:pt idx="11">
                  <c:v>13319</c:v>
                </c:pt>
                <c:pt idx="12">
                  <c:v>15525</c:v>
                </c:pt>
                <c:pt idx="13">
                  <c:v>18015</c:v>
                </c:pt>
                <c:pt idx="14">
                  <c:v>20542</c:v>
                </c:pt>
                <c:pt idx="15">
                  <c:v>22159</c:v>
                </c:pt>
                <c:pt idx="16">
                  <c:v>24414</c:v>
                </c:pt>
                <c:pt idx="17">
                  <c:v>27064</c:v>
                </c:pt>
                <c:pt idx="18">
                  <c:v>29490</c:v>
                </c:pt>
                <c:pt idx="19">
                  <c:v>31554</c:v>
                </c:pt>
                <c:pt idx="20">
                  <c:v>34331</c:v>
                </c:pt>
                <c:pt idx="21">
                  <c:v>35785</c:v>
                </c:pt>
                <c:pt idx="22">
                  <c:v>37247</c:v>
                </c:pt>
                <c:pt idx="23">
                  <c:v>37152</c:v>
                </c:pt>
                <c:pt idx="24">
                  <c:v>40858</c:v>
                </c:pt>
                <c:pt idx="25">
                  <c:v>45081</c:v>
                </c:pt>
                <c:pt idx="26">
                  <c:v>47612</c:v>
                </c:pt>
                <c:pt idx="27">
                  <c:v>46994</c:v>
                </c:pt>
                <c:pt idx="28">
                  <c:v>50114</c:v>
                </c:pt>
                <c:pt idx="29">
                  <c:v>67505</c:v>
                </c:pt>
                <c:pt idx="30">
                  <c:v>62955</c:v>
                </c:pt>
                <c:pt idx="31">
                  <c:v>61243</c:v>
                </c:pt>
                <c:pt idx="32">
                  <c:v>60276</c:v>
                </c:pt>
                <c:pt idx="33">
                  <c:v>60367</c:v>
                </c:pt>
                <c:pt idx="34">
                  <c:v>60261</c:v>
                </c:pt>
                <c:pt idx="35">
                  <c:v>62836</c:v>
                </c:pt>
                <c:pt idx="36">
                  <c:v>64600</c:v>
                </c:pt>
                <c:pt idx="37">
                  <c:v>65590</c:v>
                </c:pt>
                <c:pt idx="38">
                  <c:v>68949</c:v>
                </c:pt>
                <c:pt idx="39">
                  <c:v>70908</c:v>
                </c:pt>
                <c:pt idx="40">
                  <c:v>73794</c:v>
                </c:pt>
                <c:pt idx="41">
                  <c:v>75856</c:v>
                </c:pt>
                <c:pt idx="42">
                  <c:v>76783</c:v>
                </c:pt>
                <c:pt idx="43">
                  <c:v>79558</c:v>
                </c:pt>
                <c:pt idx="44">
                  <c:v>81303</c:v>
                </c:pt>
                <c:pt idx="45">
                  <c:v>83743</c:v>
                </c:pt>
                <c:pt idx="46">
                  <c:v>83960</c:v>
                </c:pt>
                <c:pt idx="47">
                  <c:v>85622</c:v>
                </c:pt>
                <c:pt idx="48">
                  <c:v>82278</c:v>
                </c:pt>
                <c:pt idx="49">
                  <c:v>84320</c:v>
                </c:pt>
                <c:pt idx="50">
                  <c:v>81455</c:v>
                </c:pt>
                <c:pt idx="51">
                  <c:v>80320</c:v>
                </c:pt>
                <c:pt idx="52">
                  <c:v>77440</c:v>
                </c:pt>
                <c:pt idx="53">
                  <c:v>78364</c:v>
                </c:pt>
                <c:pt idx="54">
                  <c:v>74966</c:v>
                </c:pt>
                <c:pt idx="55">
                  <c:v>70808</c:v>
                </c:pt>
                <c:pt idx="56">
                  <c:v>66838</c:v>
                </c:pt>
                <c:pt idx="57">
                  <c:v>65937</c:v>
                </c:pt>
                <c:pt idx="58">
                  <c:v>65422</c:v>
                </c:pt>
                <c:pt idx="59">
                  <c:v>61766</c:v>
                </c:pt>
                <c:pt idx="60">
                  <c:v>63573</c:v>
                </c:pt>
                <c:pt idx="61">
                  <c:v>68562</c:v>
                </c:pt>
                <c:pt idx="62">
                  <c:v>70958</c:v>
                </c:pt>
                <c:pt idx="63">
                  <c:v>72354</c:v>
                </c:pt>
                <c:pt idx="64">
                  <c:v>71830</c:v>
                </c:pt>
                <c:pt idx="65">
                  <c:v>71293</c:v>
                </c:pt>
                <c:pt idx="66">
                  <c:v>70279</c:v>
                </c:pt>
                <c:pt idx="67">
                  <c:v>73256</c:v>
                </c:pt>
                <c:pt idx="68">
                  <c:v>73285</c:v>
                </c:pt>
                <c:pt idx="69">
                  <c:v>73622</c:v>
                </c:pt>
                <c:pt idx="70">
                  <c:v>74514</c:v>
                </c:pt>
                <c:pt idx="71">
                  <c:v>72514</c:v>
                </c:pt>
                <c:pt idx="72">
                  <c:v>72842</c:v>
                </c:pt>
                <c:pt idx="73">
                  <c:v>75089</c:v>
                </c:pt>
                <c:pt idx="74">
                  <c:v>75321</c:v>
                </c:pt>
                <c:pt idx="75">
                  <c:v>73341</c:v>
                </c:pt>
                <c:pt idx="76">
                  <c:v>72533</c:v>
                </c:pt>
                <c:pt idx="77">
                  <c:v>70156</c:v>
                </c:pt>
                <c:pt idx="78">
                  <c:v>67738</c:v>
                </c:pt>
                <c:pt idx="79">
                  <c:v>68333</c:v>
                </c:pt>
                <c:pt idx="80">
                  <c:v>64535</c:v>
                </c:pt>
                <c:pt idx="81">
                  <c:v>59080</c:v>
                </c:pt>
                <c:pt idx="82">
                  <c:v>55980</c:v>
                </c:pt>
                <c:pt idx="83">
                  <c:v>55151</c:v>
                </c:pt>
                <c:pt idx="84">
                  <c:v>53474</c:v>
                </c:pt>
                <c:pt idx="85">
                  <c:v>53813</c:v>
                </c:pt>
                <c:pt idx="86">
                  <c:v>55503</c:v>
                </c:pt>
                <c:pt idx="87">
                  <c:v>56089</c:v>
                </c:pt>
                <c:pt idx="88">
                  <c:v>56715</c:v>
                </c:pt>
                <c:pt idx="89">
                  <c:v>58284</c:v>
                </c:pt>
                <c:pt idx="90">
                  <c:v>60279</c:v>
                </c:pt>
                <c:pt idx="91">
                  <c:v>60120</c:v>
                </c:pt>
                <c:pt idx="92">
                  <c:v>59880</c:v>
                </c:pt>
                <c:pt idx="93">
                  <c:v>59504</c:v>
                </c:pt>
                <c:pt idx="94">
                  <c:v>59371</c:v>
                </c:pt>
                <c:pt idx="95">
                  <c:v>57767</c:v>
                </c:pt>
                <c:pt idx="96">
                  <c:v>56354</c:v>
                </c:pt>
                <c:pt idx="97">
                  <c:v>55696</c:v>
                </c:pt>
                <c:pt idx="98">
                  <c:v>54836</c:v>
                </c:pt>
                <c:pt idx="99">
                  <c:v>53443</c:v>
                </c:pt>
              </c:numCache>
            </c:numRef>
          </c:val>
          <c:smooth val="0"/>
          <c:extLst>
            <c:ext xmlns:c16="http://schemas.microsoft.com/office/drawing/2014/chart" uri="{C3380CC4-5D6E-409C-BE32-E72D297353CC}">
              <c16:uniqueId val="{00000001-425A-4E22-A2D7-24FFC525EA27}"/>
            </c:ext>
          </c:extLst>
        </c:ser>
        <c:ser>
          <c:idx val="0"/>
          <c:order val="2"/>
          <c:tx>
            <c:strRef>
              <c:f>'A - working'!$B$2</c:f>
              <c:strCache>
                <c:ptCount val="1"/>
                <c:pt idx="0">
                  <c:v>2016 ABPE</c:v>
                </c:pt>
              </c:strCache>
            </c:strRef>
          </c:tx>
          <c:spPr>
            <a:ln w="28575" cap="rnd">
              <a:solidFill>
                <a:srgbClr val="949494"/>
              </a:solidFill>
              <a:prstDash val="sysDot"/>
              <a:round/>
            </a:ln>
            <a:effectLst/>
          </c:spPr>
          <c:marker>
            <c:symbol val="none"/>
          </c:marker>
          <c:cat>
            <c:numRef>
              <c:f>'A - working'!$N$3:$N$103</c:f>
              <c:numCache>
                <c:formatCode>0</c:formatCode>
                <c:ptCount val="101"/>
                <c:pt idx="0">
                  <c:v>1918</c:v>
                </c:pt>
                <c:pt idx="1">
                  <c:v>1919</c:v>
                </c:pt>
                <c:pt idx="2">
                  <c:v>1920</c:v>
                </c:pt>
                <c:pt idx="3">
                  <c:v>1921</c:v>
                </c:pt>
                <c:pt idx="4">
                  <c:v>1922</c:v>
                </c:pt>
                <c:pt idx="5">
                  <c:v>1923</c:v>
                </c:pt>
                <c:pt idx="6">
                  <c:v>1924</c:v>
                </c:pt>
                <c:pt idx="7">
                  <c:v>1925</c:v>
                </c:pt>
                <c:pt idx="8">
                  <c:v>1926</c:v>
                </c:pt>
                <c:pt idx="9">
                  <c:v>1927</c:v>
                </c:pt>
                <c:pt idx="10">
                  <c:v>1928</c:v>
                </c:pt>
                <c:pt idx="11">
                  <c:v>1929</c:v>
                </c:pt>
                <c:pt idx="12">
                  <c:v>1930</c:v>
                </c:pt>
                <c:pt idx="13">
                  <c:v>1931</c:v>
                </c:pt>
                <c:pt idx="14">
                  <c:v>1932</c:v>
                </c:pt>
                <c:pt idx="15">
                  <c:v>1933</c:v>
                </c:pt>
                <c:pt idx="16">
                  <c:v>1934</c:v>
                </c:pt>
                <c:pt idx="17">
                  <c:v>1935</c:v>
                </c:pt>
                <c:pt idx="18">
                  <c:v>1936</c:v>
                </c:pt>
                <c:pt idx="19">
                  <c:v>1937</c:v>
                </c:pt>
                <c:pt idx="20">
                  <c:v>1938</c:v>
                </c:pt>
                <c:pt idx="21">
                  <c:v>1939</c:v>
                </c:pt>
                <c:pt idx="22">
                  <c:v>1940</c:v>
                </c:pt>
                <c:pt idx="23">
                  <c:v>1941</c:v>
                </c:pt>
                <c:pt idx="24">
                  <c:v>1942</c:v>
                </c:pt>
                <c:pt idx="25">
                  <c:v>1943</c:v>
                </c:pt>
                <c:pt idx="26">
                  <c:v>1944</c:v>
                </c:pt>
                <c:pt idx="27">
                  <c:v>1945</c:v>
                </c:pt>
                <c:pt idx="28">
                  <c:v>1946</c:v>
                </c:pt>
                <c:pt idx="29">
                  <c:v>1947</c:v>
                </c:pt>
                <c:pt idx="30">
                  <c:v>1948</c:v>
                </c:pt>
                <c:pt idx="31">
                  <c:v>1949</c:v>
                </c:pt>
                <c:pt idx="32">
                  <c:v>1950</c:v>
                </c:pt>
                <c:pt idx="33">
                  <c:v>1951</c:v>
                </c:pt>
                <c:pt idx="34">
                  <c:v>1952</c:v>
                </c:pt>
                <c:pt idx="35">
                  <c:v>1953</c:v>
                </c:pt>
                <c:pt idx="36">
                  <c:v>1954</c:v>
                </c:pt>
                <c:pt idx="37">
                  <c:v>1955</c:v>
                </c:pt>
                <c:pt idx="38">
                  <c:v>1956</c:v>
                </c:pt>
                <c:pt idx="39">
                  <c:v>1957</c:v>
                </c:pt>
                <c:pt idx="40">
                  <c:v>1958</c:v>
                </c:pt>
                <c:pt idx="41">
                  <c:v>1959</c:v>
                </c:pt>
                <c:pt idx="42">
                  <c:v>1960</c:v>
                </c:pt>
                <c:pt idx="43">
                  <c:v>1961</c:v>
                </c:pt>
                <c:pt idx="44">
                  <c:v>1962</c:v>
                </c:pt>
                <c:pt idx="45">
                  <c:v>1963</c:v>
                </c:pt>
                <c:pt idx="46">
                  <c:v>1964</c:v>
                </c:pt>
                <c:pt idx="47">
                  <c:v>1965</c:v>
                </c:pt>
                <c:pt idx="48">
                  <c:v>1966</c:v>
                </c:pt>
                <c:pt idx="49">
                  <c:v>1967</c:v>
                </c:pt>
                <c:pt idx="50">
                  <c:v>1968</c:v>
                </c:pt>
                <c:pt idx="51">
                  <c:v>1969</c:v>
                </c:pt>
                <c:pt idx="52">
                  <c:v>1970</c:v>
                </c:pt>
                <c:pt idx="53">
                  <c:v>1971</c:v>
                </c:pt>
                <c:pt idx="54">
                  <c:v>1972</c:v>
                </c:pt>
                <c:pt idx="55">
                  <c:v>1973</c:v>
                </c:pt>
                <c:pt idx="56">
                  <c:v>1974</c:v>
                </c:pt>
                <c:pt idx="57">
                  <c:v>1975</c:v>
                </c:pt>
                <c:pt idx="58">
                  <c:v>1976</c:v>
                </c:pt>
                <c:pt idx="59">
                  <c:v>1977</c:v>
                </c:pt>
                <c:pt idx="60">
                  <c:v>1978</c:v>
                </c:pt>
                <c:pt idx="61">
                  <c:v>1979</c:v>
                </c:pt>
                <c:pt idx="62">
                  <c:v>1980</c:v>
                </c:pt>
                <c:pt idx="63">
                  <c:v>1981</c:v>
                </c:pt>
                <c:pt idx="64">
                  <c:v>1982</c:v>
                </c:pt>
                <c:pt idx="65">
                  <c:v>1983</c:v>
                </c:pt>
                <c:pt idx="66">
                  <c:v>1984</c:v>
                </c:pt>
                <c:pt idx="67">
                  <c:v>1985</c:v>
                </c:pt>
                <c:pt idx="68">
                  <c:v>1986</c:v>
                </c:pt>
                <c:pt idx="69">
                  <c:v>1987</c:v>
                </c:pt>
                <c:pt idx="70">
                  <c:v>1988</c:v>
                </c:pt>
                <c:pt idx="71">
                  <c:v>1989</c:v>
                </c:pt>
                <c:pt idx="72">
                  <c:v>1990</c:v>
                </c:pt>
                <c:pt idx="73">
                  <c:v>1991</c:v>
                </c:pt>
                <c:pt idx="74">
                  <c:v>1992</c:v>
                </c:pt>
                <c:pt idx="75">
                  <c:v>1993</c:v>
                </c:pt>
                <c:pt idx="76">
                  <c:v>1994</c:v>
                </c:pt>
                <c:pt idx="77">
                  <c:v>1995</c:v>
                </c:pt>
                <c:pt idx="78">
                  <c:v>1996</c:v>
                </c:pt>
                <c:pt idx="79">
                  <c:v>1997</c:v>
                </c:pt>
                <c:pt idx="80">
                  <c:v>1998</c:v>
                </c:pt>
                <c:pt idx="81">
                  <c:v>1999</c:v>
                </c:pt>
                <c:pt idx="82">
                  <c:v>2000</c:v>
                </c:pt>
                <c:pt idx="83">
                  <c:v>2001</c:v>
                </c:pt>
                <c:pt idx="84">
                  <c:v>2002</c:v>
                </c:pt>
                <c:pt idx="85">
                  <c:v>2003</c:v>
                </c:pt>
                <c:pt idx="86">
                  <c:v>2004</c:v>
                </c:pt>
                <c:pt idx="87">
                  <c:v>2005</c:v>
                </c:pt>
                <c:pt idx="88">
                  <c:v>2006</c:v>
                </c:pt>
                <c:pt idx="89">
                  <c:v>2007</c:v>
                </c:pt>
                <c:pt idx="90">
                  <c:v>2008</c:v>
                </c:pt>
                <c:pt idx="91">
                  <c:v>2009</c:v>
                </c:pt>
                <c:pt idx="92">
                  <c:v>2010</c:v>
                </c:pt>
                <c:pt idx="93">
                  <c:v>2011</c:v>
                </c:pt>
                <c:pt idx="94">
                  <c:v>2012</c:v>
                </c:pt>
                <c:pt idx="95">
                  <c:v>2013</c:v>
                </c:pt>
                <c:pt idx="96">
                  <c:v>2014</c:v>
                </c:pt>
                <c:pt idx="97">
                  <c:v>2015</c:v>
                </c:pt>
                <c:pt idx="98">
                  <c:v>2016</c:v>
                </c:pt>
                <c:pt idx="99">
                  <c:v>2017</c:v>
                </c:pt>
                <c:pt idx="100">
                  <c:v>2018</c:v>
                </c:pt>
              </c:numCache>
            </c:numRef>
          </c:cat>
          <c:val>
            <c:numRef>
              <c:f>'A - working'!$O$3:$O$101</c:f>
              <c:numCache>
                <c:formatCode>#,##0</c:formatCode>
                <c:ptCount val="99"/>
                <c:pt idx="0">
                  <c:v>2045</c:v>
                </c:pt>
                <c:pt idx="1">
                  <c:v>1003</c:v>
                </c:pt>
                <c:pt idx="2">
                  <c:v>2091</c:v>
                </c:pt>
                <c:pt idx="3">
                  <c:v>2842</c:v>
                </c:pt>
                <c:pt idx="4">
                  <c:v>3565</c:v>
                </c:pt>
                <c:pt idx="5">
                  <c:v>4469</c:v>
                </c:pt>
                <c:pt idx="6">
                  <c:v>5803</c:v>
                </c:pt>
                <c:pt idx="7">
                  <c:v>7123</c:v>
                </c:pt>
                <c:pt idx="8">
                  <c:v>9104</c:v>
                </c:pt>
                <c:pt idx="9">
                  <c:v>10722</c:v>
                </c:pt>
                <c:pt idx="10">
                  <c:v>12501</c:v>
                </c:pt>
                <c:pt idx="11">
                  <c:v>14939</c:v>
                </c:pt>
                <c:pt idx="12">
                  <c:v>17182</c:v>
                </c:pt>
                <c:pt idx="13">
                  <c:v>19802</c:v>
                </c:pt>
                <c:pt idx="14">
                  <c:v>22153</c:v>
                </c:pt>
                <c:pt idx="15">
                  <c:v>23718</c:v>
                </c:pt>
                <c:pt idx="16">
                  <c:v>25912</c:v>
                </c:pt>
                <c:pt idx="17">
                  <c:v>28482</c:v>
                </c:pt>
                <c:pt idx="18">
                  <c:v>30796</c:v>
                </c:pt>
                <c:pt idx="19">
                  <c:v>32635</c:v>
                </c:pt>
                <c:pt idx="20">
                  <c:v>35369</c:v>
                </c:pt>
                <c:pt idx="21">
                  <c:v>36724</c:v>
                </c:pt>
                <c:pt idx="22">
                  <c:v>38067</c:v>
                </c:pt>
                <c:pt idx="23">
                  <c:v>37899</c:v>
                </c:pt>
                <c:pt idx="24">
                  <c:v>41366</c:v>
                </c:pt>
                <c:pt idx="25">
                  <c:v>45586</c:v>
                </c:pt>
                <c:pt idx="26">
                  <c:v>47782</c:v>
                </c:pt>
                <c:pt idx="27">
                  <c:v>47196</c:v>
                </c:pt>
                <c:pt idx="28">
                  <c:v>50135</c:v>
                </c:pt>
                <c:pt idx="29">
                  <c:v>67495</c:v>
                </c:pt>
                <c:pt idx="30">
                  <c:v>62732</c:v>
                </c:pt>
                <c:pt idx="31">
                  <c:v>60878</c:v>
                </c:pt>
                <c:pt idx="32">
                  <c:v>59600</c:v>
                </c:pt>
                <c:pt idx="33">
                  <c:v>60071</c:v>
                </c:pt>
                <c:pt idx="34">
                  <c:v>60064</c:v>
                </c:pt>
                <c:pt idx="35">
                  <c:v>62690</c:v>
                </c:pt>
                <c:pt idx="36">
                  <c:v>64262</c:v>
                </c:pt>
                <c:pt idx="37">
                  <c:v>65526</c:v>
                </c:pt>
                <c:pt idx="38">
                  <c:v>68363</c:v>
                </c:pt>
                <c:pt idx="39">
                  <c:v>70781</c:v>
                </c:pt>
                <c:pt idx="40">
                  <c:v>73122</c:v>
                </c:pt>
                <c:pt idx="41">
                  <c:v>75539</c:v>
                </c:pt>
                <c:pt idx="42">
                  <c:v>76455</c:v>
                </c:pt>
                <c:pt idx="43">
                  <c:v>78724</c:v>
                </c:pt>
                <c:pt idx="44">
                  <c:v>81130</c:v>
                </c:pt>
                <c:pt idx="45">
                  <c:v>82638</c:v>
                </c:pt>
                <c:pt idx="46">
                  <c:v>84016</c:v>
                </c:pt>
                <c:pt idx="47">
                  <c:v>84508</c:v>
                </c:pt>
                <c:pt idx="48">
                  <c:v>82664</c:v>
                </c:pt>
                <c:pt idx="49">
                  <c:v>81291</c:v>
                </c:pt>
                <c:pt idx="50">
                  <c:v>80721</c:v>
                </c:pt>
                <c:pt idx="51">
                  <c:v>79530</c:v>
                </c:pt>
                <c:pt idx="52">
                  <c:v>76787</c:v>
                </c:pt>
                <c:pt idx="53">
                  <c:v>77655</c:v>
                </c:pt>
                <c:pt idx="54">
                  <c:v>74272</c:v>
                </c:pt>
                <c:pt idx="55">
                  <c:v>70160</c:v>
                </c:pt>
                <c:pt idx="56">
                  <c:v>66162</c:v>
                </c:pt>
                <c:pt idx="57">
                  <c:v>65352</c:v>
                </c:pt>
                <c:pt idx="58">
                  <c:v>64808</c:v>
                </c:pt>
                <c:pt idx="59">
                  <c:v>61251</c:v>
                </c:pt>
                <c:pt idx="60">
                  <c:v>63004</c:v>
                </c:pt>
                <c:pt idx="61">
                  <c:v>67883</c:v>
                </c:pt>
                <c:pt idx="62">
                  <c:v>70361</c:v>
                </c:pt>
                <c:pt idx="63">
                  <c:v>71833</c:v>
                </c:pt>
                <c:pt idx="64">
                  <c:v>71094</c:v>
                </c:pt>
                <c:pt idx="65">
                  <c:v>70637</c:v>
                </c:pt>
                <c:pt idx="66">
                  <c:v>70648</c:v>
                </c:pt>
                <c:pt idx="67">
                  <c:v>72422</c:v>
                </c:pt>
                <c:pt idx="68">
                  <c:v>72550</c:v>
                </c:pt>
                <c:pt idx="69">
                  <c:v>72877</c:v>
                </c:pt>
                <c:pt idx="70">
                  <c:v>73652</c:v>
                </c:pt>
                <c:pt idx="71">
                  <c:v>71793</c:v>
                </c:pt>
                <c:pt idx="72">
                  <c:v>72143</c:v>
                </c:pt>
                <c:pt idx="73">
                  <c:v>74417</c:v>
                </c:pt>
                <c:pt idx="74">
                  <c:v>74742</c:v>
                </c:pt>
                <c:pt idx="75">
                  <c:v>72374</c:v>
                </c:pt>
                <c:pt idx="76">
                  <c:v>71290</c:v>
                </c:pt>
                <c:pt idx="77">
                  <c:v>68352</c:v>
                </c:pt>
                <c:pt idx="78">
                  <c:v>66058</c:v>
                </c:pt>
                <c:pt idx="79">
                  <c:v>65288</c:v>
                </c:pt>
                <c:pt idx="80">
                  <c:v>59361</c:v>
                </c:pt>
                <c:pt idx="81">
                  <c:v>57441</c:v>
                </c:pt>
                <c:pt idx="82">
                  <c:v>55802</c:v>
                </c:pt>
                <c:pt idx="83">
                  <c:v>54719</c:v>
                </c:pt>
                <c:pt idx="84">
                  <c:v>52877</c:v>
                </c:pt>
                <c:pt idx="85">
                  <c:v>53245</c:v>
                </c:pt>
                <c:pt idx="86">
                  <c:v>54933</c:v>
                </c:pt>
                <c:pt idx="87">
                  <c:v>55589</c:v>
                </c:pt>
                <c:pt idx="88">
                  <c:v>56097</c:v>
                </c:pt>
                <c:pt idx="89">
                  <c:v>57834</c:v>
                </c:pt>
                <c:pt idx="90">
                  <c:v>59682</c:v>
                </c:pt>
                <c:pt idx="91">
                  <c:v>59626</c:v>
                </c:pt>
                <c:pt idx="92">
                  <c:v>59343</c:v>
                </c:pt>
                <c:pt idx="93">
                  <c:v>58915</c:v>
                </c:pt>
                <c:pt idx="94">
                  <c:v>58791</c:v>
                </c:pt>
                <c:pt idx="95">
                  <c:v>56906</c:v>
                </c:pt>
                <c:pt idx="96">
                  <c:v>55756</c:v>
                </c:pt>
                <c:pt idx="97">
                  <c:v>55022</c:v>
                </c:pt>
                <c:pt idx="98">
                  <c:v>55000</c:v>
                </c:pt>
              </c:numCache>
            </c:numRef>
          </c:val>
          <c:smooth val="0"/>
          <c:extLst>
            <c:ext xmlns:c16="http://schemas.microsoft.com/office/drawing/2014/chart" uri="{C3380CC4-5D6E-409C-BE32-E72D297353CC}">
              <c16:uniqueId val="{00000000-425A-4E22-A2D7-24FFC525EA27}"/>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solidFill>
                      <a:sysClr val="windowText" lastClr="000000"/>
                    </a:solidFill>
                  </a:rPr>
                  <a:t>Year of birth</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solidFill>
                      <a:sysClr val="windowText" lastClr="000000"/>
                    </a:solidFill>
                  </a:rPr>
                  <a:t>Number of people</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solidFill>
                  <a:sysClr val="windowText" lastClr="000000"/>
                </a:solidFill>
              </a:rPr>
              <a:t>Percentage difference between ABPE and MYE for males by age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'B - working'!$B$110</c:f>
              <c:strCache>
                <c:ptCount val="1"/>
                <c:pt idx="0">
                  <c:v>2016</c:v>
                </c:pt>
              </c:strCache>
            </c:strRef>
          </c:tx>
          <c:spPr>
            <a:ln w="28575" cap="rnd">
              <a:solidFill>
                <a:srgbClr val="949494"/>
              </a:solidFill>
              <a:prstDash val="sysDot"/>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working'!$B$6:$B$106</c:f>
              <c:numCache>
                <c:formatCode>0.0%</c:formatCode>
                <c:ptCount val="101"/>
                <c:pt idx="0">
                  <c:v>-7.979928215492909E-3</c:v>
                </c:pt>
                <c:pt idx="1">
                  <c:v>-2.6536168452975843E-2</c:v>
                </c:pt>
                <c:pt idx="2">
                  <c:v>-2.3930285597576335E-2</c:v>
                </c:pt>
                <c:pt idx="3">
                  <c:v>-2.2201291711517759E-2</c:v>
                </c:pt>
                <c:pt idx="4">
                  <c:v>-1.5989318744301158E-2</c:v>
                </c:pt>
                <c:pt idx="5">
                  <c:v>-4.1892620429391431E-2</c:v>
                </c:pt>
                <c:pt idx="6">
                  <c:v>7.1128030454818674E-3</c:v>
                </c:pt>
                <c:pt idx="7">
                  <c:v>-5.4154568883959158E-3</c:v>
                </c:pt>
                <c:pt idx="8">
                  <c:v>-8.2063689269600473E-3</c:v>
                </c:pt>
                <c:pt idx="9">
                  <c:v>3.1784675728680598E-3</c:v>
                </c:pt>
                <c:pt idx="10">
                  <c:v>-6.5191760871072891E-3</c:v>
                </c:pt>
                <c:pt idx="11">
                  <c:v>-7.20096936126017E-3</c:v>
                </c:pt>
                <c:pt idx="12">
                  <c:v>-4.7629127857747675E-3</c:v>
                </c:pt>
                <c:pt idx="13">
                  <c:v>-2.9745510631265836E-3</c:v>
                </c:pt>
                <c:pt idx="14">
                  <c:v>-5.1692943913155855E-3</c:v>
                </c:pt>
                <c:pt idx="15">
                  <c:v>-1.2448574265853312E-2</c:v>
                </c:pt>
                <c:pt idx="16">
                  <c:v>-2.0853242320819112E-2</c:v>
                </c:pt>
                <c:pt idx="17">
                  <c:v>-3.2728954060570033E-2</c:v>
                </c:pt>
                <c:pt idx="18">
                  <c:v>-3.1159745844297541E-2</c:v>
                </c:pt>
                <c:pt idx="19">
                  <c:v>-2.6160287436529383E-2</c:v>
                </c:pt>
                <c:pt idx="20">
                  <c:v>-5.7109052607277867E-2</c:v>
                </c:pt>
                <c:pt idx="21">
                  <c:v>-4.2075337597725658E-2</c:v>
                </c:pt>
                <c:pt idx="22">
                  <c:v>-3.0197733101679489E-2</c:v>
                </c:pt>
                <c:pt idx="23">
                  <c:v>-3.7400451197303688E-2</c:v>
                </c:pt>
                <c:pt idx="24">
                  <c:v>-4.9680478251906822E-2</c:v>
                </c:pt>
                <c:pt idx="25">
                  <c:v>-5.7072658869295932E-2</c:v>
                </c:pt>
                <c:pt idx="26">
                  <c:v>-4.5773801575644278E-2</c:v>
                </c:pt>
                <c:pt idx="27">
                  <c:v>-3.7787720338526225E-2</c:v>
                </c:pt>
                <c:pt idx="28">
                  <c:v>-6.7916768135941772E-3</c:v>
                </c:pt>
                <c:pt idx="29">
                  <c:v>2.0128190711795793E-2</c:v>
                </c:pt>
                <c:pt idx="30">
                  <c:v>2.1879493613781824E-2</c:v>
                </c:pt>
                <c:pt idx="31">
                  <c:v>2.9533559555990109E-2</c:v>
                </c:pt>
                <c:pt idx="32">
                  <c:v>3.9335819570236193E-2</c:v>
                </c:pt>
                <c:pt idx="33">
                  <c:v>2.7503526093088856E-2</c:v>
                </c:pt>
                <c:pt idx="34">
                  <c:v>2.9521695964492202E-2</c:v>
                </c:pt>
                <c:pt idx="35">
                  <c:v>4.4690948263312665E-2</c:v>
                </c:pt>
                <c:pt idx="36">
                  <c:v>4.575531883326904E-2</c:v>
                </c:pt>
                <c:pt idx="37">
                  <c:v>4.0302496507319444E-2</c:v>
                </c:pt>
                <c:pt idx="38">
                  <c:v>3.7775933609958505E-2</c:v>
                </c:pt>
                <c:pt idx="39">
                  <c:v>2.2970598959196526E-2</c:v>
                </c:pt>
                <c:pt idx="40">
                  <c:v>2.7742508887760284E-2</c:v>
                </c:pt>
                <c:pt idx="41">
                  <c:v>3.3409771323014203E-2</c:v>
                </c:pt>
                <c:pt idx="42">
                  <c:v>2.7100018625442354E-2</c:v>
                </c:pt>
                <c:pt idx="43">
                  <c:v>2.5195278087742995E-2</c:v>
                </c:pt>
                <c:pt idx="44">
                  <c:v>2.5839648759752788E-2</c:v>
                </c:pt>
                <c:pt idx="45">
                  <c:v>4.0234247912373927E-2</c:v>
                </c:pt>
                <c:pt idx="46">
                  <c:v>4.193963981250514E-2</c:v>
                </c:pt>
                <c:pt idx="47">
                  <c:v>3.7435829932868238E-2</c:v>
                </c:pt>
                <c:pt idx="48">
                  <c:v>2.8809351401675804E-2</c:v>
                </c:pt>
                <c:pt idx="49">
                  <c:v>2.6875444117348494E-2</c:v>
                </c:pt>
                <c:pt idx="50">
                  <c:v>6.7482923057094982E-2</c:v>
                </c:pt>
                <c:pt idx="51">
                  <c:v>4.153781450236263E-2</c:v>
                </c:pt>
                <c:pt idx="52">
                  <c:v>5.5048423394947782E-2</c:v>
                </c:pt>
                <c:pt idx="53">
                  <c:v>3.2964534707487114E-2</c:v>
                </c:pt>
                <c:pt idx="54">
                  <c:v>3.9587491683300065E-2</c:v>
                </c:pt>
                <c:pt idx="55">
                  <c:v>2.5742157713444295E-2</c:v>
                </c:pt>
                <c:pt idx="56">
                  <c:v>3.6161901144810375E-2</c:v>
                </c:pt>
                <c:pt idx="57">
                  <c:v>3.1035149239307506E-2</c:v>
                </c:pt>
                <c:pt idx="58">
                  <c:v>2.4169270093723372E-2</c:v>
                </c:pt>
                <c:pt idx="59">
                  <c:v>1.786907632855856E-2</c:v>
                </c:pt>
                <c:pt idx="60">
                  <c:v>1.6000720482723423E-2</c:v>
                </c:pt>
                <c:pt idx="61">
                  <c:v>1.4719788186345584E-2</c:v>
                </c:pt>
                <c:pt idx="62">
                  <c:v>1.0394413799700283E-2</c:v>
                </c:pt>
                <c:pt idx="63">
                  <c:v>1.0038913050586965E-2</c:v>
                </c:pt>
                <c:pt idx="64">
                  <c:v>3.6023789294817332E-3</c:v>
                </c:pt>
                <c:pt idx="65">
                  <c:v>-8.1504278129121716E-3</c:v>
                </c:pt>
                <c:pt idx="66">
                  <c:v>-1.6313873533773764E-2</c:v>
                </c:pt>
                <c:pt idx="67">
                  <c:v>-1.5699003080184147E-2</c:v>
                </c:pt>
                <c:pt idx="68">
                  <c:v>-1.756372105058869E-2</c:v>
                </c:pt>
                <c:pt idx="69">
                  <c:v>-1.8417318317683645E-2</c:v>
                </c:pt>
                <c:pt idx="70">
                  <c:v>-2.9761664717506148E-2</c:v>
                </c:pt>
                <c:pt idx="71">
                  <c:v>-2.4100074355946289E-2</c:v>
                </c:pt>
                <c:pt idx="72">
                  <c:v>-2.6729020078942851E-2</c:v>
                </c:pt>
                <c:pt idx="73">
                  <c:v>-2.508361204013378E-2</c:v>
                </c:pt>
                <c:pt idx="74">
                  <c:v>-2.3589531822639755E-2</c:v>
                </c:pt>
                <c:pt idx="75">
                  <c:v>-2.9378143575674441E-2</c:v>
                </c:pt>
                <c:pt idx="76">
                  <c:v>-3.459637561779242E-2</c:v>
                </c:pt>
                <c:pt idx="77">
                  <c:v>-3.4619716639990514E-2</c:v>
                </c:pt>
                <c:pt idx="78">
                  <c:v>-3.3509152963077875E-2</c:v>
                </c:pt>
                <c:pt idx="79">
                  <c:v>-3.3813747228381374E-2</c:v>
                </c:pt>
                <c:pt idx="80">
                  <c:v>-3.6837442787538754E-2</c:v>
                </c:pt>
                <c:pt idx="81">
                  <c:v>-4.1543026706231452E-2</c:v>
                </c:pt>
                <c:pt idx="82">
                  <c:v>-4.4244604316546761E-2</c:v>
                </c:pt>
                <c:pt idx="83">
                  <c:v>-3.4887218045112779E-2</c:v>
                </c:pt>
                <c:pt idx="84">
                  <c:v>-4.4219557804421959E-2</c:v>
                </c:pt>
                <c:pt idx="85">
                  <c:v>-3.7623511527742591E-2</c:v>
                </c:pt>
                <c:pt idx="86">
                  <c:v>-4.1381408793549367E-2</c:v>
                </c:pt>
                <c:pt idx="87">
                  <c:v>-4.4897959183673466E-2</c:v>
                </c:pt>
                <c:pt idx="88">
                  <c:v>-3.3228558599012123E-2</c:v>
                </c:pt>
                <c:pt idx="89">
                  <c:v>-5.0388635754489416E-2</c:v>
                </c:pt>
                <c:pt idx="90">
                  <c:v>-8.9130434782608695E-2</c:v>
                </c:pt>
                <c:pt idx="91">
                  <c:v>-0.12658730158730158</c:v>
                </c:pt>
                <c:pt idx="92">
                  <c:v>-9.4086021505376344E-2</c:v>
                </c:pt>
                <c:pt idx="93">
                  <c:v>-0.11159420289855072</c:v>
                </c:pt>
                <c:pt idx="94">
                  <c:v>-0.10373831775700934</c:v>
                </c:pt>
                <c:pt idx="95">
                  <c:v>-8.5526315789473686E-2</c:v>
                </c:pt>
                <c:pt idx="96">
                  <c:v>-0.11636363636363636</c:v>
                </c:pt>
                <c:pt idx="97">
                  <c:v>-0.108</c:v>
                </c:pt>
                <c:pt idx="98">
                  <c:v>-0.14000000000000001</c:v>
                </c:pt>
                <c:pt idx="99">
                  <c:v>-9.0909090909090912E-2</c:v>
                </c:pt>
                <c:pt idx="100">
                  <c:v>5.3333333333333337E-2</c:v>
                </c:pt>
              </c:numCache>
            </c:numRef>
          </c:val>
          <c:smooth val="0"/>
          <c:extLst>
            <c:ext xmlns:c16="http://schemas.microsoft.com/office/drawing/2014/chart" uri="{C3380CC4-5D6E-409C-BE32-E72D297353CC}">
              <c16:uniqueId val="{00000000-4564-41F8-A0A3-EA46AF319B5F}"/>
            </c:ext>
          </c:extLst>
        </c:ser>
        <c:ser>
          <c:idx val="1"/>
          <c:order val="1"/>
          <c:tx>
            <c:strRef>
              <c:f>'B - working'!$C$110</c:f>
              <c:strCache>
                <c:ptCount val="1"/>
                <c:pt idx="0">
                  <c:v>2017</c:v>
                </c:pt>
              </c:strCache>
            </c:strRef>
          </c:tx>
          <c:spPr>
            <a:ln w="28575" cap="rnd">
              <a:solidFill>
                <a:srgbClr val="6C297F"/>
              </a:solidFill>
              <a:prstDash val="sysDash"/>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working'!$D$6:$D$106</c:f>
              <c:numCache>
                <c:formatCode>0.0%</c:formatCode>
                <c:ptCount val="101"/>
                <c:pt idx="0">
                  <c:v>-2.2424768518518518E-3</c:v>
                </c:pt>
                <c:pt idx="1">
                  <c:v>-1.9435606584589846E-2</c:v>
                </c:pt>
                <c:pt idx="2">
                  <c:v>-2.0715437116301402E-2</c:v>
                </c:pt>
                <c:pt idx="3">
                  <c:v>-1.719051978435561E-2</c:v>
                </c:pt>
                <c:pt idx="4">
                  <c:v>-1.4146210955788911E-2</c:v>
                </c:pt>
                <c:pt idx="5">
                  <c:v>-1.0465606065515342E-2</c:v>
                </c:pt>
                <c:pt idx="6">
                  <c:v>-3.535911602209945E-2</c:v>
                </c:pt>
                <c:pt idx="7">
                  <c:v>1.2249109609559631E-2</c:v>
                </c:pt>
                <c:pt idx="8">
                  <c:v>-2.4340375815402591E-3</c:v>
                </c:pt>
                <c:pt idx="9">
                  <c:v>-3.5470224536283761E-3</c:v>
                </c:pt>
                <c:pt idx="10">
                  <c:v>5.989635910895753E-3</c:v>
                </c:pt>
                <c:pt idx="11">
                  <c:v>1.4508273170057687E-3</c:v>
                </c:pt>
                <c:pt idx="12">
                  <c:v>-3.861403206343734E-3</c:v>
                </c:pt>
                <c:pt idx="13">
                  <c:v>3.0588566204908236E-3</c:v>
                </c:pt>
                <c:pt idx="14">
                  <c:v>3.1791273843455384E-3</c:v>
                </c:pt>
                <c:pt idx="15">
                  <c:v>2.3921684086559694E-3</c:v>
                </c:pt>
                <c:pt idx="16">
                  <c:v>-8.5521433367494789E-3</c:v>
                </c:pt>
                <c:pt idx="17">
                  <c:v>-2.3150666304052218E-2</c:v>
                </c:pt>
                <c:pt idx="18">
                  <c:v>-1.9842950702160241E-2</c:v>
                </c:pt>
                <c:pt idx="19">
                  <c:v>-1.3670560890574347E-2</c:v>
                </c:pt>
                <c:pt idx="20">
                  <c:v>-2.6785200529374532E-2</c:v>
                </c:pt>
                <c:pt idx="21">
                  <c:v>-5.5292214243138148E-2</c:v>
                </c:pt>
                <c:pt idx="22">
                  <c:v>-3.3483272420579142E-2</c:v>
                </c:pt>
                <c:pt idx="23">
                  <c:v>-3.1644531890473851E-2</c:v>
                </c:pt>
                <c:pt idx="24">
                  <c:v>-3.2716850529958902E-2</c:v>
                </c:pt>
                <c:pt idx="25">
                  <c:v>-4.8917360666239591E-2</c:v>
                </c:pt>
                <c:pt idx="26">
                  <c:v>-5.3996284892745362E-2</c:v>
                </c:pt>
                <c:pt idx="27">
                  <c:v>-4.519774011299435E-2</c:v>
                </c:pt>
                <c:pt idx="28">
                  <c:v>-3.4202696544884337E-2</c:v>
                </c:pt>
                <c:pt idx="29">
                  <c:v>2.4295432458697765E-3</c:v>
                </c:pt>
                <c:pt idx="30">
                  <c:v>2.4755937229013401E-2</c:v>
                </c:pt>
                <c:pt idx="31">
                  <c:v>2.5079071850421249E-2</c:v>
                </c:pt>
                <c:pt idx="32">
                  <c:v>3.6992498425241938E-2</c:v>
                </c:pt>
                <c:pt idx="33">
                  <c:v>2.5538070916122937E-2</c:v>
                </c:pt>
                <c:pt idx="34">
                  <c:v>3.0715726101060877E-2</c:v>
                </c:pt>
                <c:pt idx="35">
                  <c:v>3.475127847512785E-2</c:v>
                </c:pt>
                <c:pt idx="36">
                  <c:v>4.485526353916143E-2</c:v>
                </c:pt>
                <c:pt idx="37">
                  <c:v>4.8736568662179715E-2</c:v>
                </c:pt>
                <c:pt idx="38">
                  <c:v>4.6091156051916694E-2</c:v>
                </c:pt>
                <c:pt idx="39">
                  <c:v>3.8919882481101245E-2</c:v>
                </c:pt>
                <c:pt idx="40">
                  <c:v>2.8236072078029428E-2</c:v>
                </c:pt>
                <c:pt idx="41">
                  <c:v>3.5401042328714882E-2</c:v>
                </c:pt>
                <c:pt idx="42">
                  <c:v>4.0658430973000509E-2</c:v>
                </c:pt>
                <c:pt idx="43">
                  <c:v>3.2995631564271773E-2</c:v>
                </c:pt>
                <c:pt idx="44">
                  <c:v>3.3719735876742478E-2</c:v>
                </c:pt>
                <c:pt idx="45">
                  <c:v>3.518979551875577E-2</c:v>
                </c:pt>
                <c:pt idx="46">
                  <c:v>5.1831919982604911E-2</c:v>
                </c:pt>
                <c:pt idx="47">
                  <c:v>5.1669229079727652E-2</c:v>
                </c:pt>
                <c:pt idx="48">
                  <c:v>4.9361881658052949E-2</c:v>
                </c:pt>
                <c:pt idx="49">
                  <c:v>3.9355992844364938E-2</c:v>
                </c:pt>
                <c:pt idx="50">
                  <c:v>8.2573467780853935E-2</c:v>
                </c:pt>
                <c:pt idx="51">
                  <c:v>5.3052794630179423E-2</c:v>
                </c:pt>
                <c:pt idx="52">
                  <c:v>6.057675618041608E-2</c:v>
                </c:pt>
                <c:pt idx="53">
                  <c:v>5.0810070738571536E-2</c:v>
                </c:pt>
                <c:pt idx="54">
                  <c:v>4.9592425699964561E-2</c:v>
                </c:pt>
                <c:pt idx="55">
                  <c:v>4.0813179470045494E-2</c:v>
                </c:pt>
                <c:pt idx="56">
                  <c:v>4.1309225287052921E-2</c:v>
                </c:pt>
                <c:pt idx="57">
                  <c:v>4.0289649915609516E-2</c:v>
                </c:pt>
                <c:pt idx="58">
                  <c:v>3.7163474882042739E-2</c:v>
                </c:pt>
                <c:pt idx="59">
                  <c:v>3.7775685468914945E-2</c:v>
                </c:pt>
                <c:pt idx="60">
                  <c:v>2.2178009245713618E-2</c:v>
                </c:pt>
                <c:pt idx="61">
                  <c:v>3.1521311673775601E-2</c:v>
                </c:pt>
                <c:pt idx="62">
                  <c:v>2.3426807142629787E-2</c:v>
                </c:pt>
                <c:pt idx="63">
                  <c:v>2.4515962758931736E-2</c:v>
                </c:pt>
                <c:pt idx="64">
                  <c:v>2.1061332451644901E-2</c:v>
                </c:pt>
                <c:pt idx="65">
                  <c:v>1.5339111294538452E-2</c:v>
                </c:pt>
                <c:pt idx="66">
                  <c:v>7.3200907278850782E-3</c:v>
                </c:pt>
                <c:pt idx="67">
                  <c:v>5.7486996988776349E-3</c:v>
                </c:pt>
                <c:pt idx="68">
                  <c:v>2.6270587046579772E-3</c:v>
                </c:pt>
                <c:pt idx="69">
                  <c:v>3.9955091797648926E-3</c:v>
                </c:pt>
                <c:pt idx="70">
                  <c:v>8.9442679579310983E-4</c:v>
                </c:pt>
                <c:pt idx="71">
                  <c:v>-9.2925288068393015E-3</c:v>
                </c:pt>
                <c:pt idx="72">
                  <c:v>-5.9697472956595898E-3</c:v>
                </c:pt>
                <c:pt idx="73">
                  <c:v>-7.0229681978798584E-3</c:v>
                </c:pt>
                <c:pt idx="74">
                  <c:v>-7.0679873064717763E-3</c:v>
                </c:pt>
                <c:pt idx="75">
                  <c:v>-3.4296125609560046E-3</c:v>
                </c:pt>
                <c:pt idx="76">
                  <c:v>-1.312727489707023E-2</c:v>
                </c:pt>
                <c:pt idx="77">
                  <c:v>-2.050856499318357E-2</c:v>
                </c:pt>
                <c:pt idx="78">
                  <c:v>-1.9039323046291686E-2</c:v>
                </c:pt>
                <c:pt idx="79">
                  <c:v>-1.6198845750262328E-2</c:v>
                </c:pt>
                <c:pt idx="80">
                  <c:v>-1.9426048565121413E-2</c:v>
                </c:pt>
                <c:pt idx="81">
                  <c:v>-2.1931908155186065E-2</c:v>
                </c:pt>
                <c:pt idx="82">
                  <c:v>-2.9803040774015205E-2</c:v>
                </c:pt>
                <c:pt idx="83">
                  <c:v>-3.0819220165419457E-2</c:v>
                </c:pt>
                <c:pt idx="84">
                  <c:v>-2.1581149526536007E-2</c:v>
                </c:pt>
                <c:pt idx="85">
                  <c:v>-3.0121219542059506E-2</c:v>
                </c:pt>
                <c:pt idx="86">
                  <c:v>-2.5854639471416259E-2</c:v>
                </c:pt>
                <c:pt idx="87">
                  <c:v>-2.5144054478784705E-2</c:v>
                </c:pt>
                <c:pt idx="88">
                  <c:v>-2.8765153071707416E-2</c:v>
                </c:pt>
                <c:pt idx="89">
                  <c:v>-2.1930997592939289E-2</c:v>
                </c:pt>
                <c:pt idx="90">
                  <c:v>-7.1207430340557279E-2</c:v>
                </c:pt>
                <c:pt idx="91">
                  <c:v>-8.1992337164750961E-2</c:v>
                </c:pt>
                <c:pt idx="92">
                  <c:v>-0.1328358208955224</c:v>
                </c:pt>
                <c:pt idx="93">
                  <c:v>-8.52112676056338E-2</c:v>
                </c:pt>
                <c:pt idx="94">
                  <c:v>-0.10485436893203884</c:v>
                </c:pt>
                <c:pt idx="95">
                  <c:v>-0.1</c:v>
                </c:pt>
                <c:pt idx="96">
                  <c:v>-9.636363636363636E-2</c:v>
                </c:pt>
                <c:pt idx="97">
                  <c:v>-0.12222222222222222</c:v>
                </c:pt>
                <c:pt idx="98">
                  <c:v>-6.25E-2</c:v>
                </c:pt>
                <c:pt idx="99">
                  <c:v>-0.1111111111111111</c:v>
                </c:pt>
                <c:pt idx="100">
                  <c:v>-3.3333333333333333E-2</c:v>
                </c:pt>
              </c:numCache>
            </c:numRef>
          </c:val>
          <c:smooth val="0"/>
          <c:extLst>
            <c:ext xmlns:c16="http://schemas.microsoft.com/office/drawing/2014/chart" uri="{C3380CC4-5D6E-409C-BE32-E72D297353CC}">
              <c16:uniqueId val="{00000001-4564-41F8-A0A3-EA46AF319B5F}"/>
            </c:ext>
          </c:extLst>
        </c:ser>
        <c:ser>
          <c:idx val="2"/>
          <c:order val="2"/>
          <c:tx>
            <c:strRef>
              <c:f>'B - working'!$D$110</c:f>
              <c:strCache>
                <c:ptCount val="1"/>
                <c:pt idx="0">
                  <c:v>2018</c:v>
                </c:pt>
              </c:strCache>
            </c:strRef>
          </c:tx>
          <c:spPr>
            <a:ln w="50800" cap="rnd">
              <a:solidFill>
                <a:srgbClr val="BF78D3"/>
              </a:solidFill>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working'!$F$6:$F$106</c:f>
              <c:numCache>
                <c:formatCode>0.0%</c:formatCode>
                <c:ptCount val="101"/>
                <c:pt idx="0">
                  <c:v>3.7268932617769827E-3</c:v>
                </c:pt>
                <c:pt idx="1">
                  <c:v>-1.3951314228183093E-2</c:v>
                </c:pt>
                <c:pt idx="2">
                  <c:v>-8.1634058969413063E-3</c:v>
                </c:pt>
                <c:pt idx="3">
                  <c:v>-1.3380666302566903E-2</c:v>
                </c:pt>
                <c:pt idx="4">
                  <c:v>-5.9105647122399355E-3</c:v>
                </c:pt>
                <c:pt idx="5">
                  <c:v>-8.3291687489588546E-3</c:v>
                </c:pt>
                <c:pt idx="6">
                  <c:v>-7.0638325323355801E-3</c:v>
                </c:pt>
                <c:pt idx="7">
                  <c:v>-2.991183879093199E-2</c:v>
                </c:pt>
                <c:pt idx="8">
                  <c:v>1.6599163402164531E-2</c:v>
                </c:pt>
                <c:pt idx="9">
                  <c:v>8.7248755897369613E-4</c:v>
                </c:pt>
                <c:pt idx="10">
                  <c:v>1.5576829466169074E-3</c:v>
                </c:pt>
                <c:pt idx="11">
                  <c:v>1.1212568819658923E-2</c:v>
                </c:pt>
                <c:pt idx="12">
                  <c:v>5.5077452667814117E-3</c:v>
                </c:pt>
                <c:pt idx="13">
                  <c:v>-1.0307507301151005E-3</c:v>
                </c:pt>
                <c:pt idx="14">
                  <c:v>6.3841728637575416E-3</c:v>
                </c:pt>
                <c:pt idx="15">
                  <c:v>7.870286026598651E-3</c:v>
                </c:pt>
                <c:pt idx="16">
                  <c:v>5.2033711982411137E-3</c:v>
                </c:pt>
                <c:pt idx="17">
                  <c:v>-9.6021947873799734E-3</c:v>
                </c:pt>
                <c:pt idx="18">
                  <c:v>-1.153344699628924E-2</c:v>
                </c:pt>
                <c:pt idx="19">
                  <c:v>-8.661758336942399E-4</c:v>
                </c:pt>
                <c:pt idx="20">
                  <c:v>-1.7162674887360684E-2</c:v>
                </c:pt>
                <c:pt idx="21">
                  <c:v>-1.5606821599841093E-2</c:v>
                </c:pt>
                <c:pt idx="22">
                  <c:v>-3.2329457907269925E-2</c:v>
                </c:pt>
                <c:pt idx="23">
                  <c:v>-2.2582980619291603E-2</c:v>
                </c:pt>
                <c:pt idx="24">
                  <c:v>-1.9562433588534996E-2</c:v>
                </c:pt>
                <c:pt idx="25">
                  <c:v>-2.3928107405803378E-2</c:v>
                </c:pt>
                <c:pt idx="26">
                  <c:v>-4.0946896992962251E-2</c:v>
                </c:pt>
                <c:pt idx="27">
                  <c:v>-4.4521765632143037E-2</c:v>
                </c:pt>
                <c:pt idx="28">
                  <c:v>-3.5849306014540651E-2</c:v>
                </c:pt>
                <c:pt idx="29">
                  <c:v>-2.0474888781690518E-2</c:v>
                </c:pt>
                <c:pt idx="30">
                  <c:v>8.5846120828415064E-3</c:v>
                </c:pt>
                <c:pt idx="31">
                  <c:v>3.6126078338312072E-2</c:v>
                </c:pt>
                <c:pt idx="32">
                  <c:v>3.8582875010469302E-2</c:v>
                </c:pt>
                <c:pt idx="33">
                  <c:v>2.4740326446752652E-2</c:v>
                </c:pt>
                <c:pt idx="34">
                  <c:v>3.3869876114527853E-2</c:v>
                </c:pt>
                <c:pt idx="35">
                  <c:v>3.9179104477611942E-2</c:v>
                </c:pt>
                <c:pt idx="36">
                  <c:v>4.007164938029064E-2</c:v>
                </c:pt>
                <c:pt idx="37">
                  <c:v>5.0120091443122954E-2</c:v>
                </c:pt>
                <c:pt idx="38">
                  <c:v>5.0564440263405459E-2</c:v>
                </c:pt>
                <c:pt idx="39">
                  <c:v>4.8438016777413634E-2</c:v>
                </c:pt>
                <c:pt idx="40">
                  <c:v>4.6823956442831216E-2</c:v>
                </c:pt>
                <c:pt idx="41">
                  <c:v>3.5350529100529098E-2</c:v>
                </c:pt>
                <c:pt idx="42">
                  <c:v>4.1041454730417093E-2</c:v>
                </c:pt>
                <c:pt idx="43">
                  <c:v>4.8402525349148649E-2</c:v>
                </c:pt>
                <c:pt idx="44">
                  <c:v>4.1288960635787908E-2</c:v>
                </c:pt>
                <c:pt idx="45">
                  <c:v>4.2353217610949567E-2</c:v>
                </c:pt>
                <c:pt idx="46">
                  <c:v>4.2516768164342043E-2</c:v>
                </c:pt>
                <c:pt idx="47">
                  <c:v>5.7835719340264546E-2</c:v>
                </c:pt>
                <c:pt idx="48">
                  <c:v>5.9609030837004404E-2</c:v>
                </c:pt>
                <c:pt idx="49">
                  <c:v>5.4126232845924008E-2</c:v>
                </c:pt>
                <c:pt idx="50">
                  <c:v>6.2249935048064434E-2</c:v>
                </c:pt>
                <c:pt idx="51">
                  <c:v>6.8182396822567909E-2</c:v>
                </c:pt>
                <c:pt idx="52">
                  <c:v>4.41526828257717E-2</c:v>
                </c:pt>
                <c:pt idx="53">
                  <c:v>5.2516302454079344E-2</c:v>
                </c:pt>
                <c:pt idx="54">
                  <c:v>4.4952681388012616E-2</c:v>
                </c:pt>
                <c:pt idx="55">
                  <c:v>4.3146821161762466E-2</c:v>
                </c:pt>
                <c:pt idx="56">
                  <c:v>3.6672860534737277E-2</c:v>
                </c:pt>
                <c:pt idx="57">
                  <c:v>4.022820750961921E-2</c:v>
                </c:pt>
                <c:pt idx="58">
                  <c:v>3.6109589041095888E-2</c:v>
                </c:pt>
                <c:pt idx="59">
                  <c:v>4.040262826785964E-2</c:v>
                </c:pt>
                <c:pt idx="60">
                  <c:v>3.5633273035288709E-2</c:v>
                </c:pt>
                <c:pt idx="61">
                  <c:v>2.4104561279282469E-2</c:v>
                </c:pt>
                <c:pt idx="62">
                  <c:v>3.1217545360131958E-2</c:v>
                </c:pt>
                <c:pt idx="63">
                  <c:v>2.3929146537842189E-2</c:v>
                </c:pt>
                <c:pt idx="64">
                  <c:v>2.4370404112709052E-2</c:v>
                </c:pt>
                <c:pt idx="65">
                  <c:v>2.2391056964990962E-2</c:v>
                </c:pt>
                <c:pt idx="66">
                  <c:v>1.7056156260899895E-2</c:v>
                </c:pt>
                <c:pt idx="67">
                  <c:v>9.8854268548274424E-3</c:v>
                </c:pt>
                <c:pt idx="68">
                  <c:v>5.9482398775566993E-3</c:v>
                </c:pt>
                <c:pt idx="69">
                  <c:v>4.2626332072877278E-3</c:v>
                </c:pt>
                <c:pt idx="70">
                  <c:v>4.2497217444095918E-3</c:v>
                </c:pt>
                <c:pt idx="71">
                  <c:v>1.8010047710828147E-3</c:v>
                </c:pt>
                <c:pt idx="72">
                  <c:v>-8.6272843178920519E-3</c:v>
                </c:pt>
                <c:pt idx="73">
                  <c:v>-4.2020687107499075E-3</c:v>
                </c:pt>
                <c:pt idx="74">
                  <c:v>-6.9041196104430522E-3</c:v>
                </c:pt>
                <c:pt idx="75">
                  <c:v>-6.4837905236907727E-3</c:v>
                </c:pt>
                <c:pt idx="76">
                  <c:v>-2.6926960619320095E-3</c:v>
                </c:pt>
                <c:pt idx="77">
                  <c:v>-1.3013013013013013E-2</c:v>
                </c:pt>
                <c:pt idx="78">
                  <c:v>-2.0278280401821926E-2</c:v>
                </c:pt>
                <c:pt idx="79">
                  <c:v>-1.781707799920813E-2</c:v>
                </c:pt>
                <c:pt idx="80">
                  <c:v>-1.4280714035701785E-2</c:v>
                </c:pt>
                <c:pt idx="81">
                  <c:v>-1.7763679619349722E-2</c:v>
                </c:pt>
                <c:pt idx="82">
                  <c:v>-2.181380968739265E-2</c:v>
                </c:pt>
                <c:pt idx="83">
                  <c:v>-2.8431557145546977E-2</c:v>
                </c:pt>
                <c:pt idx="84">
                  <c:v>-2.9357197424424317E-2</c:v>
                </c:pt>
                <c:pt idx="85">
                  <c:v>-2.2115739034279394E-2</c:v>
                </c:pt>
                <c:pt idx="86">
                  <c:v>-3.2044198895027624E-2</c:v>
                </c:pt>
                <c:pt idx="87">
                  <c:v>-2.5498528931023209E-2</c:v>
                </c:pt>
                <c:pt idx="88">
                  <c:v>-2.9561671763506627E-2</c:v>
                </c:pt>
                <c:pt idx="89">
                  <c:v>-3.0562347188264057E-2</c:v>
                </c:pt>
                <c:pt idx="90">
                  <c:v>-8.1402439024390247E-2</c:v>
                </c:pt>
                <c:pt idx="91">
                  <c:v>-6.86046511627907E-2</c:v>
                </c:pt>
                <c:pt idx="92">
                  <c:v>-7.6847290640394084E-2</c:v>
                </c:pt>
                <c:pt idx="93">
                  <c:v>-0.15</c:v>
                </c:pt>
                <c:pt idx="94">
                  <c:v>-9.7142857142857142E-2</c:v>
                </c:pt>
                <c:pt idx="95">
                  <c:v>-0.1095890410958904</c:v>
                </c:pt>
                <c:pt idx="96">
                  <c:v>-0.11272727272727273</c:v>
                </c:pt>
                <c:pt idx="97">
                  <c:v>-0.11081081081081082</c:v>
                </c:pt>
                <c:pt idx="98">
                  <c:v>-0.1875</c:v>
                </c:pt>
                <c:pt idx="99">
                  <c:v>-7.0000000000000007E-2</c:v>
                </c:pt>
                <c:pt idx="100">
                  <c:v>-0.11333333333333333</c:v>
                </c:pt>
              </c:numCache>
            </c:numRef>
          </c:val>
          <c:smooth val="0"/>
          <c:extLst>
            <c:ext xmlns:c16="http://schemas.microsoft.com/office/drawing/2014/chart" uri="{C3380CC4-5D6E-409C-BE32-E72D297353CC}">
              <c16:uniqueId val="{00000002-4564-41F8-A0A3-EA46AF319B5F}"/>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solidFill>
                      <a:sysClr val="windowText" lastClr="000000"/>
                    </a:solidFill>
                  </a:rPr>
                  <a:t>Age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At val="0"/>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GB" sz="1400" b="0" i="0" u="none" strike="noStrike" baseline="0">
                    <a:solidFill>
                      <a:schemeClr val="tx1"/>
                    </a:solidFill>
                    <a:effectLst/>
                  </a:rPr>
                  <a:t>Percentage Difference from MYE</a:t>
                </a:r>
                <a:endParaRPr lang="en-US" sz="1400">
                  <a:solidFill>
                    <a:schemeClr val="tx1"/>
                  </a:solidFill>
                </a:endParaRP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solidFill>
                  <a:sysClr val="windowText" lastClr="000000"/>
                </a:solidFill>
              </a:rPr>
              <a:t>Percentage difference between ABPE and MYE for females by age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'B - working'!$B$110</c:f>
              <c:strCache>
                <c:ptCount val="1"/>
                <c:pt idx="0">
                  <c:v>2016</c:v>
                </c:pt>
              </c:strCache>
            </c:strRef>
          </c:tx>
          <c:spPr>
            <a:ln w="28575" cap="rnd">
              <a:solidFill>
                <a:srgbClr val="949494"/>
              </a:solidFill>
              <a:prstDash val="sysDot"/>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working'!$C$6:$C$106</c:f>
              <c:numCache>
                <c:formatCode>0.0%</c:formatCode>
                <c:ptCount val="101"/>
                <c:pt idx="0">
                  <c:v>-1.0701368432827473E-2</c:v>
                </c:pt>
                <c:pt idx="1">
                  <c:v>-2.87300032647731E-2</c:v>
                </c:pt>
                <c:pt idx="2">
                  <c:v>-2.5406650352670219E-2</c:v>
                </c:pt>
                <c:pt idx="3">
                  <c:v>-2.3365141734493406E-2</c:v>
                </c:pt>
                <c:pt idx="4">
                  <c:v>-1.5809595976991699E-2</c:v>
                </c:pt>
                <c:pt idx="5">
                  <c:v>-4.8372123864465225E-2</c:v>
                </c:pt>
                <c:pt idx="6">
                  <c:v>1.1401836770057183E-2</c:v>
                </c:pt>
                <c:pt idx="7">
                  <c:v>-1.8326988511942862E-2</c:v>
                </c:pt>
                <c:pt idx="8">
                  <c:v>-8.4803027231569704E-3</c:v>
                </c:pt>
                <c:pt idx="9">
                  <c:v>-3.7492925863044707E-3</c:v>
                </c:pt>
                <c:pt idx="10">
                  <c:v>-1.2555763419197006E-2</c:v>
                </c:pt>
                <c:pt idx="11">
                  <c:v>-1.2657299042447811E-2</c:v>
                </c:pt>
                <c:pt idx="12">
                  <c:v>-5.6097834623583531E-4</c:v>
                </c:pt>
                <c:pt idx="13">
                  <c:v>-2.7515573050024842E-3</c:v>
                </c:pt>
                <c:pt idx="14">
                  <c:v>-3.9941623780628309E-3</c:v>
                </c:pt>
                <c:pt idx="15">
                  <c:v>-1.3544763792533861E-2</c:v>
                </c:pt>
                <c:pt idx="16">
                  <c:v>-1.6326234444726626E-2</c:v>
                </c:pt>
                <c:pt idx="17">
                  <c:v>-1.9127586927740227E-2</c:v>
                </c:pt>
                <c:pt idx="18">
                  <c:v>-2.077948235926013E-2</c:v>
                </c:pt>
                <c:pt idx="19">
                  <c:v>-7.8475678646676237E-3</c:v>
                </c:pt>
                <c:pt idx="20">
                  <c:v>-1.4378081544684243E-2</c:v>
                </c:pt>
                <c:pt idx="21">
                  <c:v>-7.6167568651032275E-3</c:v>
                </c:pt>
                <c:pt idx="22">
                  <c:v>-5.2321418736575422E-3</c:v>
                </c:pt>
                <c:pt idx="23">
                  <c:v>-1.7857617389917885E-2</c:v>
                </c:pt>
                <c:pt idx="24">
                  <c:v>-4.243803743045018E-2</c:v>
                </c:pt>
                <c:pt idx="25">
                  <c:v>-3.6119234518495719E-2</c:v>
                </c:pt>
                <c:pt idx="26">
                  <c:v>-2.8961544615712837E-2</c:v>
                </c:pt>
                <c:pt idx="27">
                  <c:v>-3.2825982099790985E-2</c:v>
                </c:pt>
                <c:pt idx="28">
                  <c:v>-1.6242411332410268E-2</c:v>
                </c:pt>
                <c:pt idx="29">
                  <c:v>-8.7381557030119332E-4</c:v>
                </c:pt>
                <c:pt idx="30">
                  <c:v>5.7619324635031438E-3</c:v>
                </c:pt>
                <c:pt idx="31">
                  <c:v>8.509583608724388E-3</c:v>
                </c:pt>
                <c:pt idx="32">
                  <c:v>1.2653538145857676E-2</c:v>
                </c:pt>
                <c:pt idx="33">
                  <c:v>-1.5116311619964729E-3</c:v>
                </c:pt>
                <c:pt idx="34">
                  <c:v>-1.5061151573450598E-2</c:v>
                </c:pt>
                <c:pt idx="35">
                  <c:v>5.5379968114563811E-3</c:v>
                </c:pt>
                <c:pt idx="36">
                  <c:v>3.5147878268324047E-3</c:v>
                </c:pt>
                <c:pt idx="37">
                  <c:v>4.7503809267724299E-3</c:v>
                </c:pt>
                <c:pt idx="38">
                  <c:v>2.4634431355209552E-3</c:v>
                </c:pt>
                <c:pt idx="39">
                  <c:v>-6.992778485769369E-3</c:v>
                </c:pt>
                <c:pt idx="40">
                  <c:v>-5.8855986757402976E-3</c:v>
                </c:pt>
                <c:pt idx="41">
                  <c:v>-7.6899879372738242E-3</c:v>
                </c:pt>
                <c:pt idx="42">
                  <c:v>-5.920894445780236E-3</c:v>
                </c:pt>
                <c:pt idx="43">
                  <c:v>-7.9927952268377799E-3</c:v>
                </c:pt>
                <c:pt idx="44">
                  <c:v>-1.4007292185819585E-2</c:v>
                </c:pt>
                <c:pt idx="45">
                  <c:v>-1.5486781105124671E-2</c:v>
                </c:pt>
                <c:pt idx="46">
                  <c:v>-1.1371169241752077E-2</c:v>
                </c:pt>
                <c:pt idx="47">
                  <c:v>-1.6617239773534961E-2</c:v>
                </c:pt>
                <c:pt idx="48">
                  <c:v>-1.4539152203740703E-2</c:v>
                </c:pt>
                <c:pt idx="49">
                  <c:v>-1.2814933023840611E-2</c:v>
                </c:pt>
                <c:pt idx="50">
                  <c:v>-3.3823778116015557E-3</c:v>
                </c:pt>
                <c:pt idx="51">
                  <c:v>-5.5808282136659941E-3</c:v>
                </c:pt>
                <c:pt idx="52">
                  <c:v>-3.5107561084800074E-3</c:v>
                </c:pt>
                <c:pt idx="53">
                  <c:v>-7.4893009985734661E-3</c:v>
                </c:pt>
                <c:pt idx="54">
                  <c:v>-5.377664276593655E-3</c:v>
                </c:pt>
                <c:pt idx="55">
                  <c:v>-5.6335912266205967E-3</c:v>
                </c:pt>
                <c:pt idx="56">
                  <c:v>-4.3459026205532568E-3</c:v>
                </c:pt>
                <c:pt idx="57">
                  <c:v>-5.1826965648357941E-3</c:v>
                </c:pt>
                <c:pt idx="58">
                  <c:v>-5.4209269248316023E-3</c:v>
                </c:pt>
                <c:pt idx="59">
                  <c:v>-8.5695268733706805E-3</c:v>
                </c:pt>
                <c:pt idx="60">
                  <c:v>-1.2077502074926305E-2</c:v>
                </c:pt>
                <c:pt idx="61">
                  <c:v>-8.1235493661846094E-3</c:v>
                </c:pt>
                <c:pt idx="62">
                  <c:v>-1.2999212168959457E-2</c:v>
                </c:pt>
                <c:pt idx="63">
                  <c:v>-1.8305294026855996E-2</c:v>
                </c:pt>
                <c:pt idx="64">
                  <c:v>-2.1440933273508107E-2</c:v>
                </c:pt>
                <c:pt idx="65">
                  <c:v>-2.4248579680705876E-2</c:v>
                </c:pt>
                <c:pt idx="66">
                  <c:v>-3.1769274845610235E-2</c:v>
                </c:pt>
                <c:pt idx="67">
                  <c:v>-3.01304198960376E-2</c:v>
                </c:pt>
                <c:pt idx="68">
                  <c:v>-2.2475304353079782E-2</c:v>
                </c:pt>
                <c:pt idx="69">
                  <c:v>-2.5678159639057539E-2</c:v>
                </c:pt>
                <c:pt idx="70">
                  <c:v>-3.329131756506265E-2</c:v>
                </c:pt>
                <c:pt idx="71">
                  <c:v>-3.1260949118231011E-2</c:v>
                </c:pt>
                <c:pt idx="72">
                  <c:v>-3.3615710435117442E-2</c:v>
                </c:pt>
                <c:pt idx="73">
                  <c:v>-2.6400158321789036E-2</c:v>
                </c:pt>
                <c:pt idx="74">
                  <c:v>-3.4574696826352454E-2</c:v>
                </c:pt>
                <c:pt idx="75">
                  <c:v>-3.3231650952116845E-2</c:v>
                </c:pt>
                <c:pt idx="76">
                  <c:v>-3.4809691751019098E-2</c:v>
                </c:pt>
                <c:pt idx="77">
                  <c:v>-3.2152665972156456E-2</c:v>
                </c:pt>
                <c:pt idx="78">
                  <c:v>-2.7226263023392962E-2</c:v>
                </c:pt>
                <c:pt idx="79">
                  <c:v>-3.634770055681584E-2</c:v>
                </c:pt>
                <c:pt idx="80">
                  <c:v>-3.8150978160732672E-2</c:v>
                </c:pt>
                <c:pt idx="81">
                  <c:v>-3.9677007087254558E-2</c:v>
                </c:pt>
                <c:pt idx="82">
                  <c:v>-4.2655809583463829E-2</c:v>
                </c:pt>
                <c:pt idx="83">
                  <c:v>-3.1146864686468646E-2</c:v>
                </c:pt>
                <c:pt idx="84">
                  <c:v>-4.1093939178121215E-2</c:v>
                </c:pt>
                <c:pt idx="85">
                  <c:v>-3.7308723773465849E-2</c:v>
                </c:pt>
                <c:pt idx="86">
                  <c:v>-3.5115722266560255E-2</c:v>
                </c:pt>
                <c:pt idx="87">
                  <c:v>-3.4353844599373545E-2</c:v>
                </c:pt>
                <c:pt idx="88">
                  <c:v>-2.6837667735423346E-2</c:v>
                </c:pt>
                <c:pt idx="89">
                  <c:v>-3.2218926934483687E-2</c:v>
                </c:pt>
                <c:pt idx="90">
                  <c:v>-5.2073732718894011E-2</c:v>
                </c:pt>
                <c:pt idx="91">
                  <c:v>-6.9565217391304349E-2</c:v>
                </c:pt>
                <c:pt idx="92">
                  <c:v>-5.3333333333333337E-2</c:v>
                </c:pt>
                <c:pt idx="93">
                  <c:v>-6.8103448275862066E-2</c:v>
                </c:pt>
                <c:pt idx="94">
                  <c:v>-7.2597864768683268E-2</c:v>
                </c:pt>
                <c:pt idx="95">
                  <c:v>-5.4185022026431717E-2</c:v>
                </c:pt>
                <c:pt idx="96">
                  <c:v>-8.8068181818181823E-2</c:v>
                </c:pt>
                <c:pt idx="97">
                  <c:v>-7.1428571428571425E-2</c:v>
                </c:pt>
                <c:pt idx="98">
                  <c:v>-4.6551724137931037E-2</c:v>
                </c:pt>
                <c:pt idx="99">
                  <c:v>-4.0476190476190478E-2</c:v>
                </c:pt>
                <c:pt idx="100">
                  <c:v>-5.1351351351351354E-2</c:v>
                </c:pt>
              </c:numCache>
            </c:numRef>
          </c:val>
          <c:smooth val="0"/>
          <c:extLst>
            <c:ext xmlns:c16="http://schemas.microsoft.com/office/drawing/2014/chart" uri="{C3380CC4-5D6E-409C-BE32-E72D297353CC}">
              <c16:uniqueId val="{00000000-BF28-4661-98A8-477E0F5040C1}"/>
            </c:ext>
          </c:extLst>
        </c:ser>
        <c:ser>
          <c:idx val="1"/>
          <c:order val="1"/>
          <c:tx>
            <c:strRef>
              <c:f>'B - working'!$C$110</c:f>
              <c:strCache>
                <c:ptCount val="1"/>
                <c:pt idx="0">
                  <c:v>2017</c:v>
                </c:pt>
              </c:strCache>
            </c:strRef>
          </c:tx>
          <c:spPr>
            <a:ln w="28575" cap="rnd">
              <a:solidFill>
                <a:srgbClr val="6C297F"/>
              </a:solidFill>
              <a:prstDash val="sysDash"/>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working'!$E$6:$E$106</c:f>
              <c:numCache>
                <c:formatCode>0.0%</c:formatCode>
                <c:ptCount val="101"/>
                <c:pt idx="0">
                  <c:v>-1.8529241459177765E-3</c:v>
                </c:pt>
                <c:pt idx="1">
                  <c:v>-1.8312574139976275E-2</c:v>
                </c:pt>
                <c:pt idx="2">
                  <c:v>-1.773242138023378E-2</c:v>
                </c:pt>
                <c:pt idx="3">
                  <c:v>-1.794172527630257E-2</c:v>
                </c:pt>
                <c:pt idx="4">
                  <c:v>-1.1185682326621925E-2</c:v>
                </c:pt>
                <c:pt idx="5">
                  <c:v>-1.0536069737113048E-2</c:v>
                </c:pt>
                <c:pt idx="6">
                  <c:v>-4.2058239576439442E-2</c:v>
                </c:pt>
                <c:pt idx="7">
                  <c:v>1.7294946147473074E-2</c:v>
                </c:pt>
                <c:pt idx="8">
                  <c:v>-1.4390661165341653E-2</c:v>
                </c:pt>
                <c:pt idx="9">
                  <c:v>-1.0778039744021555E-3</c:v>
                </c:pt>
                <c:pt idx="10">
                  <c:v>1.7290659515155793E-3</c:v>
                </c:pt>
                <c:pt idx="11">
                  <c:v>-5.9875945645548739E-3</c:v>
                </c:pt>
                <c:pt idx="12">
                  <c:v>-5.7034220532319393E-3</c:v>
                </c:pt>
                <c:pt idx="13">
                  <c:v>6.4549830230215292E-3</c:v>
                </c:pt>
                <c:pt idx="14">
                  <c:v>4.8029274986658536E-3</c:v>
                </c:pt>
                <c:pt idx="15">
                  <c:v>4.6331750650941955E-3</c:v>
                </c:pt>
                <c:pt idx="16">
                  <c:v>-7.3634465325859988E-3</c:v>
                </c:pt>
                <c:pt idx="17">
                  <c:v>-1.2969604753106547E-2</c:v>
                </c:pt>
                <c:pt idx="18">
                  <c:v>-2.6140193987755382E-3</c:v>
                </c:pt>
                <c:pt idx="19">
                  <c:v>1.9194342720040409E-2</c:v>
                </c:pt>
                <c:pt idx="20">
                  <c:v>1.7185980013560122E-2</c:v>
                </c:pt>
                <c:pt idx="21">
                  <c:v>2.3272727272727273E-3</c:v>
                </c:pt>
                <c:pt idx="22">
                  <c:v>1.8591276619974947E-2</c:v>
                </c:pt>
                <c:pt idx="23">
                  <c:v>1.9680602512300378E-2</c:v>
                </c:pt>
                <c:pt idx="24">
                  <c:v>-2.7077968621412834E-3</c:v>
                </c:pt>
                <c:pt idx="25">
                  <c:v>-3.5957607872823621E-2</c:v>
                </c:pt>
                <c:pt idx="26">
                  <c:v>-3.2462229481420989E-2</c:v>
                </c:pt>
                <c:pt idx="27">
                  <c:v>-2.1666976447784179E-2</c:v>
                </c:pt>
                <c:pt idx="28">
                  <c:v>-2.9036035556501836E-2</c:v>
                </c:pt>
                <c:pt idx="29">
                  <c:v>-1.1712450096502128E-2</c:v>
                </c:pt>
                <c:pt idx="30">
                  <c:v>4.5081744609201018E-3</c:v>
                </c:pt>
                <c:pt idx="31">
                  <c:v>1.2287047519120855E-2</c:v>
                </c:pt>
                <c:pt idx="32">
                  <c:v>1.6550020584602716E-2</c:v>
                </c:pt>
                <c:pt idx="33">
                  <c:v>7.2833418352887831E-3</c:v>
                </c:pt>
                <c:pt idx="34">
                  <c:v>5.4423667317890032E-3</c:v>
                </c:pt>
                <c:pt idx="35">
                  <c:v>-7.399693049769787E-3</c:v>
                </c:pt>
                <c:pt idx="36">
                  <c:v>1.1369019422074847E-2</c:v>
                </c:pt>
                <c:pt idx="37">
                  <c:v>9.8617642867322216E-3</c:v>
                </c:pt>
                <c:pt idx="38">
                  <c:v>9.4980051211814454E-3</c:v>
                </c:pt>
                <c:pt idx="39">
                  <c:v>1.0068909096630062E-2</c:v>
                </c:pt>
                <c:pt idx="40">
                  <c:v>5.5464926590538337E-4</c:v>
                </c:pt>
                <c:pt idx="41">
                  <c:v>4.066407802611062E-3</c:v>
                </c:pt>
                <c:pt idx="42">
                  <c:v>-4.5089728559834067E-4</c:v>
                </c:pt>
                <c:pt idx="43">
                  <c:v>3.8660952438037584E-3</c:v>
                </c:pt>
                <c:pt idx="44">
                  <c:v>4.2171553881188673E-4</c:v>
                </c:pt>
                <c:pt idx="45">
                  <c:v>-4.928303667391931E-3</c:v>
                </c:pt>
                <c:pt idx="46">
                  <c:v>-6.412665013401468E-3</c:v>
                </c:pt>
                <c:pt idx="47">
                  <c:v>-3.2601497631297438E-3</c:v>
                </c:pt>
                <c:pt idx="48">
                  <c:v>-6.3019543414825534E-3</c:v>
                </c:pt>
                <c:pt idx="49">
                  <c:v>-3.2048965035302054E-3</c:v>
                </c:pt>
                <c:pt idx="50">
                  <c:v>8.1721470019342352E-3</c:v>
                </c:pt>
                <c:pt idx="51">
                  <c:v>3.8228889426566658E-3</c:v>
                </c:pt>
                <c:pt idx="52">
                  <c:v>6.3410051667449506E-3</c:v>
                </c:pt>
                <c:pt idx="53">
                  <c:v>3.280158580328488E-3</c:v>
                </c:pt>
                <c:pt idx="54">
                  <c:v>6.1154074955383697E-3</c:v>
                </c:pt>
                <c:pt idx="55">
                  <c:v>3.3193184332816995E-3</c:v>
                </c:pt>
                <c:pt idx="56">
                  <c:v>6.7521775144958459E-3</c:v>
                </c:pt>
                <c:pt idx="57">
                  <c:v>5.5270224470109755E-3</c:v>
                </c:pt>
                <c:pt idx="58">
                  <c:v>5.5651356011914097E-3</c:v>
                </c:pt>
                <c:pt idx="59">
                  <c:v>7.6202272604879101E-3</c:v>
                </c:pt>
                <c:pt idx="60">
                  <c:v>6.3979526551503517E-4</c:v>
                </c:pt>
                <c:pt idx="61">
                  <c:v>1.4080055170828424E-3</c:v>
                </c:pt>
                <c:pt idx="62">
                  <c:v>3.290851433016215E-4</c:v>
                </c:pt>
                <c:pt idx="63">
                  <c:v>1.0988340150173983E-3</c:v>
                </c:pt>
                <c:pt idx="64">
                  <c:v>-5.6324879414968105E-3</c:v>
                </c:pt>
                <c:pt idx="65">
                  <c:v>-6.5927673464111431E-3</c:v>
                </c:pt>
                <c:pt idx="66">
                  <c:v>-5.5078775457922374E-3</c:v>
                </c:pt>
                <c:pt idx="67">
                  <c:v>-6.9453376205787778E-3</c:v>
                </c:pt>
                <c:pt idx="68">
                  <c:v>-8.4118332755741786E-3</c:v>
                </c:pt>
                <c:pt idx="69">
                  <c:v>-4.0084452740124232E-3</c:v>
                </c:pt>
                <c:pt idx="70">
                  <c:v>-9.2425098925946868E-3</c:v>
                </c:pt>
                <c:pt idx="71">
                  <c:v>-1.3331319158578497E-2</c:v>
                </c:pt>
                <c:pt idx="72">
                  <c:v>-1.4711130496847614E-2</c:v>
                </c:pt>
                <c:pt idx="73">
                  <c:v>-1.2262704869708761E-2</c:v>
                </c:pt>
                <c:pt idx="74">
                  <c:v>-9.1661258922777419E-3</c:v>
                </c:pt>
                <c:pt idx="75">
                  <c:v>-1.8128087508821455E-2</c:v>
                </c:pt>
                <c:pt idx="76">
                  <c:v>-1.786735277301315E-2</c:v>
                </c:pt>
                <c:pt idx="77">
                  <c:v>-1.7961234064736268E-2</c:v>
                </c:pt>
                <c:pt idx="78">
                  <c:v>-1.6700230856132422E-2</c:v>
                </c:pt>
                <c:pt idx="79">
                  <c:v>-1.0291331729046132E-2</c:v>
                </c:pt>
                <c:pt idx="80">
                  <c:v>-2.121033131074478E-2</c:v>
                </c:pt>
                <c:pt idx="81">
                  <c:v>-2.2474473789287547E-2</c:v>
                </c:pt>
                <c:pt idx="82">
                  <c:v>-2.596124269455552E-2</c:v>
                </c:pt>
                <c:pt idx="83">
                  <c:v>-2.7432919503404086E-2</c:v>
                </c:pt>
                <c:pt idx="84">
                  <c:v>-1.4478764478764479E-2</c:v>
                </c:pt>
                <c:pt idx="85">
                  <c:v>-2.6307668569665175E-2</c:v>
                </c:pt>
                <c:pt idx="86">
                  <c:v>-2.0918678636799443E-2</c:v>
                </c:pt>
                <c:pt idx="87">
                  <c:v>-1.6908929101156926E-2</c:v>
                </c:pt>
                <c:pt idx="88">
                  <c:v>-2.1300831529786991E-2</c:v>
                </c:pt>
                <c:pt idx="89">
                  <c:v>-9.175568337441797E-3</c:v>
                </c:pt>
                <c:pt idx="90">
                  <c:v>-5.2127659574468084E-2</c:v>
                </c:pt>
                <c:pt idx="91">
                  <c:v>-2.9834254143646408E-2</c:v>
                </c:pt>
                <c:pt idx="92">
                  <c:v>-5.2995391705069124E-2</c:v>
                </c:pt>
                <c:pt idx="93">
                  <c:v>-3.2378223495702005E-2</c:v>
                </c:pt>
                <c:pt idx="94">
                  <c:v>-5.0729927007299273E-2</c:v>
                </c:pt>
                <c:pt idx="95">
                  <c:v>-5.2112676056338028E-2</c:v>
                </c:pt>
                <c:pt idx="96">
                  <c:v>-3.5882352941176469E-2</c:v>
                </c:pt>
                <c:pt idx="97">
                  <c:v>-7.874015748031496E-2</c:v>
                </c:pt>
                <c:pt idx="98">
                  <c:v>-5.7894736842105263E-2</c:v>
                </c:pt>
                <c:pt idx="99">
                  <c:v>-2.5641025641025641E-3</c:v>
                </c:pt>
                <c:pt idx="100">
                  <c:v>-1.4285714285714285E-2</c:v>
                </c:pt>
              </c:numCache>
            </c:numRef>
          </c:val>
          <c:smooth val="0"/>
          <c:extLst>
            <c:ext xmlns:c16="http://schemas.microsoft.com/office/drawing/2014/chart" uri="{C3380CC4-5D6E-409C-BE32-E72D297353CC}">
              <c16:uniqueId val="{00000001-BF28-4661-98A8-477E0F5040C1}"/>
            </c:ext>
          </c:extLst>
        </c:ser>
        <c:ser>
          <c:idx val="2"/>
          <c:order val="2"/>
          <c:tx>
            <c:strRef>
              <c:f>'B - working'!$D$110</c:f>
              <c:strCache>
                <c:ptCount val="1"/>
                <c:pt idx="0">
                  <c:v>2018</c:v>
                </c:pt>
              </c:strCache>
            </c:strRef>
          </c:tx>
          <c:spPr>
            <a:ln w="50800" cap="rnd">
              <a:solidFill>
                <a:srgbClr val="BF78D3"/>
              </a:solidFill>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working'!$G$6:$G$106</c:f>
              <c:numCache>
                <c:formatCode>0.0%</c:formatCode>
                <c:ptCount val="101"/>
                <c:pt idx="0">
                  <c:v>4.2782008006907917E-3</c:v>
                </c:pt>
                <c:pt idx="1">
                  <c:v>-9.8306516646826155E-3</c:v>
                </c:pt>
                <c:pt idx="2">
                  <c:v>-6.87564690226231E-3</c:v>
                </c:pt>
                <c:pt idx="3">
                  <c:v>-1.1775721127876409E-2</c:v>
                </c:pt>
                <c:pt idx="4">
                  <c:v>-6.2269620298464733E-3</c:v>
                </c:pt>
                <c:pt idx="5">
                  <c:v>-6.3072795065686306E-3</c:v>
                </c:pt>
                <c:pt idx="6">
                  <c:v>-4.9232452391534754E-3</c:v>
                </c:pt>
                <c:pt idx="7">
                  <c:v>-3.6065141425463174E-2</c:v>
                </c:pt>
                <c:pt idx="8">
                  <c:v>2.1007392126525699E-2</c:v>
                </c:pt>
                <c:pt idx="9">
                  <c:v>-8.9363411205569312E-3</c:v>
                </c:pt>
                <c:pt idx="10">
                  <c:v>2.4863085038470583E-3</c:v>
                </c:pt>
                <c:pt idx="11">
                  <c:v>7.3105581329959233E-3</c:v>
                </c:pt>
                <c:pt idx="12">
                  <c:v>-8.5781685610122243E-4</c:v>
                </c:pt>
                <c:pt idx="13">
                  <c:v>-2.1133945488995775E-3</c:v>
                </c:pt>
                <c:pt idx="14">
                  <c:v>1.1976047904191617E-2</c:v>
                </c:pt>
                <c:pt idx="15">
                  <c:v>1.2007903936768505E-2</c:v>
                </c:pt>
                <c:pt idx="16">
                  <c:v>9.7020626432391139E-3</c:v>
                </c:pt>
                <c:pt idx="17">
                  <c:v>-9.4907829895966422E-4</c:v>
                </c:pt>
                <c:pt idx="18">
                  <c:v>1.1353088182791861E-2</c:v>
                </c:pt>
                <c:pt idx="19">
                  <c:v>4.3284919060720455E-2</c:v>
                </c:pt>
                <c:pt idx="20">
                  <c:v>4.4702440808117742E-2</c:v>
                </c:pt>
                <c:pt idx="21">
                  <c:v>4.2619995929877606E-2</c:v>
                </c:pt>
                <c:pt idx="22">
                  <c:v>4.6036101083032493E-2</c:v>
                </c:pt>
                <c:pt idx="23">
                  <c:v>5.9455160071584807E-2</c:v>
                </c:pt>
                <c:pt idx="24">
                  <c:v>4.0832070533131287E-2</c:v>
                </c:pt>
                <c:pt idx="25">
                  <c:v>1.1650847819131919E-2</c:v>
                </c:pt>
                <c:pt idx="26">
                  <c:v>-2.3906896899929315E-2</c:v>
                </c:pt>
                <c:pt idx="27">
                  <c:v>-1.9199388067312594E-2</c:v>
                </c:pt>
                <c:pt idx="28">
                  <c:v>-6.8567495300876288E-3</c:v>
                </c:pt>
                <c:pt idx="29">
                  <c:v>-1.4219392492372994E-2</c:v>
                </c:pt>
                <c:pt idx="30">
                  <c:v>2.3461802077292138E-3</c:v>
                </c:pt>
                <c:pt idx="31">
                  <c:v>1.7360735532720391E-2</c:v>
                </c:pt>
                <c:pt idx="32">
                  <c:v>2.1339199780008249E-2</c:v>
                </c:pt>
                <c:pt idx="33">
                  <c:v>1.5637387572104214E-2</c:v>
                </c:pt>
                <c:pt idx="34">
                  <c:v>1.6441524013649567E-2</c:v>
                </c:pt>
                <c:pt idx="35">
                  <c:v>1.1846166680570619E-2</c:v>
                </c:pt>
                <c:pt idx="36">
                  <c:v>1.4795736635887882E-3</c:v>
                </c:pt>
                <c:pt idx="37">
                  <c:v>2.0466126472308079E-2</c:v>
                </c:pt>
                <c:pt idx="38">
                  <c:v>1.6481018413275744E-2</c:v>
                </c:pt>
                <c:pt idx="39">
                  <c:v>1.5644945821582306E-2</c:v>
                </c:pt>
                <c:pt idx="40">
                  <c:v>1.7444601603017446E-2</c:v>
                </c:pt>
                <c:pt idx="41">
                  <c:v>8.530867413388904E-3</c:v>
                </c:pt>
                <c:pt idx="42">
                  <c:v>9.3686105770697924E-3</c:v>
                </c:pt>
                <c:pt idx="43">
                  <c:v>9.0271717870791073E-3</c:v>
                </c:pt>
                <c:pt idx="44">
                  <c:v>8.0196301394458071E-3</c:v>
                </c:pt>
                <c:pt idx="45">
                  <c:v>6.0680975390493318E-3</c:v>
                </c:pt>
                <c:pt idx="46">
                  <c:v>2.1481714345593628E-3</c:v>
                </c:pt>
                <c:pt idx="47">
                  <c:v>-1.7019572508384642E-3</c:v>
                </c:pt>
                <c:pt idx="48">
                  <c:v>3.262975425716325E-3</c:v>
                </c:pt>
                <c:pt idx="49">
                  <c:v>5.3953305866195802E-4</c:v>
                </c:pt>
                <c:pt idx="50">
                  <c:v>5.3290251018784209E-3</c:v>
                </c:pt>
                <c:pt idx="51">
                  <c:v>9.8801307664366147E-3</c:v>
                </c:pt>
                <c:pt idx="52">
                  <c:v>5.1621346517376765E-3</c:v>
                </c:pt>
                <c:pt idx="53">
                  <c:v>8.5896500600098832E-3</c:v>
                </c:pt>
                <c:pt idx="54">
                  <c:v>7.021774593942833E-3</c:v>
                </c:pt>
                <c:pt idx="55">
                  <c:v>8.7211380370290949E-3</c:v>
                </c:pt>
                <c:pt idx="56">
                  <c:v>4.9996305691697657E-3</c:v>
                </c:pt>
                <c:pt idx="57">
                  <c:v>9.0705233188036992E-3</c:v>
                </c:pt>
                <c:pt idx="58">
                  <c:v>6.5634642539616128E-3</c:v>
                </c:pt>
                <c:pt idx="59">
                  <c:v>9.5520508043141685E-3</c:v>
                </c:pt>
                <c:pt idx="60">
                  <c:v>8.9452206577845042E-3</c:v>
                </c:pt>
                <c:pt idx="61">
                  <c:v>3.5784176684372378E-3</c:v>
                </c:pt>
                <c:pt idx="62">
                  <c:v>2.1374310389647901E-3</c:v>
                </c:pt>
                <c:pt idx="63">
                  <c:v>2.4712193357844616E-3</c:v>
                </c:pt>
                <c:pt idx="64">
                  <c:v>3.2628435989780526E-3</c:v>
                </c:pt>
                <c:pt idx="65">
                  <c:v>-3.4242271927620005E-3</c:v>
                </c:pt>
                <c:pt idx="66">
                  <c:v>-5.0252896067874038E-3</c:v>
                </c:pt>
                <c:pt idx="67">
                  <c:v>-3.1766612641815233E-3</c:v>
                </c:pt>
                <c:pt idx="68">
                  <c:v>-5.6291282985715682E-3</c:v>
                </c:pt>
                <c:pt idx="69">
                  <c:v>-7.4667347394620125E-3</c:v>
                </c:pt>
                <c:pt idx="70">
                  <c:v>-3.1431861326362306E-3</c:v>
                </c:pt>
                <c:pt idx="71">
                  <c:v>-8.2964919331687433E-3</c:v>
                </c:pt>
                <c:pt idx="72">
                  <c:v>-1.1950507224100831E-2</c:v>
                </c:pt>
                <c:pt idx="73">
                  <c:v>-1.3535353535353536E-2</c:v>
                </c:pt>
                <c:pt idx="74">
                  <c:v>-1.1098154328682296E-2</c:v>
                </c:pt>
                <c:pt idx="75">
                  <c:v>-8.2144942039863236E-3</c:v>
                </c:pt>
                <c:pt idx="76">
                  <c:v>-1.6460531102218987E-2</c:v>
                </c:pt>
                <c:pt idx="77">
                  <c:v>-1.8534950211968847E-2</c:v>
                </c:pt>
                <c:pt idx="78">
                  <c:v>-1.6370808678500985E-2</c:v>
                </c:pt>
                <c:pt idx="79">
                  <c:v>-1.4702115670303776E-2</c:v>
                </c:pt>
                <c:pt idx="80">
                  <c:v>-8.5259263231272451E-3</c:v>
                </c:pt>
                <c:pt idx="81">
                  <c:v>-2.0443991392003626E-2</c:v>
                </c:pt>
                <c:pt idx="82">
                  <c:v>-2.1584914812344633E-2</c:v>
                </c:pt>
                <c:pt idx="83">
                  <c:v>-2.5245901639344263E-2</c:v>
                </c:pt>
                <c:pt idx="84">
                  <c:v>-2.6865456640737539E-2</c:v>
                </c:pt>
                <c:pt idx="85">
                  <c:v>-1.4285714285714285E-2</c:v>
                </c:pt>
                <c:pt idx="86">
                  <c:v>-2.5555839509327882E-2</c:v>
                </c:pt>
                <c:pt idx="87">
                  <c:v>-1.9930001944390433E-2</c:v>
                </c:pt>
                <c:pt idx="88">
                  <c:v>-1.5199279441567215E-2</c:v>
                </c:pt>
                <c:pt idx="89">
                  <c:v>-1.9894598155467721E-2</c:v>
                </c:pt>
                <c:pt idx="90">
                  <c:v>-3.5669781931464174E-2</c:v>
                </c:pt>
                <c:pt idx="91">
                  <c:v>-5.0912408759124089E-2</c:v>
                </c:pt>
                <c:pt idx="92">
                  <c:v>-2.6018099547511313E-2</c:v>
                </c:pt>
                <c:pt idx="93">
                  <c:v>-5.3779069767441859E-2</c:v>
                </c:pt>
                <c:pt idx="94">
                  <c:v>-3.1734317343173432E-2</c:v>
                </c:pt>
                <c:pt idx="95">
                  <c:v>-4.9758454106280194E-2</c:v>
                </c:pt>
                <c:pt idx="96">
                  <c:v>-5.8125000000000003E-2</c:v>
                </c:pt>
                <c:pt idx="97">
                  <c:v>-3.0327868852459017E-2</c:v>
                </c:pt>
                <c:pt idx="98">
                  <c:v>-9.1011235955056183E-2</c:v>
                </c:pt>
                <c:pt idx="99">
                  <c:v>-6.4102564102564097E-2</c:v>
                </c:pt>
                <c:pt idx="100">
                  <c:v>-5.9701492537313433E-3</c:v>
                </c:pt>
              </c:numCache>
            </c:numRef>
          </c:val>
          <c:smooth val="0"/>
          <c:extLst>
            <c:ext xmlns:c16="http://schemas.microsoft.com/office/drawing/2014/chart" uri="{C3380CC4-5D6E-409C-BE32-E72D297353CC}">
              <c16:uniqueId val="{00000002-BF28-4661-98A8-477E0F5040C1}"/>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solidFill>
                      <a:sysClr val="windowText" lastClr="000000"/>
                    </a:solidFill>
                  </a:rPr>
                  <a:t>Age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Percentage Difference  from MYE
</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GB" sz="1600"/>
              <a:t>Percentage difference between ABPE and MYE by age and sex, 2016</a:t>
            </a:r>
          </a:p>
        </c:rich>
      </c:tx>
      <c:layout>
        <c:manualLayout>
          <c:xMode val="edge"/>
          <c:yMode val="edge"/>
          <c:x val="0.17570132957785353"/>
          <c:y val="2.231005709266578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4"/>
          <c:order val="0"/>
          <c:tx>
            <c:strRef>
              <c:f>'B - working'!$M$5</c:f>
              <c:strCache>
                <c:ptCount val="1"/>
                <c:pt idx="0">
                  <c:v>2016 Females</c:v>
                </c:pt>
              </c:strCache>
            </c:strRef>
          </c:tx>
          <c:spPr>
            <a:ln w="25400" cap="rnd" cmpd="sng">
              <a:solidFill>
                <a:srgbClr val="949494"/>
              </a:solidFill>
              <a:prstDash val="solid"/>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working'!$M$6:$M$106</c:f>
              <c:numCache>
                <c:formatCode>0.0%</c:formatCode>
                <c:ptCount val="101"/>
                <c:pt idx="0">
                  <c:v>-1.0701368432827473E-2</c:v>
                </c:pt>
                <c:pt idx="1">
                  <c:v>-2.87300032647731E-2</c:v>
                </c:pt>
                <c:pt idx="2">
                  <c:v>-2.5406650352670219E-2</c:v>
                </c:pt>
                <c:pt idx="3">
                  <c:v>-2.3365141734493406E-2</c:v>
                </c:pt>
                <c:pt idx="4">
                  <c:v>-1.5809595976991699E-2</c:v>
                </c:pt>
                <c:pt idx="5">
                  <c:v>-4.8372123864465225E-2</c:v>
                </c:pt>
                <c:pt idx="6">
                  <c:v>1.1401836770057183E-2</c:v>
                </c:pt>
                <c:pt idx="7">
                  <c:v>-1.8326988511942862E-2</c:v>
                </c:pt>
                <c:pt idx="8">
                  <c:v>-8.4803027231569704E-3</c:v>
                </c:pt>
                <c:pt idx="9">
                  <c:v>-3.7492925863044707E-3</c:v>
                </c:pt>
                <c:pt idx="10">
                  <c:v>-1.2555763419197006E-2</c:v>
                </c:pt>
                <c:pt idx="11">
                  <c:v>-1.2657299042447811E-2</c:v>
                </c:pt>
                <c:pt idx="12">
                  <c:v>-5.6097834623583531E-4</c:v>
                </c:pt>
                <c:pt idx="13">
                  <c:v>-2.7515573050024842E-3</c:v>
                </c:pt>
                <c:pt idx="14">
                  <c:v>-3.9941623780628309E-3</c:v>
                </c:pt>
                <c:pt idx="15">
                  <c:v>-1.3544763792533861E-2</c:v>
                </c:pt>
                <c:pt idx="16">
                  <c:v>-1.6326234444726626E-2</c:v>
                </c:pt>
                <c:pt idx="17">
                  <c:v>-1.9127586927740227E-2</c:v>
                </c:pt>
                <c:pt idx="18">
                  <c:v>-2.077948235926013E-2</c:v>
                </c:pt>
                <c:pt idx="19">
                  <c:v>-7.8475678646676237E-3</c:v>
                </c:pt>
                <c:pt idx="20">
                  <c:v>-1.4378081544684243E-2</c:v>
                </c:pt>
                <c:pt idx="21">
                  <c:v>-7.6167568651032275E-3</c:v>
                </c:pt>
                <c:pt idx="22">
                  <c:v>-5.2321418736575422E-3</c:v>
                </c:pt>
                <c:pt idx="23">
                  <c:v>-1.7857617389917885E-2</c:v>
                </c:pt>
                <c:pt idx="24">
                  <c:v>-4.243803743045018E-2</c:v>
                </c:pt>
                <c:pt idx="25">
                  <c:v>-3.6119234518495719E-2</c:v>
                </c:pt>
                <c:pt idx="26">
                  <c:v>-2.8961544615712837E-2</c:v>
                </c:pt>
                <c:pt idx="27">
                  <c:v>-3.2825982099790985E-2</c:v>
                </c:pt>
                <c:pt idx="28">
                  <c:v>-1.6242411332410268E-2</c:v>
                </c:pt>
                <c:pt idx="29">
                  <c:v>-8.7381557030119332E-4</c:v>
                </c:pt>
                <c:pt idx="30">
                  <c:v>5.7619324635031438E-3</c:v>
                </c:pt>
                <c:pt idx="31">
                  <c:v>8.509583608724388E-3</c:v>
                </c:pt>
                <c:pt idx="32">
                  <c:v>1.2653538145857676E-2</c:v>
                </c:pt>
                <c:pt idx="33">
                  <c:v>-1.5116311619964729E-3</c:v>
                </c:pt>
                <c:pt idx="34">
                  <c:v>-1.5061151573450598E-2</c:v>
                </c:pt>
                <c:pt idx="35">
                  <c:v>5.5379968114563811E-3</c:v>
                </c:pt>
                <c:pt idx="36">
                  <c:v>3.5147878268324047E-3</c:v>
                </c:pt>
                <c:pt idx="37">
                  <c:v>4.7503809267724299E-3</c:v>
                </c:pt>
                <c:pt idx="38">
                  <c:v>2.4634431355209552E-3</c:v>
                </c:pt>
                <c:pt idx="39">
                  <c:v>-6.992778485769369E-3</c:v>
                </c:pt>
                <c:pt idx="40">
                  <c:v>-5.8855986757402976E-3</c:v>
                </c:pt>
                <c:pt idx="41">
                  <c:v>-7.6899879372738242E-3</c:v>
                </c:pt>
                <c:pt idx="42">
                  <c:v>-5.920894445780236E-3</c:v>
                </c:pt>
                <c:pt idx="43">
                  <c:v>-7.9927952268377799E-3</c:v>
                </c:pt>
                <c:pt idx="44">
                  <c:v>-1.4007292185819585E-2</c:v>
                </c:pt>
                <c:pt idx="45">
                  <c:v>-1.5486781105124671E-2</c:v>
                </c:pt>
                <c:pt idx="46">
                  <c:v>-1.1371169241752077E-2</c:v>
                </c:pt>
                <c:pt idx="47">
                  <c:v>-1.6617239773534961E-2</c:v>
                </c:pt>
                <c:pt idx="48">
                  <c:v>-1.4539152203740703E-2</c:v>
                </c:pt>
                <c:pt idx="49">
                  <c:v>-1.2814933023840611E-2</c:v>
                </c:pt>
                <c:pt idx="50">
                  <c:v>-3.3823778116015557E-3</c:v>
                </c:pt>
                <c:pt idx="51">
                  <c:v>-5.5808282136659941E-3</c:v>
                </c:pt>
                <c:pt idx="52">
                  <c:v>-3.5107561084800074E-3</c:v>
                </c:pt>
                <c:pt idx="53">
                  <c:v>-7.4893009985734661E-3</c:v>
                </c:pt>
                <c:pt idx="54">
                  <c:v>-5.377664276593655E-3</c:v>
                </c:pt>
                <c:pt idx="55">
                  <c:v>-5.6335912266205967E-3</c:v>
                </c:pt>
                <c:pt idx="56">
                  <c:v>-4.3459026205532568E-3</c:v>
                </c:pt>
                <c:pt idx="57">
                  <c:v>-5.1826965648357941E-3</c:v>
                </c:pt>
                <c:pt idx="58">
                  <c:v>-5.4209269248316023E-3</c:v>
                </c:pt>
                <c:pt idx="59">
                  <c:v>-8.5695268733706805E-3</c:v>
                </c:pt>
                <c:pt idx="60">
                  <c:v>-1.2077502074926305E-2</c:v>
                </c:pt>
                <c:pt idx="61">
                  <c:v>-8.1235493661846094E-3</c:v>
                </c:pt>
                <c:pt idx="62">
                  <c:v>-1.2999212168959457E-2</c:v>
                </c:pt>
                <c:pt idx="63">
                  <c:v>-1.8305294026855996E-2</c:v>
                </c:pt>
                <c:pt idx="64">
                  <c:v>-2.1440933273508107E-2</c:v>
                </c:pt>
                <c:pt idx="65">
                  <c:v>-2.4248579680705876E-2</c:v>
                </c:pt>
                <c:pt idx="66">
                  <c:v>-3.1769274845610235E-2</c:v>
                </c:pt>
                <c:pt idx="67">
                  <c:v>-3.01304198960376E-2</c:v>
                </c:pt>
                <c:pt idx="68">
                  <c:v>-2.2475304353079782E-2</c:v>
                </c:pt>
                <c:pt idx="69">
                  <c:v>-2.5678159639057539E-2</c:v>
                </c:pt>
                <c:pt idx="70">
                  <c:v>-3.329131756506265E-2</c:v>
                </c:pt>
                <c:pt idx="71">
                  <c:v>-3.1260949118231011E-2</c:v>
                </c:pt>
                <c:pt idx="72">
                  <c:v>-3.3615710435117442E-2</c:v>
                </c:pt>
                <c:pt idx="73">
                  <c:v>-2.6400158321789036E-2</c:v>
                </c:pt>
                <c:pt idx="74">
                  <c:v>-3.4574696826352454E-2</c:v>
                </c:pt>
                <c:pt idx="75">
                  <c:v>-3.3231650952116845E-2</c:v>
                </c:pt>
                <c:pt idx="76">
                  <c:v>-3.4809691751019098E-2</c:v>
                </c:pt>
                <c:pt idx="77">
                  <c:v>-3.2152665972156456E-2</c:v>
                </c:pt>
                <c:pt idx="78">
                  <c:v>-2.7226263023392962E-2</c:v>
                </c:pt>
                <c:pt idx="79">
                  <c:v>-3.634770055681584E-2</c:v>
                </c:pt>
                <c:pt idx="80">
                  <c:v>-3.8150978160732672E-2</c:v>
                </c:pt>
                <c:pt idx="81">
                  <c:v>-3.9677007087254558E-2</c:v>
                </c:pt>
                <c:pt idx="82">
                  <c:v>-4.2655809583463829E-2</c:v>
                </c:pt>
                <c:pt idx="83">
                  <c:v>-3.1146864686468646E-2</c:v>
                </c:pt>
                <c:pt idx="84">
                  <c:v>-4.1093939178121215E-2</c:v>
                </c:pt>
                <c:pt idx="85">
                  <c:v>-3.7308723773465849E-2</c:v>
                </c:pt>
                <c:pt idx="86">
                  <c:v>-3.5115722266560255E-2</c:v>
                </c:pt>
                <c:pt idx="87">
                  <c:v>-3.4353844599373545E-2</c:v>
                </c:pt>
                <c:pt idx="88">
                  <c:v>-2.6837667735423346E-2</c:v>
                </c:pt>
                <c:pt idx="89">
                  <c:v>-3.2218926934483687E-2</c:v>
                </c:pt>
                <c:pt idx="90">
                  <c:v>-5.2073732718894011E-2</c:v>
                </c:pt>
                <c:pt idx="91">
                  <c:v>-6.9565217391304349E-2</c:v>
                </c:pt>
                <c:pt idx="92">
                  <c:v>-5.3333333333333337E-2</c:v>
                </c:pt>
                <c:pt idx="93">
                  <c:v>-6.8103448275862066E-2</c:v>
                </c:pt>
                <c:pt idx="94">
                  <c:v>-7.2597864768683268E-2</c:v>
                </c:pt>
                <c:pt idx="95">
                  <c:v>-5.4185022026431717E-2</c:v>
                </c:pt>
                <c:pt idx="96">
                  <c:v>-8.8068181818181823E-2</c:v>
                </c:pt>
                <c:pt idx="97">
                  <c:v>-7.1428571428571425E-2</c:v>
                </c:pt>
                <c:pt idx="98">
                  <c:v>-4.6551724137931037E-2</c:v>
                </c:pt>
                <c:pt idx="99">
                  <c:v>-4.0476190476190478E-2</c:v>
                </c:pt>
                <c:pt idx="100">
                  <c:v>-5.1351351351351354E-2</c:v>
                </c:pt>
              </c:numCache>
            </c:numRef>
          </c:val>
          <c:smooth val="0"/>
          <c:extLst>
            <c:ext xmlns:c16="http://schemas.microsoft.com/office/drawing/2014/chart" uri="{C3380CC4-5D6E-409C-BE32-E72D297353CC}">
              <c16:uniqueId val="{00000001-2179-40E2-A2B5-E5C9B16BC20F}"/>
            </c:ext>
          </c:extLst>
        </c:ser>
        <c:ser>
          <c:idx val="0"/>
          <c:order val="1"/>
          <c:tx>
            <c:strRef>
              <c:f>'B - working'!$L$5</c:f>
              <c:strCache>
                <c:ptCount val="1"/>
                <c:pt idx="0">
                  <c:v>2016 Males</c:v>
                </c:pt>
              </c:strCache>
            </c:strRef>
          </c:tx>
          <c:spPr>
            <a:ln w="25400" cap="rnd">
              <a:solidFill>
                <a:srgbClr val="6C297F"/>
              </a:solidFill>
              <a:prstDash val="sysDash"/>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working'!$L$6:$L$106</c:f>
              <c:numCache>
                <c:formatCode>0.0%</c:formatCode>
                <c:ptCount val="101"/>
                <c:pt idx="0">
                  <c:v>-7.979928215492909E-3</c:v>
                </c:pt>
                <c:pt idx="1">
                  <c:v>-2.6536168452975843E-2</c:v>
                </c:pt>
                <c:pt idx="2">
                  <c:v>-2.3930285597576335E-2</c:v>
                </c:pt>
                <c:pt idx="3">
                  <c:v>-2.2201291711517759E-2</c:v>
                </c:pt>
                <c:pt idx="4">
                  <c:v>-1.5989318744301158E-2</c:v>
                </c:pt>
                <c:pt idx="5">
                  <c:v>-4.1892620429391431E-2</c:v>
                </c:pt>
                <c:pt idx="6">
                  <c:v>7.1128030454818674E-3</c:v>
                </c:pt>
                <c:pt idx="7">
                  <c:v>-5.4154568883959158E-3</c:v>
                </c:pt>
                <c:pt idx="8">
                  <c:v>-8.2063689269600473E-3</c:v>
                </c:pt>
                <c:pt idx="9">
                  <c:v>3.1784675728680598E-3</c:v>
                </c:pt>
                <c:pt idx="10">
                  <c:v>-6.5191760871072891E-3</c:v>
                </c:pt>
                <c:pt idx="11">
                  <c:v>-7.20096936126017E-3</c:v>
                </c:pt>
                <c:pt idx="12">
                  <c:v>-4.7629127857747675E-3</c:v>
                </c:pt>
                <c:pt idx="13">
                  <c:v>-2.9745510631265836E-3</c:v>
                </c:pt>
                <c:pt idx="14">
                  <c:v>-5.1692943913155855E-3</c:v>
                </c:pt>
                <c:pt idx="15">
                  <c:v>-1.2448574265853312E-2</c:v>
                </c:pt>
                <c:pt idx="16">
                  <c:v>-2.0853242320819112E-2</c:v>
                </c:pt>
                <c:pt idx="17">
                  <c:v>-3.2728954060570033E-2</c:v>
                </c:pt>
                <c:pt idx="18">
                  <c:v>-3.1159745844297541E-2</c:v>
                </c:pt>
                <c:pt idx="19">
                  <c:v>-2.6160287436529383E-2</c:v>
                </c:pt>
                <c:pt idx="20">
                  <c:v>-5.7109052607277867E-2</c:v>
                </c:pt>
                <c:pt idx="21">
                  <c:v>-4.2075337597725658E-2</c:v>
                </c:pt>
                <c:pt idx="22">
                  <c:v>-3.0197733101679489E-2</c:v>
                </c:pt>
                <c:pt idx="23">
                  <c:v>-3.7400451197303688E-2</c:v>
                </c:pt>
                <c:pt idx="24">
                  <c:v>-4.9680478251906822E-2</c:v>
                </c:pt>
                <c:pt idx="25">
                  <c:v>-5.7072658869295932E-2</c:v>
                </c:pt>
                <c:pt idx="26">
                  <c:v>-4.5773801575644278E-2</c:v>
                </c:pt>
                <c:pt idx="27">
                  <c:v>-3.7787720338526225E-2</c:v>
                </c:pt>
                <c:pt idx="28">
                  <c:v>-6.7916768135941772E-3</c:v>
                </c:pt>
                <c:pt idx="29">
                  <c:v>2.0128190711795793E-2</c:v>
                </c:pt>
                <c:pt idx="30">
                  <c:v>2.1879493613781824E-2</c:v>
                </c:pt>
                <c:pt idx="31">
                  <c:v>2.9533559555990109E-2</c:v>
                </c:pt>
                <c:pt idx="32">
                  <c:v>3.9335819570236193E-2</c:v>
                </c:pt>
                <c:pt idx="33">
                  <c:v>2.7503526093088856E-2</c:v>
                </c:pt>
                <c:pt idx="34">
                  <c:v>2.9521695964492202E-2</c:v>
                </c:pt>
                <c:pt idx="35">
                  <c:v>4.4690948263312665E-2</c:v>
                </c:pt>
                <c:pt idx="36">
                  <c:v>4.575531883326904E-2</c:v>
                </c:pt>
                <c:pt idx="37">
                  <c:v>4.0302496507319444E-2</c:v>
                </c:pt>
                <c:pt idx="38">
                  <c:v>3.7775933609958505E-2</c:v>
                </c:pt>
                <c:pt idx="39">
                  <c:v>2.2970598959196526E-2</c:v>
                </c:pt>
                <c:pt idx="40">
                  <c:v>2.7742508887760284E-2</c:v>
                </c:pt>
                <c:pt idx="41">
                  <c:v>3.3409771323014203E-2</c:v>
                </c:pt>
                <c:pt idx="42">
                  <c:v>2.7100018625442354E-2</c:v>
                </c:pt>
                <c:pt idx="43">
                  <c:v>2.5195278087742995E-2</c:v>
                </c:pt>
                <c:pt idx="44">
                  <c:v>2.5839648759752788E-2</c:v>
                </c:pt>
                <c:pt idx="45">
                  <c:v>4.0234247912373927E-2</c:v>
                </c:pt>
                <c:pt idx="46">
                  <c:v>4.193963981250514E-2</c:v>
                </c:pt>
                <c:pt idx="47">
                  <c:v>3.7435829932868238E-2</c:v>
                </c:pt>
                <c:pt idx="48">
                  <c:v>2.8809351401675804E-2</c:v>
                </c:pt>
                <c:pt idx="49">
                  <c:v>2.6875444117348494E-2</c:v>
                </c:pt>
                <c:pt idx="50">
                  <c:v>6.7482923057094982E-2</c:v>
                </c:pt>
                <c:pt idx="51">
                  <c:v>4.153781450236263E-2</c:v>
                </c:pt>
                <c:pt idx="52">
                  <c:v>5.5048423394947782E-2</c:v>
                </c:pt>
                <c:pt idx="53">
                  <c:v>3.2964534707487114E-2</c:v>
                </c:pt>
                <c:pt idx="54">
                  <c:v>3.9587491683300065E-2</c:v>
                </c:pt>
                <c:pt idx="55">
                  <c:v>2.5742157713444295E-2</c:v>
                </c:pt>
                <c:pt idx="56">
                  <c:v>3.6161901144810375E-2</c:v>
                </c:pt>
                <c:pt idx="57">
                  <c:v>3.1035149239307506E-2</c:v>
                </c:pt>
                <c:pt idx="58">
                  <c:v>2.4169270093723372E-2</c:v>
                </c:pt>
                <c:pt idx="59">
                  <c:v>1.786907632855856E-2</c:v>
                </c:pt>
                <c:pt idx="60">
                  <c:v>1.6000720482723423E-2</c:v>
                </c:pt>
                <c:pt idx="61">
                  <c:v>1.4719788186345584E-2</c:v>
                </c:pt>
                <c:pt idx="62">
                  <c:v>1.0394413799700283E-2</c:v>
                </c:pt>
                <c:pt idx="63">
                  <c:v>1.0038913050586965E-2</c:v>
                </c:pt>
                <c:pt idx="64">
                  <c:v>3.6023789294817332E-3</c:v>
                </c:pt>
                <c:pt idx="65">
                  <c:v>-8.1504278129121716E-3</c:v>
                </c:pt>
                <c:pt idx="66">
                  <c:v>-1.6313873533773764E-2</c:v>
                </c:pt>
                <c:pt idx="67">
                  <c:v>-1.5699003080184147E-2</c:v>
                </c:pt>
                <c:pt idx="68">
                  <c:v>-1.756372105058869E-2</c:v>
                </c:pt>
                <c:pt idx="69">
                  <c:v>-1.8417318317683645E-2</c:v>
                </c:pt>
                <c:pt idx="70">
                  <c:v>-2.9761664717506148E-2</c:v>
                </c:pt>
                <c:pt idx="71">
                  <c:v>-2.4100074355946289E-2</c:v>
                </c:pt>
                <c:pt idx="72">
                  <c:v>-2.6729020078942851E-2</c:v>
                </c:pt>
                <c:pt idx="73">
                  <c:v>-2.508361204013378E-2</c:v>
                </c:pt>
                <c:pt idx="74">
                  <c:v>-2.3589531822639755E-2</c:v>
                </c:pt>
                <c:pt idx="75">
                  <c:v>-2.9378143575674441E-2</c:v>
                </c:pt>
                <c:pt idx="76">
                  <c:v>-3.459637561779242E-2</c:v>
                </c:pt>
                <c:pt idx="77">
                  <c:v>-3.4619716639990514E-2</c:v>
                </c:pt>
                <c:pt idx="78">
                  <c:v>-3.3509152963077875E-2</c:v>
                </c:pt>
                <c:pt idx="79">
                  <c:v>-3.3813747228381374E-2</c:v>
                </c:pt>
                <c:pt idx="80">
                  <c:v>-3.6837442787538754E-2</c:v>
                </c:pt>
                <c:pt idx="81">
                  <c:v>-4.1543026706231452E-2</c:v>
                </c:pt>
                <c:pt idx="82">
                  <c:v>-4.4244604316546761E-2</c:v>
                </c:pt>
                <c:pt idx="83">
                  <c:v>-3.4887218045112779E-2</c:v>
                </c:pt>
                <c:pt idx="84">
                  <c:v>-4.4219557804421959E-2</c:v>
                </c:pt>
                <c:pt idx="85">
                  <c:v>-3.7623511527742591E-2</c:v>
                </c:pt>
                <c:pt idx="86">
                  <c:v>-4.1381408793549367E-2</c:v>
                </c:pt>
                <c:pt idx="87">
                  <c:v>-4.4897959183673466E-2</c:v>
                </c:pt>
                <c:pt idx="88">
                  <c:v>-3.3228558599012123E-2</c:v>
                </c:pt>
                <c:pt idx="89">
                  <c:v>-5.0388635754489416E-2</c:v>
                </c:pt>
                <c:pt idx="90">
                  <c:v>-8.9130434782608695E-2</c:v>
                </c:pt>
                <c:pt idx="91">
                  <c:v>-0.12658730158730158</c:v>
                </c:pt>
                <c:pt idx="92">
                  <c:v>-9.4086021505376344E-2</c:v>
                </c:pt>
                <c:pt idx="93">
                  <c:v>-0.11159420289855072</c:v>
                </c:pt>
                <c:pt idx="94">
                  <c:v>-0.10373831775700934</c:v>
                </c:pt>
                <c:pt idx="95">
                  <c:v>-8.5526315789473686E-2</c:v>
                </c:pt>
                <c:pt idx="96">
                  <c:v>-0.11636363636363636</c:v>
                </c:pt>
                <c:pt idx="97">
                  <c:v>-0.108</c:v>
                </c:pt>
                <c:pt idx="98">
                  <c:v>-0.14000000000000001</c:v>
                </c:pt>
                <c:pt idx="99">
                  <c:v>-9.0909090909090912E-2</c:v>
                </c:pt>
                <c:pt idx="100">
                  <c:v>5.3333333333333337E-2</c:v>
                </c:pt>
              </c:numCache>
            </c:numRef>
          </c:val>
          <c:smooth val="0"/>
          <c:extLst>
            <c:ext xmlns:c16="http://schemas.microsoft.com/office/drawing/2014/chart" uri="{C3380CC4-5D6E-409C-BE32-E72D297353CC}">
              <c16:uniqueId val="{00000000-2179-40E2-A2B5-E5C9B16BC20F}"/>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GB" sz="1400"/>
                  <a:t>Age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lgn="ctr" rtl="0">
                  <a:defRPr sz="1200" b="0" i="0" u="none" strike="noStrike" kern="1200" baseline="0">
                    <a:solidFill>
                      <a:sysClr val="windowText" lastClr="000000"/>
                    </a:solidFill>
                    <a:latin typeface="+mn-lt"/>
                    <a:ea typeface="+mn-ea"/>
                    <a:cs typeface="+mn-cs"/>
                  </a:defRPr>
                </a:pPr>
                <a:r>
                  <a:rPr lang="en-GB" sz="1200"/>
                  <a:t>Percentage Difference from MYE</a:t>
                </a:r>
              </a:p>
              <a:p>
                <a:pPr algn="ctr" rtl="0">
                  <a:defRPr/>
                </a:pPr>
                <a:endParaRPr lang="en-US" sz="1200"/>
              </a:p>
            </c:rich>
          </c:tx>
          <c:overlay val="0"/>
          <c:spPr>
            <a:noFill/>
            <a:ln>
              <a:noFill/>
            </a:ln>
            <a:effectLst/>
          </c:spPr>
          <c:txPr>
            <a:bodyPr rot="-5400000" spcFirstLastPara="1" vertOverflow="ellipsis" vert="horz" wrap="square" anchor="ctr" anchorCtr="1"/>
            <a:lstStyle/>
            <a:p>
              <a:pPr algn="ctr" rtl="0">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Box plot of difference between APBE and MYE by sex and council area, 2016-2018 </cx:v>
        </cx:txData>
      </cx:tx>
      <cx:txPr>
        <a:bodyPr rot="0" spcFirstLastPara="1" vertOverflow="ellipsis" vert="horz" wrap="square" lIns="0" tIns="0" rIns="0" bIns="0" anchor="ctr" anchorCtr="1"/>
        <a:lstStyle/>
        <a:p>
          <a:pPr algn="ctr">
            <a:defRPr sz="1600">
              <a:solidFill>
                <a:sysClr val="windowText" lastClr="000000"/>
              </a:solidFill>
            </a:defRPr>
          </a:pPr>
          <a:r>
            <a:rPr lang="en-US" sz="1600">
              <a:solidFill>
                <a:sysClr val="windowText" lastClr="000000"/>
              </a:solidFill>
            </a:rPr>
            <a:t>Box plot of difference between APBE and MYE by sex and council area, 2016-2018 </a:t>
          </a:r>
        </a:p>
      </cx:txPr>
    </cx:title>
    <cx:plotArea>
      <cx:plotAreaRegion>
        <cx:plotSurface>
          <cx:spPr>
            <a:noFill/>
            <a:ln>
              <a:noFill/>
            </a:ln>
          </cx:spPr>
        </cx:plotSurface>
        <cx:series layoutId="boxWhisker" uniqueId="{2555515E-905D-492D-8A07-FF3AE7A689ED}" formatIdx="0">
          <cx:spPr>
            <a:solidFill>
              <a:srgbClr val="BF78D3"/>
            </a:solidFill>
            <a:ln w="9525">
              <a:solidFill>
                <a:srgbClr val="6C297F"/>
              </a:solidFill>
            </a:ln>
          </cx:spPr>
          <cx:dataId val="0"/>
          <cx:layoutPr>
            <cx:visibility meanLine="0" meanMarker="0" nonoutliers="0" outliers="0"/>
            <cx:statistics quartileMethod="exclusive"/>
          </cx:layoutPr>
        </cx:series>
      </cx:plotAreaRegion>
      <cx:axis id="0">
        <cx:catScaling gapWidth="0.910000026"/>
        <cx:tickLabels/>
        <cx:txPr>
          <a:bodyPr rot="-60000000" spcFirstLastPara="1" vertOverflow="ellipsis" vert="horz" wrap="square" lIns="0" tIns="0" rIns="0" bIns="0" anchor="ctr" anchorCtr="1"/>
          <a:lstStyle/>
          <a:p>
            <a:pPr>
              <a:defRPr sz="1400">
                <a:solidFill>
                  <a:schemeClr val="tx1"/>
                </a:solidFill>
              </a:defRPr>
            </a:pPr>
            <a:endParaRPr lang="en-US" sz="1400">
              <a:solidFill>
                <a:schemeClr val="tx1"/>
              </a:solidFill>
            </a:endParaRPr>
          </a:p>
        </cx:txPr>
      </cx:axis>
      <cx:axis id="1">
        <cx:valScaling/>
        <cx:title>
          <cx:tx>
            <cx:rich>
              <a:bodyPr spcFirstLastPara="1" vertOverflow="ellipsis" wrap="square" lIns="0" tIns="0" rIns="0" bIns="0" anchor="ctr" anchorCtr="1"/>
              <a:lstStyle/>
              <a:p>
                <a:pPr rtl="0">
                  <a:defRPr sz="1300"/>
                </a:pPr>
                <a:r>
                  <a:rPr lang="en-GB" sz="1300" b="0" i="0" baseline="0">
                    <a:solidFill>
                      <a:sysClr val="windowText" lastClr="000000"/>
                    </a:solidFill>
                    <a:effectLst/>
                    <a:latin typeface="+mn-lt"/>
                  </a:rPr>
                  <a:t>Percentage Difference from MYE</a:t>
                </a:r>
                <a:endParaRPr lang="en-GB" sz="1300">
                  <a:solidFill>
                    <a:sysClr val="windowText" lastClr="000000"/>
                  </a:solidFill>
                  <a:effectLst/>
                  <a:latin typeface="+mn-lt"/>
                </a:endParaRPr>
              </a:p>
            </cx:rich>
          </cx:tx>
        </cx:title>
        <cx:majorGridlines>
          <cx:spPr>
            <a:ln>
              <a:solidFill>
                <a:schemeClr val="tx1">
                  <a:alpha val="5000"/>
                </a:schemeClr>
              </a:solidFill>
            </a:ln>
          </cx:spPr>
        </cx:majorGridlines>
        <cx:tickLabels/>
        <cx:numFmt formatCode="0%" sourceLinked="0"/>
        <cx:txPr>
          <a:bodyPr rot="-60000000" spcFirstLastPara="1" vertOverflow="ellipsis" vert="horz" wrap="square" lIns="0" tIns="0" rIns="0" bIns="0" anchor="ctr" anchorCtr="1"/>
          <a:lstStyle/>
          <a:p>
            <a:pPr>
              <a:defRPr sz="1400">
                <a:solidFill>
                  <a:sysClr val="windowText" lastClr="000000"/>
                </a:solidFill>
              </a:defRPr>
            </a:pPr>
            <a:endParaRPr lang="en-US" sz="1400">
              <a:solidFill>
                <a:sysClr val="windowText" lastClr="000000"/>
              </a:solidFill>
            </a:endParaRPr>
          </a:p>
        </cx:txPr>
      </cx:axis>
    </cx:plotArea>
  </cx:chart>
  <cx:spPr>
    <a:ln>
      <a:no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microsoft.com/office/2014/relationships/chartEx" Target="../charts/chartEx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103044</xdr:rowOff>
    </xdr:from>
    <xdr:to>
      <xdr:col>14</xdr:col>
      <xdr:colOff>57150</xdr:colOff>
      <xdr:row>29</xdr:row>
      <xdr:rowOff>174481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133926</xdr:colOff>
      <xdr:row>3</xdr:row>
      <xdr:rowOff>78799</xdr:rowOff>
    </xdr:from>
    <xdr:ext cx="496546" cy="280205"/>
    <xdr:sp macro="" textlink="">
      <xdr:nvSpPr>
        <xdr:cNvPr id="3" name="TextBox 2">
          <a:extLst>
            <a:ext uri="{FF2B5EF4-FFF2-40B4-BE49-F238E27FC236}">
              <a16:creationId xmlns:a16="http://schemas.microsoft.com/office/drawing/2014/main" id="{85CC6856-9B67-7353-A5A0-ADEDC5912B19}"/>
            </a:ext>
          </a:extLst>
        </xdr:cNvPr>
        <xdr:cNvSpPr txBox="1"/>
      </xdr:nvSpPr>
      <xdr:spPr>
        <a:xfrm>
          <a:off x="1353126" y="878899"/>
          <a:ext cx="49654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solidFill>
                <a:schemeClr val="tx1"/>
              </a:solidFill>
              <a:effectLst/>
              <a:latin typeface="+mn-lt"/>
              <a:ea typeface="+mn-ea"/>
              <a:cs typeface="+mn-cs"/>
            </a:rPr>
            <a:t>2016</a:t>
          </a:r>
          <a:endParaRPr lang="en-GB" sz="1200">
            <a:solidFill>
              <a:schemeClr val="tx1"/>
            </a:solidFill>
            <a:effectLst/>
          </a:endParaRPr>
        </a:p>
      </xdr:txBody>
    </xdr:sp>
    <xdr:clientData/>
  </xdr:oneCellAnchor>
  <xdr:oneCellAnchor>
    <xdr:from>
      <xdr:col>6</xdr:col>
      <xdr:colOff>326159</xdr:colOff>
      <xdr:row>3</xdr:row>
      <xdr:rowOff>78799</xdr:rowOff>
    </xdr:from>
    <xdr:ext cx="496546" cy="280205"/>
    <xdr:sp macro="" textlink="">
      <xdr:nvSpPr>
        <xdr:cNvPr id="4" name="TextBox 3">
          <a:extLst>
            <a:ext uri="{FF2B5EF4-FFF2-40B4-BE49-F238E27FC236}">
              <a16:creationId xmlns:a16="http://schemas.microsoft.com/office/drawing/2014/main" id="{A0307726-743E-4137-9F38-19ABFC6748D0}"/>
            </a:ext>
          </a:extLst>
        </xdr:cNvPr>
        <xdr:cNvSpPr txBox="1"/>
      </xdr:nvSpPr>
      <xdr:spPr>
        <a:xfrm>
          <a:off x="3983759" y="878899"/>
          <a:ext cx="49654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solidFill>
                <a:schemeClr val="tx1"/>
              </a:solidFill>
              <a:effectLst/>
              <a:latin typeface="+mn-lt"/>
              <a:ea typeface="+mn-ea"/>
              <a:cs typeface="+mn-cs"/>
            </a:rPr>
            <a:t>2017</a:t>
          </a:r>
          <a:endParaRPr lang="en-GB" sz="1200">
            <a:solidFill>
              <a:schemeClr val="tx1"/>
            </a:solidFill>
            <a:effectLst/>
          </a:endParaRPr>
        </a:p>
      </xdr:txBody>
    </xdr:sp>
    <xdr:clientData/>
  </xdr:oneCellAnchor>
  <xdr:oneCellAnchor>
    <xdr:from>
      <xdr:col>10</xdr:col>
      <xdr:colOff>518391</xdr:colOff>
      <xdr:row>3</xdr:row>
      <xdr:rowOff>78799</xdr:rowOff>
    </xdr:from>
    <xdr:ext cx="496546" cy="280205"/>
    <xdr:sp macro="" textlink="">
      <xdr:nvSpPr>
        <xdr:cNvPr id="5" name="TextBox 4">
          <a:extLst>
            <a:ext uri="{FF2B5EF4-FFF2-40B4-BE49-F238E27FC236}">
              <a16:creationId xmlns:a16="http://schemas.microsoft.com/office/drawing/2014/main" id="{E35BC957-B48E-426A-B658-0DC58AA3EF13}"/>
            </a:ext>
          </a:extLst>
        </xdr:cNvPr>
        <xdr:cNvSpPr txBox="1"/>
      </xdr:nvSpPr>
      <xdr:spPr>
        <a:xfrm>
          <a:off x="6614391" y="878899"/>
          <a:ext cx="49654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solidFill>
                <a:schemeClr val="tx1"/>
              </a:solidFill>
              <a:effectLst/>
              <a:latin typeface="+mn-lt"/>
              <a:ea typeface="+mn-ea"/>
              <a:cs typeface="+mn-cs"/>
            </a:rPr>
            <a:t>2018</a:t>
          </a:r>
          <a:endParaRPr lang="en-GB" sz="1200">
            <a:solidFill>
              <a:schemeClr val="tx1"/>
            </a:solidFill>
            <a:effectLst/>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0.13983</cdr:x>
      <cdr:y>0.19521</cdr:y>
    </cdr:from>
    <cdr:to>
      <cdr:x>0.32213</cdr:x>
      <cdr:y>0.33078</cdr:y>
    </cdr:to>
    <cdr:sp macro="" textlink="">
      <cdr:nvSpPr>
        <cdr:cNvPr id="4" name="TextBox 5"/>
        <cdr:cNvSpPr txBox="1"/>
      </cdr:nvSpPr>
      <cdr:spPr>
        <a:xfrm xmlns:a="http://schemas.openxmlformats.org/drawingml/2006/main">
          <a:off x="1123219" y="861096"/>
          <a:ext cx="1464405" cy="5980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higher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0.22448</cdr:x>
      <cdr:y>0.63654</cdr:y>
    </cdr:from>
    <cdr:to>
      <cdr:x>0.38838</cdr:x>
      <cdr:y>0.7721</cdr:y>
    </cdr:to>
    <cdr:sp macro="" textlink="">
      <cdr:nvSpPr>
        <cdr:cNvPr id="5" name="TextBox 5"/>
        <cdr:cNvSpPr txBox="1"/>
      </cdr:nvSpPr>
      <cdr:spPr>
        <a:xfrm xmlns:a="http://schemas.openxmlformats.org/drawingml/2006/main">
          <a:off x="1717664" y="2904866"/>
          <a:ext cx="1254135" cy="61863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lower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11.xml><?xml version="1.0" encoding="utf-8"?>
<c:userShapes xmlns:c="http://schemas.openxmlformats.org/drawingml/2006/chart">
  <cdr:relSizeAnchor xmlns:cdr="http://schemas.openxmlformats.org/drawingml/2006/chartDrawing">
    <cdr:from>
      <cdr:x>0.13859</cdr:x>
      <cdr:y>0.20148</cdr:y>
    </cdr:from>
    <cdr:to>
      <cdr:x>0.30672</cdr:x>
      <cdr:y>0.33705</cdr:y>
    </cdr:to>
    <cdr:sp macro="" textlink="">
      <cdr:nvSpPr>
        <cdr:cNvPr id="4" name="TextBox 5"/>
        <cdr:cNvSpPr txBox="1"/>
      </cdr:nvSpPr>
      <cdr:spPr>
        <a:xfrm xmlns:a="http://schemas.openxmlformats.org/drawingml/2006/main">
          <a:off x="1113258" y="886834"/>
          <a:ext cx="1350541" cy="5967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higher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0.39626</cdr:x>
      <cdr:y>0.5215</cdr:y>
    </cdr:from>
    <cdr:to>
      <cdr:x>0.56017</cdr:x>
      <cdr:y>0.65707</cdr:y>
    </cdr:to>
    <cdr:sp macro="" textlink="">
      <cdr:nvSpPr>
        <cdr:cNvPr id="5" name="TextBox 5"/>
        <cdr:cNvSpPr txBox="1"/>
      </cdr:nvSpPr>
      <cdr:spPr>
        <a:xfrm xmlns:a="http://schemas.openxmlformats.org/drawingml/2006/main">
          <a:off x="3032083" y="2374911"/>
          <a:ext cx="1254167"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lower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6350</xdr:colOff>
      <xdr:row>3</xdr:row>
      <xdr:rowOff>15873</xdr:rowOff>
    </xdr:from>
    <xdr:to>
      <xdr:col>14</xdr:col>
      <xdr:colOff>414350</xdr:colOff>
      <xdr:row>56</xdr:row>
      <xdr:rowOff>177801</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95250</xdr:colOff>
      <xdr:row>2</xdr:row>
      <xdr:rowOff>200023</xdr:rowOff>
    </xdr:from>
    <xdr:to>
      <xdr:col>29</xdr:col>
      <xdr:colOff>502800</xdr:colOff>
      <xdr:row>58</xdr:row>
      <xdr:rowOff>9525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0.3226</cdr:x>
      <cdr:y>0.22063</cdr:y>
    </cdr:from>
    <cdr:to>
      <cdr:x>0.44688</cdr:x>
      <cdr:y>0.31079</cdr:y>
    </cdr:to>
    <cdr:sp macro="" textlink="">
      <cdr:nvSpPr>
        <cdr:cNvPr id="2" name="TextBox 5"/>
        <cdr:cNvSpPr txBox="1"/>
      </cdr:nvSpPr>
      <cdr:spPr>
        <a:xfrm xmlns:a="http://schemas.openxmlformats.org/drawingml/2006/main">
          <a:off x="3028258" y="2189064"/>
          <a:ext cx="1166604" cy="8945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lower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0.76795</cdr:x>
      <cdr:y>0.6177</cdr:y>
    </cdr:from>
    <cdr:to>
      <cdr:x>0.89223</cdr:x>
      <cdr:y>0.70786</cdr:y>
    </cdr:to>
    <cdr:sp macro="" textlink="">
      <cdr:nvSpPr>
        <cdr:cNvPr id="3" name="TextBox 5"/>
        <cdr:cNvSpPr txBox="1"/>
      </cdr:nvSpPr>
      <cdr:spPr>
        <a:xfrm xmlns:a="http://schemas.openxmlformats.org/drawingml/2006/main">
          <a:off x="7208671" y="6128744"/>
          <a:ext cx="1166604" cy="8945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latin typeface="+mn-lt"/>
              <a:cs typeface="Arial" panose="020B0604020202020204" pitchFamily="34" charset="0"/>
            </a:rPr>
            <a:t>ABPE higher</a:t>
          </a:r>
        </a:p>
        <a:p xmlns:a="http://schemas.openxmlformats.org/drawingml/2006/main">
          <a:pPr algn="l"/>
          <a:r>
            <a:rPr lang="en-GB" sz="1600">
              <a:latin typeface="+mn-lt"/>
              <a:cs typeface="Arial" panose="020B0604020202020204" pitchFamily="34" charset="0"/>
            </a:rPr>
            <a:t> than MYE</a:t>
          </a:r>
        </a:p>
        <a:p xmlns:a="http://schemas.openxmlformats.org/drawingml/2006/main">
          <a:endParaRPr lang="en-GB" sz="1000"/>
        </a:p>
      </cdr:txBody>
    </cdr:sp>
  </cdr:relSizeAnchor>
</c:userShapes>
</file>

<file path=xl/drawings/drawing14.xml><?xml version="1.0" encoding="utf-8"?>
<c:userShapes xmlns:c="http://schemas.openxmlformats.org/drawingml/2006/chart">
  <cdr:relSizeAnchor xmlns:cdr="http://schemas.openxmlformats.org/drawingml/2006/chartDrawing">
    <cdr:from>
      <cdr:x>0.83581</cdr:x>
      <cdr:y>0.63573</cdr:y>
    </cdr:from>
    <cdr:to>
      <cdr:x>0.97785</cdr:x>
      <cdr:y>0.72589</cdr:y>
    </cdr:to>
    <cdr:sp macro="" textlink="">
      <cdr:nvSpPr>
        <cdr:cNvPr id="4" name="TextBox 5">
          <a:extLst xmlns:a="http://schemas.openxmlformats.org/drawingml/2006/main">
            <a:ext uri="{FF2B5EF4-FFF2-40B4-BE49-F238E27FC236}">
              <a16:creationId xmlns:a16="http://schemas.microsoft.com/office/drawing/2014/main" id="{5A964FC8-BF03-4996-0E8F-BF005953A14F}"/>
            </a:ext>
          </a:extLst>
        </cdr:cNvPr>
        <cdr:cNvSpPr txBox="1"/>
      </cdr:nvSpPr>
      <cdr:spPr>
        <a:xfrm xmlns:a="http://schemas.openxmlformats.org/drawingml/2006/main">
          <a:off x="7473776" y="6709286"/>
          <a:ext cx="1270114" cy="9515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latin typeface="+mn-lt"/>
              <a:cs typeface="Arial" panose="020B0604020202020204" pitchFamily="34" charset="0"/>
            </a:rPr>
            <a:t>ABPE higher</a:t>
          </a:r>
        </a:p>
        <a:p xmlns:a="http://schemas.openxmlformats.org/drawingml/2006/main">
          <a:pPr algn="l"/>
          <a:r>
            <a:rPr lang="en-GB" sz="1600">
              <a:latin typeface="+mn-lt"/>
              <a:cs typeface="Arial" panose="020B0604020202020204" pitchFamily="34" charset="0"/>
            </a:rPr>
            <a:t> than MYE</a:t>
          </a:r>
        </a:p>
        <a:p xmlns:a="http://schemas.openxmlformats.org/drawingml/2006/main">
          <a:endParaRPr lang="en-GB" sz="1400"/>
        </a:p>
      </cdr:txBody>
    </cdr:sp>
  </cdr:relSizeAnchor>
  <cdr:relSizeAnchor xmlns:cdr="http://schemas.openxmlformats.org/drawingml/2006/chartDrawing">
    <cdr:from>
      <cdr:x>0.32135</cdr:x>
      <cdr:y>0.26669</cdr:y>
    </cdr:from>
    <cdr:to>
      <cdr:x>0.47615</cdr:x>
      <cdr:y>0.35685</cdr:y>
    </cdr:to>
    <cdr:sp macro="" textlink="">
      <cdr:nvSpPr>
        <cdr:cNvPr id="5" name="TextBox 5">
          <a:extLst xmlns:a="http://schemas.openxmlformats.org/drawingml/2006/main">
            <a:ext uri="{FF2B5EF4-FFF2-40B4-BE49-F238E27FC236}">
              <a16:creationId xmlns:a16="http://schemas.microsoft.com/office/drawing/2014/main" id="{7598391C-C75B-6138-8C6A-DD71A9CAC87A}"/>
            </a:ext>
          </a:extLst>
        </cdr:cNvPr>
        <cdr:cNvSpPr txBox="1"/>
      </cdr:nvSpPr>
      <cdr:spPr>
        <a:xfrm xmlns:a="http://schemas.openxmlformats.org/drawingml/2006/main">
          <a:off x="2873455" y="2814593"/>
          <a:ext cx="1384219" cy="9515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chemeClr val="tx1"/>
              </a:solidFill>
              <a:latin typeface="+mn-lt"/>
              <a:cs typeface="Arial" panose="020B0604020202020204" pitchFamily="34" charset="0"/>
            </a:rPr>
            <a:t>ABPE lower</a:t>
          </a:r>
        </a:p>
        <a:p xmlns:a="http://schemas.openxmlformats.org/drawingml/2006/main">
          <a:pPr algn="l"/>
          <a:r>
            <a:rPr lang="en-GB" sz="1600">
              <a:solidFill>
                <a:schemeClr val="tx1"/>
              </a:solidFill>
              <a:latin typeface="+mn-lt"/>
              <a:cs typeface="Arial" panose="020B0604020202020204" pitchFamily="34" charset="0"/>
            </a:rPr>
            <a:t> than MYE</a:t>
          </a:r>
        </a:p>
        <a:p xmlns:a="http://schemas.openxmlformats.org/drawingml/2006/main">
          <a:endParaRPr lang="en-GB" sz="1400">
            <a:solidFill>
              <a:schemeClr val="tx1"/>
            </a:solidFil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xdr:row>
      <xdr:rowOff>3175</xdr:rowOff>
    </xdr:from>
    <xdr:to>
      <xdr:col>11</xdr:col>
      <xdr:colOff>386024</xdr:colOff>
      <xdr:row>25</xdr:row>
      <xdr:rowOff>185200</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803275"/>
              <a:ext cx="8133024" cy="423967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523874</xdr:colOff>
      <xdr:row>7</xdr:row>
      <xdr:rowOff>41275</xdr:rowOff>
    </xdr:from>
    <xdr:to>
      <xdr:col>5</xdr:col>
      <xdr:colOff>352425</xdr:colOff>
      <xdr:row>9</xdr:row>
      <xdr:rowOff>15868</xdr:rowOff>
    </xdr:to>
    <xdr:sp macro="" textlink="">
      <xdr:nvSpPr>
        <xdr:cNvPr id="10" name="TextBox 5">
          <a:extLst>
            <a:ext uri="{FF2B5EF4-FFF2-40B4-BE49-F238E27FC236}">
              <a16:creationId xmlns:a16="http://schemas.microsoft.com/office/drawing/2014/main" id="{00000000-0008-0000-0B00-00000A000000}"/>
            </a:ext>
          </a:extLst>
        </xdr:cNvPr>
        <xdr:cNvSpPr txBox="1"/>
      </xdr:nvSpPr>
      <xdr:spPr>
        <a:xfrm>
          <a:off x="2962274" y="1603375"/>
          <a:ext cx="1171576" cy="35559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GB" sz="1400">
              <a:solidFill>
                <a:sysClr val="windowText" lastClr="000000"/>
              </a:solidFill>
              <a:latin typeface="+mn-lt"/>
              <a:cs typeface="Arial" panose="020B0604020202020204" pitchFamily="34" charset="0"/>
            </a:rPr>
            <a:t>ABPE higher</a:t>
          </a:r>
        </a:p>
        <a:p>
          <a:pPr algn="l"/>
          <a:r>
            <a:rPr lang="en-GB" sz="1400">
              <a:solidFill>
                <a:sysClr val="windowText" lastClr="000000"/>
              </a:solidFill>
              <a:latin typeface="+mn-lt"/>
              <a:cs typeface="Arial" panose="020B0604020202020204" pitchFamily="34" charset="0"/>
            </a:rPr>
            <a:t> than MYE</a:t>
          </a:r>
        </a:p>
        <a:p>
          <a:endParaRPr lang="en-GB" sz="1000"/>
        </a:p>
      </xdr:txBody>
    </xdr:sp>
    <xdr:clientData/>
  </xdr:twoCellAnchor>
  <xdr:twoCellAnchor>
    <xdr:from>
      <xdr:col>4</xdr:col>
      <xdr:colOff>215899</xdr:colOff>
      <xdr:row>20</xdr:row>
      <xdr:rowOff>174625</xdr:rowOff>
    </xdr:from>
    <xdr:to>
      <xdr:col>4</xdr:col>
      <xdr:colOff>1274098</xdr:colOff>
      <xdr:row>23</xdr:row>
      <xdr:rowOff>98418</xdr:rowOff>
    </xdr:to>
    <xdr:sp macro="" textlink="">
      <xdr:nvSpPr>
        <xdr:cNvPr id="11" name="TextBox 5">
          <a:extLst>
            <a:ext uri="{FF2B5EF4-FFF2-40B4-BE49-F238E27FC236}">
              <a16:creationId xmlns:a16="http://schemas.microsoft.com/office/drawing/2014/main" id="{00000000-0008-0000-0B00-00000B000000}"/>
            </a:ext>
          </a:extLst>
        </xdr:cNvPr>
        <xdr:cNvSpPr txBox="1"/>
      </xdr:nvSpPr>
      <xdr:spPr>
        <a:xfrm>
          <a:off x="2781299" y="4111625"/>
          <a:ext cx="1058199" cy="47624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GB" sz="1400">
              <a:solidFill>
                <a:sysClr val="windowText" lastClr="000000"/>
              </a:solidFill>
              <a:latin typeface="+mn-lt"/>
              <a:cs typeface="Arial" panose="020B0604020202020204" pitchFamily="34" charset="0"/>
            </a:rPr>
            <a:t>ABPE lower</a:t>
          </a:r>
        </a:p>
        <a:p>
          <a:pPr algn="l"/>
          <a:r>
            <a:rPr lang="en-GB" sz="1400">
              <a:solidFill>
                <a:sysClr val="windowText" lastClr="000000"/>
              </a:solidFill>
              <a:latin typeface="+mn-lt"/>
              <a:cs typeface="Arial" panose="020B0604020202020204" pitchFamily="34" charset="0"/>
            </a:rPr>
            <a:t> than MYE</a:t>
          </a:r>
        </a:p>
        <a:p>
          <a:endParaRPr lang="en-GB"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28575</xdr:rowOff>
    </xdr:from>
    <xdr:to>
      <xdr:col>13</xdr:col>
      <xdr:colOff>311150</xdr:colOff>
      <xdr:row>27</xdr:row>
      <xdr:rowOff>20100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0.14478</cdr:x>
      <cdr:y>0.17223</cdr:y>
    </cdr:from>
    <cdr:to>
      <cdr:x>0.29002</cdr:x>
      <cdr:y>0.3078</cdr:y>
    </cdr:to>
    <cdr:sp macro="" textlink="">
      <cdr:nvSpPr>
        <cdr:cNvPr id="4" name="TextBox 5"/>
        <cdr:cNvSpPr txBox="1"/>
      </cdr:nvSpPr>
      <cdr:spPr>
        <a:xfrm xmlns:a="http://schemas.openxmlformats.org/drawingml/2006/main">
          <a:off x="1108088" y="785974"/>
          <a:ext cx="1111609" cy="6186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higher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0.74961</cdr:x>
      <cdr:y>0.70764</cdr:y>
    </cdr:from>
    <cdr:to>
      <cdr:x>0.89484</cdr:x>
      <cdr:y>0.84322</cdr:y>
    </cdr:to>
    <cdr:sp macro="" textlink="">
      <cdr:nvSpPr>
        <cdr:cNvPr id="5" name="TextBox 5"/>
        <cdr:cNvSpPr txBox="1"/>
      </cdr:nvSpPr>
      <cdr:spPr>
        <a:xfrm xmlns:a="http://schemas.openxmlformats.org/drawingml/2006/main">
          <a:off x="5737250" y="3222603"/>
          <a:ext cx="1111532" cy="61743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lower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18.xml><?xml version="1.0" encoding="utf-8"?>
<xdr:wsDr xmlns:xdr="http://schemas.openxmlformats.org/drawingml/2006/spreadsheetDrawing" xmlns:a="http://schemas.openxmlformats.org/drawingml/2006/main">
  <xdr:twoCellAnchor>
    <xdr:from>
      <xdr:col>12</xdr:col>
      <xdr:colOff>299357</xdr:colOff>
      <xdr:row>3</xdr:row>
      <xdr:rowOff>57149</xdr:rowOff>
    </xdr:from>
    <xdr:to>
      <xdr:col>25</xdr:col>
      <xdr:colOff>28157</xdr:colOff>
      <xdr:row>27</xdr:row>
      <xdr:rowOff>48674</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57149</xdr:rowOff>
    </xdr:from>
    <xdr:to>
      <xdr:col>12</xdr:col>
      <xdr:colOff>338400</xdr:colOff>
      <xdr:row>27</xdr:row>
      <xdr:rowOff>48674</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0.34167</cdr:x>
      <cdr:y>0.30722</cdr:y>
    </cdr:from>
    <cdr:to>
      <cdr:x>0.48408</cdr:x>
      <cdr:y>0.41598</cdr:y>
    </cdr:to>
    <cdr:sp macro="" textlink="">
      <cdr:nvSpPr>
        <cdr:cNvPr id="4" name="TextBox 5"/>
        <cdr:cNvSpPr txBox="1"/>
      </cdr:nvSpPr>
      <cdr:spPr>
        <a:xfrm xmlns:a="http://schemas.openxmlformats.org/drawingml/2006/main">
          <a:off x="2614979" y="1402012"/>
          <a:ext cx="1089949" cy="49632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higher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0.75052</cdr:x>
      <cdr:y>0.62929</cdr:y>
    </cdr:from>
    <cdr:to>
      <cdr:x>0.89292</cdr:x>
      <cdr:y>0.73805</cdr:y>
    </cdr:to>
    <cdr:sp macro="" textlink="">
      <cdr:nvSpPr>
        <cdr:cNvPr id="5" name="TextBox 5"/>
        <cdr:cNvSpPr txBox="1"/>
      </cdr:nvSpPr>
      <cdr:spPr>
        <a:xfrm xmlns:a="http://schemas.openxmlformats.org/drawingml/2006/main">
          <a:off x="5744213" y="2865772"/>
          <a:ext cx="1089873"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lower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120650</xdr:colOff>
      <xdr:row>3</xdr:row>
      <xdr:rowOff>146050</xdr:rowOff>
    </xdr:from>
    <xdr:to>
      <xdr:col>12</xdr:col>
      <xdr:colOff>457202</xdr:colOff>
      <xdr:row>27</xdr:row>
      <xdr:rowOff>127001</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228600</xdr:colOff>
      <xdr:row>3</xdr:row>
      <xdr:rowOff>152400</xdr:rowOff>
    </xdr:from>
    <xdr:to>
      <xdr:col>26</xdr:col>
      <xdr:colOff>565152</xdr:colOff>
      <xdr:row>27</xdr:row>
      <xdr:rowOff>133351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111125</xdr:rowOff>
    </xdr:from>
    <xdr:to>
      <xdr:col>12</xdr:col>
      <xdr:colOff>336552</xdr:colOff>
      <xdr:row>51</xdr:row>
      <xdr:rowOff>92076</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0.18235</cdr:x>
      <cdr:y>0.25564</cdr:y>
    </cdr:from>
    <cdr:to>
      <cdr:x>0.32475</cdr:x>
      <cdr:y>0.36439</cdr:y>
    </cdr:to>
    <cdr:sp macro="" textlink="">
      <cdr:nvSpPr>
        <cdr:cNvPr id="4" name="TextBox 5"/>
        <cdr:cNvSpPr txBox="1"/>
      </cdr:nvSpPr>
      <cdr:spPr>
        <a:xfrm xmlns:a="http://schemas.openxmlformats.org/drawingml/2006/main">
          <a:off x="1395634" y="1164202"/>
          <a:ext cx="1089873" cy="4952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higher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0.18545</cdr:x>
      <cdr:y>0.66864</cdr:y>
    </cdr:from>
    <cdr:to>
      <cdr:x>0.32785</cdr:x>
      <cdr:y>0.77739</cdr:y>
    </cdr:to>
    <cdr:sp macro="" textlink="">
      <cdr:nvSpPr>
        <cdr:cNvPr id="5" name="TextBox 5"/>
        <cdr:cNvSpPr txBox="1"/>
      </cdr:nvSpPr>
      <cdr:spPr>
        <a:xfrm xmlns:a="http://schemas.openxmlformats.org/drawingml/2006/main">
          <a:off x="1419381" y="3044984"/>
          <a:ext cx="1089873" cy="4952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lower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3</xdr:row>
      <xdr:rowOff>161925</xdr:rowOff>
    </xdr:from>
    <xdr:to>
      <xdr:col>12</xdr:col>
      <xdr:colOff>338400</xdr:colOff>
      <xdr:row>27</xdr:row>
      <xdr:rowOff>143925</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12</xdr:col>
      <xdr:colOff>338400</xdr:colOff>
      <xdr:row>54</xdr:row>
      <xdr:rowOff>166150</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280988</xdr:colOff>
      <xdr:row>3</xdr:row>
      <xdr:rowOff>161925</xdr:rowOff>
    </xdr:from>
    <xdr:to>
      <xdr:col>26</xdr:col>
      <xdr:colOff>9788</xdr:colOff>
      <xdr:row>27</xdr:row>
      <xdr:rowOff>137575</xdr:rowOff>
    </xdr:to>
    <xdr:graphicFrame macro="">
      <xdr:nvGraphicFramePr>
        <xdr:cNvPr id="6" name="Chart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153</xdr:row>
      <xdr:rowOff>0</xdr:rowOff>
    </xdr:from>
    <xdr:to>
      <xdr:col>15</xdr:col>
      <xdr:colOff>338400</xdr:colOff>
      <xdr:row>176</xdr:row>
      <xdr:rowOff>166150</xdr:rowOff>
    </xdr:to>
    <xdr:graphicFrame macro="">
      <xdr:nvGraphicFramePr>
        <xdr:cNvPr id="8" name="Chart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0.23563</cdr:x>
      <cdr:y>0.36463</cdr:y>
    </cdr:from>
    <cdr:to>
      <cdr:x>0.37804</cdr:x>
      <cdr:y>0.47339</cdr:y>
    </cdr:to>
    <cdr:sp macro="" textlink="">
      <cdr:nvSpPr>
        <cdr:cNvPr id="7" name="TextBox 5"/>
        <cdr:cNvSpPr txBox="1"/>
      </cdr:nvSpPr>
      <cdr:spPr>
        <a:xfrm xmlns:a="http://schemas.openxmlformats.org/drawingml/2006/main">
          <a:off x="1803424" y="1660526"/>
          <a:ext cx="1089949"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higher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0.3912</cdr:x>
      <cdr:y>0.7934</cdr:y>
    </cdr:from>
    <cdr:to>
      <cdr:x>0.53361</cdr:x>
      <cdr:y>0.90216</cdr:y>
    </cdr:to>
    <cdr:sp macro="" textlink="">
      <cdr:nvSpPr>
        <cdr:cNvPr id="9" name="TextBox 5"/>
        <cdr:cNvSpPr txBox="1"/>
      </cdr:nvSpPr>
      <cdr:spPr>
        <a:xfrm xmlns:a="http://schemas.openxmlformats.org/drawingml/2006/main">
          <a:off x="2994077" y="3613151"/>
          <a:ext cx="1089949"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lower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3.xml><?xml version="1.0" encoding="utf-8"?>
<c:userShapes xmlns:c="http://schemas.openxmlformats.org/drawingml/2006/chart">
  <cdr:relSizeAnchor xmlns:cdr="http://schemas.openxmlformats.org/drawingml/2006/chartDrawing">
    <cdr:from>
      <cdr:x>0.23688</cdr:x>
      <cdr:y>0.25605</cdr:y>
    </cdr:from>
    <cdr:to>
      <cdr:x>0.37929</cdr:x>
      <cdr:y>0.36481</cdr:y>
    </cdr:to>
    <cdr:sp macro="" textlink="">
      <cdr:nvSpPr>
        <cdr:cNvPr id="7" name="TextBox 5"/>
        <cdr:cNvSpPr txBox="1"/>
      </cdr:nvSpPr>
      <cdr:spPr>
        <a:xfrm xmlns:a="http://schemas.openxmlformats.org/drawingml/2006/main">
          <a:off x="1812949" y="1164438"/>
          <a:ext cx="1089949" cy="494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higher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0.4661</cdr:x>
      <cdr:y>0.7872</cdr:y>
    </cdr:from>
    <cdr:to>
      <cdr:x>0.60851</cdr:x>
      <cdr:y>0.89596</cdr:y>
    </cdr:to>
    <cdr:sp macro="" textlink="">
      <cdr:nvSpPr>
        <cdr:cNvPr id="9" name="TextBox 5"/>
        <cdr:cNvSpPr txBox="1"/>
      </cdr:nvSpPr>
      <cdr:spPr>
        <a:xfrm xmlns:a="http://schemas.openxmlformats.org/drawingml/2006/main">
          <a:off x="3567355" y="3579920"/>
          <a:ext cx="1089950" cy="494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lower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4.xml><?xml version="1.0" encoding="utf-8"?>
<c:userShapes xmlns:c="http://schemas.openxmlformats.org/drawingml/2006/chart">
  <cdr:relSizeAnchor xmlns:cdr="http://schemas.openxmlformats.org/drawingml/2006/chartDrawing">
    <cdr:from>
      <cdr:x>0.23936</cdr:x>
      <cdr:y>0.37753</cdr:y>
    </cdr:from>
    <cdr:to>
      <cdr:x>0.38177</cdr:x>
      <cdr:y>0.48629</cdr:y>
    </cdr:to>
    <cdr:sp macro="" textlink="">
      <cdr:nvSpPr>
        <cdr:cNvPr id="7" name="TextBox 5"/>
        <cdr:cNvSpPr txBox="1"/>
      </cdr:nvSpPr>
      <cdr:spPr>
        <a:xfrm xmlns:a="http://schemas.openxmlformats.org/drawingml/2006/main">
          <a:off x="1831999" y="1716888"/>
          <a:ext cx="1089949" cy="494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higher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0.46758</cdr:x>
      <cdr:y>0.7609</cdr:y>
    </cdr:from>
    <cdr:to>
      <cdr:x>0.60999</cdr:x>
      <cdr:y>0.86966</cdr:y>
    </cdr:to>
    <cdr:sp macro="" textlink="">
      <cdr:nvSpPr>
        <cdr:cNvPr id="9" name="TextBox 5"/>
        <cdr:cNvSpPr txBox="1"/>
      </cdr:nvSpPr>
      <cdr:spPr>
        <a:xfrm xmlns:a="http://schemas.openxmlformats.org/drawingml/2006/main">
          <a:off x="3578665" y="3460319"/>
          <a:ext cx="1089949" cy="49460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400">
              <a:solidFill>
                <a:sysClr val="windowText" lastClr="000000"/>
              </a:solidFill>
              <a:latin typeface="+mn-lt"/>
              <a:cs typeface="Arial" panose="020B0604020202020204" pitchFamily="34" charset="0"/>
            </a:rPr>
            <a:t>ABPE lower</a:t>
          </a:r>
        </a:p>
        <a:p xmlns:a="http://schemas.openxmlformats.org/drawingml/2006/main">
          <a:pPr algn="l"/>
          <a:r>
            <a:rPr lang="en-GB" sz="14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5.xml><?xml version="1.0" encoding="utf-8"?>
<c:userShapes xmlns:c="http://schemas.openxmlformats.org/drawingml/2006/chart">
  <cdr:relSizeAnchor xmlns:cdr="http://schemas.openxmlformats.org/drawingml/2006/chartDrawing">
    <cdr:from>
      <cdr:x>0.81184</cdr:x>
      <cdr:y>0.1241</cdr:y>
    </cdr:from>
    <cdr:to>
      <cdr:x>0.95425</cdr:x>
      <cdr:y>0.23286</cdr:y>
    </cdr:to>
    <cdr:sp macro="" textlink="">
      <cdr:nvSpPr>
        <cdr:cNvPr id="7" name="TextBox 5"/>
        <cdr:cNvSpPr txBox="1"/>
      </cdr:nvSpPr>
      <cdr:spPr>
        <a:xfrm xmlns:a="http://schemas.openxmlformats.org/drawingml/2006/main">
          <a:off x="6213475" y="565150"/>
          <a:ext cx="1089949"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000">
              <a:solidFill>
                <a:srgbClr val="595959"/>
              </a:solidFill>
              <a:latin typeface="+mn-lt"/>
              <a:cs typeface="Arial" panose="020B0604020202020204" pitchFamily="34" charset="0"/>
            </a:rPr>
            <a:t>ABPE higher</a:t>
          </a:r>
        </a:p>
        <a:p xmlns:a="http://schemas.openxmlformats.org/drawingml/2006/main">
          <a:pPr algn="l"/>
          <a:r>
            <a:rPr lang="en-GB" sz="1000">
              <a:solidFill>
                <a:srgbClr val="595959"/>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0.15124</cdr:x>
      <cdr:y>0.73484</cdr:y>
    </cdr:from>
    <cdr:to>
      <cdr:x>0.29365</cdr:x>
      <cdr:y>0.8436</cdr:y>
    </cdr:to>
    <cdr:sp macro="" textlink="">
      <cdr:nvSpPr>
        <cdr:cNvPr id="9" name="TextBox 5"/>
        <cdr:cNvSpPr txBox="1"/>
      </cdr:nvSpPr>
      <cdr:spPr>
        <a:xfrm xmlns:a="http://schemas.openxmlformats.org/drawingml/2006/main">
          <a:off x="1215166" y="3234472"/>
          <a:ext cx="1144207" cy="47871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000">
              <a:solidFill>
                <a:srgbClr val="595959"/>
              </a:solidFill>
              <a:latin typeface="+mn-lt"/>
              <a:cs typeface="Arial" panose="020B0604020202020204" pitchFamily="34" charset="0"/>
            </a:rPr>
            <a:t>ABPE lower</a:t>
          </a:r>
        </a:p>
        <a:p xmlns:a="http://schemas.openxmlformats.org/drawingml/2006/main">
          <a:pPr algn="l"/>
          <a:r>
            <a:rPr lang="en-GB" sz="1000">
              <a:solidFill>
                <a:srgbClr val="595959"/>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28575</xdr:rowOff>
    </xdr:from>
    <xdr:to>
      <xdr:col>12</xdr:col>
      <xdr:colOff>336552</xdr:colOff>
      <xdr:row>27</xdr:row>
      <xdr:rowOff>20100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28575</xdr:rowOff>
    </xdr:from>
    <xdr:to>
      <xdr:col>12</xdr:col>
      <xdr:colOff>336552</xdr:colOff>
      <xdr:row>27</xdr:row>
      <xdr:rowOff>28576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571500</xdr:colOff>
      <xdr:row>2</xdr:row>
      <xdr:rowOff>166687</xdr:rowOff>
    </xdr:from>
    <xdr:to>
      <xdr:col>25</xdr:col>
      <xdr:colOff>300300</xdr:colOff>
      <xdr:row>26</xdr:row>
      <xdr:rowOff>148687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23812</xdr:rowOff>
    </xdr:from>
    <xdr:to>
      <xdr:col>12</xdr:col>
      <xdr:colOff>338400</xdr:colOff>
      <xdr:row>27</xdr:row>
      <xdr:rowOff>5812</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0.1986</cdr:x>
      <cdr:y>0.22582</cdr:y>
    </cdr:from>
    <cdr:to>
      <cdr:x>0.35979</cdr:x>
      <cdr:y>0.36139</cdr:y>
    </cdr:to>
    <cdr:sp macro="" textlink="">
      <cdr:nvSpPr>
        <cdr:cNvPr id="2" name="TextBox 5"/>
        <cdr:cNvSpPr txBox="1"/>
      </cdr:nvSpPr>
      <cdr:spPr>
        <a:xfrm xmlns:a="http://schemas.openxmlformats.org/drawingml/2006/main">
          <a:off x="1519973" y="1045605"/>
          <a:ext cx="1233684" cy="6277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higher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600"/>
        </a:p>
      </cdr:txBody>
    </cdr:sp>
  </cdr:relSizeAnchor>
  <cdr:relSizeAnchor xmlns:cdr="http://schemas.openxmlformats.org/drawingml/2006/chartDrawing">
    <cdr:from>
      <cdr:x>0.1986</cdr:x>
      <cdr:y>0.60352</cdr:y>
    </cdr:from>
    <cdr:to>
      <cdr:x>0.35718</cdr:x>
      <cdr:y>0.73908</cdr:y>
    </cdr:to>
    <cdr:sp macro="" textlink="">
      <cdr:nvSpPr>
        <cdr:cNvPr id="4" name="TextBox 5"/>
        <cdr:cNvSpPr txBox="1"/>
      </cdr:nvSpPr>
      <cdr:spPr>
        <a:xfrm xmlns:a="http://schemas.openxmlformats.org/drawingml/2006/main">
          <a:off x="1519973" y="2794405"/>
          <a:ext cx="1213702" cy="62767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lower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7.xml><?xml version="1.0" encoding="utf-8"?>
<c:userShapes xmlns:c="http://schemas.openxmlformats.org/drawingml/2006/chart">
  <cdr:relSizeAnchor xmlns:cdr="http://schemas.openxmlformats.org/drawingml/2006/chartDrawing">
    <cdr:from>
      <cdr:x>0.56581</cdr:x>
      <cdr:y>0.23402</cdr:y>
    </cdr:from>
    <cdr:to>
      <cdr:x>0.72499</cdr:x>
      <cdr:y>0.36959</cdr:y>
    </cdr:to>
    <cdr:sp macro="" textlink="">
      <cdr:nvSpPr>
        <cdr:cNvPr id="4" name="TextBox 5"/>
        <cdr:cNvSpPr txBox="1"/>
      </cdr:nvSpPr>
      <cdr:spPr>
        <a:xfrm xmlns:a="http://schemas.openxmlformats.org/drawingml/2006/main">
          <a:off x="4330461" y="1065725"/>
          <a:ext cx="1218300"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higher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100"/>
        </a:p>
      </cdr:txBody>
    </cdr:sp>
  </cdr:relSizeAnchor>
  <cdr:relSizeAnchor xmlns:cdr="http://schemas.openxmlformats.org/drawingml/2006/chartDrawing">
    <cdr:from>
      <cdr:x>0.56581</cdr:x>
      <cdr:y>0.57163</cdr:y>
    </cdr:from>
    <cdr:to>
      <cdr:x>0.72705</cdr:x>
      <cdr:y>0.7072</cdr:y>
    </cdr:to>
    <cdr:sp macro="" textlink="">
      <cdr:nvSpPr>
        <cdr:cNvPr id="5" name="TextBox 5"/>
        <cdr:cNvSpPr txBox="1"/>
      </cdr:nvSpPr>
      <cdr:spPr>
        <a:xfrm xmlns:a="http://schemas.openxmlformats.org/drawingml/2006/main">
          <a:off x="4330461" y="2603213"/>
          <a:ext cx="1234091"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lower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12</xdr:col>
      <xdr:colOff>336552</xdr:colOff>
      <xdr:row>27</xdr:row>
      <xdr:rowOff>1050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123825</xdr:colOff>
      <xdr:row>3</xdr:row>
      <xdr:rowOff>47625</xdr:rowOff>
    </xdr:from>
    <xdr:to>
      <xdr:col>25</xdr:col>
      <xdr:colOff>460377</xdr:colOff>
      <xdr:row>27</xdr:row>
      <xdr:rowOff>39150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28575</xdr:rowOff>
    </xdr:from>
    <xdr:to>
      <xdr:col>12</xdr:col>
      <xdr:colOff>336552</xdr:colOff>
      <xdr:row>51</xdr:row>
      <xdr:rowOff>10575</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0.22623</cdr:x>
      <cdr:y>0.26745</cdr:y>
    </cdr:from>
    <cdr:to>
      <cdr:x>0.39921</cdr:x>
      <cdr:y>0.40302</cdr:y>
    </cdr:to>
    <cdr:sp macro="" textlink="">
      <cdr:nvSpPr>
        <cdr:cNvPr id="4" name="TextBox 5"/>
        <cdr:cNvSpPr txBox="1"/>
      </cdr:nvSpPr>
      <cdr:spPr>
        <a:xfrm xmlns:a="http://schemas.openxmlformats.org/drawingml/2006/main">
          <a:off x="1817234" y="1179775"/>
          <a:ext cx="1389515" cy="5980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higher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0.47647</cdr:x>
      <cdr:y>0.58197</cdr:y>
    </cdr:from>
    <cdr:to>
      <cdr:x>0.63859</cdr:x>
      <cdr:y>0.71754</cdr:y>
    </cdr:to>
    <cdr:sp macro="" textlink="">
      <cdr:nvSpPr>
        <cdr:cNvPr id="5" name="TextBox 5"/>
        <cdr:cNvSpPr txBox="1"/>
      </cdr:nvSpPr>
      <cdr:spPr>
        <a:xfrm xmlns:a="http://schemas.openxmlformats.org/drawingml/2006/main">
          <a:off x="3645830" y="2655835"/>
          <a:ext cx="1240495" cy="6186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600">
              <a:solidFill>
                <a:sysClr val="windowText" lastClr="000000"/>
              </a:solidFill>
              <a:latin typeface="+mn-lt"/>
              <a:cs typeface="Arial" panose="020B0604020202020204" pitchFamily="34" charset="0"/>
            </a:rPr>
            <a:t>ABPE lower</a:t>
          </a:r>
        </a:p>
        <a:p xmlns:a="http://schemas.openxmlformats.org/drawingml/2006/main">
          <a:pPr algn="l"/>
          <a:r>
            <a:rPr lang="en-GB" sz="16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520626-13FD-4694-B04F-FA50F9CF1A70}" name="Notes" displayName="Notes" ref="A15:B28" totalsRowShown="0" headerRowDxfId="3" dataDxfId="2">
  <autoFilter ref="A15:B28" xr:uid="{8C520626-13FD-4694-B04F-FA50F9CF1A70}"/>
  <tableColumns count="2">
    <tableColumn id="1" xr3:uid="{A4B06CA1-F4B5-46BE-9823-CCF63ADE4644}" name="Note number" dataDxfId="1"/>
    <tableColumn id="2" xr3:uid="{CF1706CF-3355-4E37-96EF-F4ADC7A12018}" name="Note text" dataDxfId="0" dataCellStyle="Normal_TABLE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mid-year-population-estimat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rscotland.gov.uk/statistics-and-data/statistics/statistics-by-theme/population/population-estimates/mid-year-population-estimates" TargetMode="External"/><Relationship Id="rId1" Type="http://schemas.openxmlformats.org/officeDocument/2006/relationships/hyperlink" Target="https://www.nrscotland.gov.uk/statistics-and-data/statistics/statistics-by-theme/population/population-estimates/centenarians-population-estimates/population-estimates-for-scottish-centenarians" TargetMode="External"/><Relationship Id="rId4" Type="http://schemas.openxmlformats.org/officeDocument/2006/relationships/table" Target="../tables/table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N40"/>
  <sheetViews>
    <sheetView showGridLines="0" tabSelected="1" workbookViewId="0"/>
  </sheetViews>
  <sheetFormatPr defaultColWidth="12" defaultRowHeight="15.5"/>
  <cols>
    <col min="1" max="1" width="16" style="71" customWidth="1"/>
    <col min="2" max="2" width="16.7265625" style="71" bestFit="1" customWidth="1"/>
    <col min="3" max="3" width="38.7265625" style="71" customWidth="1"/>
    <col min="4" max="4" width="41.453125" style="71" customWidth="1"/>
    <col min="5" max="16384" width="12" style="71"/>
  </cols>
  <sheetData>
    <row r="1" spans="1:12" ht="18" customHeight="1">
      <c r="A1" s="225" t="s">
        <v>268</v>
      </c>
      <c r="B1" s="111"/>
      <c r="C1" s="111"/>
      <c r="D1" s="111"/>
      <c r="E1" s="111"/>
      <c r="F1" s="111"/>
      <c r="G1" s="75"/>
    </row>
    <row r="2" spans="1:12" ht="15" customHeight="1">
      <c r="A2" s="76"/>
      <c r="B2" s="76"/>
      <c r="C2" s="76"/>
      <c r="D2" s="76"/>
      <c r="E2" s="76"/>
      <c r="F2" s="76"/>
      <c r="G2" s="75"/>
    </row>
    <row r="3" spans="1:12" ht="73.5" customHeight="1">
      <c r="A3" s="237" t="s">
        <v>212</v>
      </c>
      <c r="B3" s="237"/>
      <c r="C3" s="237"/>
      <c r="D3" s="237"/>
      <c r="E3" s="237"/>
      <c r="F3" s="237"/>
      <c r="G3" s="237"/>
      <c r="H3" s="237"/>
      <c r="I3" s="237"/>
    </row>
    <row r="4" spans="1:12" ht="13.5" customHeight="1">
      <c r="A4" s="153"/>
      <c r="B4" s="74"/>
      <c r="C4" s="74"/>
      <c r="D4" s="74"/>
      <c r="E4" s="74"/>
      <c r="F4" s="74"/>
      <c r="G4" s="74"/>
      <c r="H4" s="74"/>
      <c r="I4" s="74"/>
    </row>
    <row r="5" spans="1:12">
      <c r="A5" s="154" t="s">
        <v>211</v>
      </c>
      <c r="B5" s="154"/>
      <c r="C5" s="154"/>
    </row>
    <row r="6" spans="1:12">
      <c r="A6" s="73" t="s">
        <v>248</v>
      </c>
      <c r="B6" s="154"/>
      <c r="C6" s="154"/>
    </row>
    <row r="7" spans="1:12" ht="31">
      <c r="A7" s="154" t="s">
        <v>253</v>
      </c>
      <c r="B7" s="236" t="s">
        <v>324</v>
      </c>
      <c r="C7" s="236" t="s">
        <v>325</v>
      </c>
      <c r="D7" s="154" t="s">
        <v>234</v>
      </c>
    </row>
    <row r="8" spans="1:12">
      <c r="A8" s="154"/>
      <c r="B8" s="154"/>
      <c r="C8" s="154"/>
      <c r="D8" s="154"/>
    </row>
    <row r="9" spans="1:12" s="156" customFormat="1">
      <c r="A9" s="155" t="s">
        <v>0</v>
      </c>
    </row>
    <row r="10" spans="1:12">
      <c r="A10" s="71" t="s">
        <v>254</v>
      </c>
      <c r="B10" s="71" t="s">
        <v>246</v>
      </c>
      <c r="C10" s="71" t="s">
        <v>326</v>
      </c>
      <c r="D10" s="73" t="s">
        <v>233</v>
      </c>
      <c r="K10" s="73"/>
    </row>
    <row r="11" spans="1:12">
      <c r="A11" s="71" t="s">
        <v>235</v>
      </c>
      <c r="B11" s="71" t="s">
        <v>332</v>
      </c>
      <c r="C11" s="71" t="s">
        <v>328</v>
      </c>
      <c r="D11" s="73" t="s">
        <v>333</v>
      </c>
      <c r="E11" s="73"/>
      <c r="F11" s="73"/>
      <c r="G11" s="73"/>
      <c r="H11" s="73"/>
      <c r="I11" s="73"/>
      <c r="J11" s="73"/>
      <c r="K11" s="73"/>
      <c r="L11" s="73"/>
    </row>
    <row r="12" spans="1:12">
      <c r="A12" s="71" t="s">
        <v>235</v>
      </c>
      <c r="C12" s="71" t="s">
        <v>327</v>
      </c>
      <c r="D12" s="73" t="s">
        <v>334</v>
      </c>
      <c r="E12" s="73"/>
      <c r="F12" s="73"/>
      <c r="G12" s="73"/>
      <c r="H12" s="73"/>
      <c r="I12" s="73"/>
      <c r="J12" s="73"/>
      <c r="K12" s="73"/>
      <c r="L12" s="73"/>
    </row>
    <row r="13" spans="1:12">
      <c r="A13" s="71" t="s">
        <v>235</v>
      </c>
      <c r="C13" s="71" t="s">
        <v>329</v>
      </c>
      <c r="D13" s="73" t="s">
        <v>335</v>
      </c>
      <c r="E13" s="73"/>
      <c r="F13" s="73"/>
      <c r="G13" s="73"/>
      <c r="H13" s="73"/>
      <c r="I13" s="73"/>
      <c r="J13" s="73"/>
      <c r="K13" s="73"/>
      <c r="L13" s="116"/>
    </row>
    <row r="14" spans="1:12">
      <c r="D14" s="73"/>
      <c r="E14" s="73"/>
      <c r="F14" s="73"/>
      <c r="G14" s="73"/>
      <c r="H14" s="73"/>
      <c r="I14" s="73"/>
      <c r="J14" s="73"/>
      <c r="K14" s="73"/>
      <c r="L14" s="116"/>
    </row>
    <row r="15" spans="1:12">
      <c r="A15" s="154" t="s">
        <v>249</v>
      </c>
      <c r="D15" s="73"/>
      <c r="E15" s="73"/>
      <c r="F15" s="73"/>
      <c r="G15" s="73"/>
      <c r="H15" s="73"/>
      <c r="I15" s="73"/>
      <c r="J15" s="73"/>
      <c r="K15" s="73"/>
      <c r="L15" s="116"/>
    </row>
    <row r="16" spans="1:12">
      <c r="A16" s="71" t="s">
        <v>236</v>
      </c>
      <c r="B16" s="71" t="s">
        <v>331</v>
      </c>
      <c r="C16" s="71" t="s">
        <v>330</v>
      </c>
      <c r="D16" s="73" t="s">
        <v>213</v>
      </c>
      <c r="E16" s="73"/>
      <c r="F16" s="73"/>
      <c r="G16" s="73"/>
      <c r="H16" s="73"/>
      <c r="I16" s="73"/>
      <c r="J16" s="73"/>
      <c r="K16" s="73"/>
      <c r="L16" s="73"/>
    </row>
    <row r="17" spans="1:14">
      <c r="A17" s="71" t="s">
        <v>236</v>
      </c>
      <c r="C17" s="71" t="s">
        <v>336</v>
      </c>
      <c r="D17" s="73" t="s">
        <v>214</v>
      </c>
      <c r="E17" s="73"/>
      <c r="F17" s="73"/>
      <c r="G17" s="73"/>
      <c r="H17" s="73"/>
      <c r="I17" s="73"/>
      <c r="J17" s="73"/>
      <c r="K17" s="73"/>
    </row>
    <row r="18" spans="1:14">
      <c r="D18" s="73"/>
      <c r="E18" s="73"/>
      <c r="F18" s="73"/>
      <c r="G18" s="73"/>
      <c r="H18" s="73"/>
      <c r="I18" s="73"/>
      <c r="J18" s="73"/>
      <c r="K18" s="73"/>
    </row>
    <row r="19" spans="1:14">
      <c r="A19" s="154" t="s">
        <v>122</v>
      </c>
      <c r="D19" s="73"/>
      <c r="E19" s="73"/>
      <c r="F19" s="73"/>
      <c r="G19" s="73"/>
      <c r="H19" s="73"/>
      <c r="I19" s="73"/>
      <c r="J19" s="73"/>
      <c r="K19" s="73"/>
    </row>
    <row r="20" spans="1:14">
      <c r="A20" s="71" t="s">
        <v>237</v>
      </c>
      <c r="B20" s="71" t="s">
        <v>247</v>
      </c>
      <c r="C20" s="71" t="s">
        <v>337</v>
      </c>
      <c r="D20" s="73" t="s">
        <v>241</v>
      </c>
      <c r="E20" s="73"/>
      <c r="F20" s="73"/>
      <c r="G20" s="73"/>
      <c r="H20" s="73"/>
      <c r="I20" s="73"/>
      <c r="J20" s="73"/>
      <c r="K20" s="73"/>
    </row>
    <row r="21" spans="1:14">
      <c r="D21" s="73"/>
      <c r="E21" s="73"/>
      <c r="F21" s="73"/>
      <c r="G21" s="73"/>
      <c r="H21" s="73"/>
      <c r="I21" s="73"/>
      <c r="J21" s="73"/>
      <c r="K21" s="73"/>
    </row>
    <row r="22" spans="1:14">
      <c r="A22" s="154" t="s">
        <v>250</v>
      </c>
      <c r="D22" s="73"/>
      <c r="E22" s="73"/>
      <c r="F22" s="73"/>
      <c r="G22" s="73"/>
      <c r="H22" s="73"/>
      <c r="I22" s="73"/>
      <c r="J22" s="73"/>
      <c r="K22" s="73"/>
    </row>
    <row r="23" spans="1:14">
      <c r="A23" s="71" t="s">
        <v>256</v>
      </c>
      <c r="C23" s="71" t="s">
        <v>338</v>
      </c>
      <c r="D23" s="73" t="s">
        <v>242</v>
      </c>
      <c r="E23" s="73"/>
      <c r="F23" s="73"/>
      <c r="G23" s="73"/>
      <c r="H23" s="73"/>
      <c r="I23" s="73"/>
      <c r="J23" s="73"/>
      <c r="K23" s="73"/>
    </row>
    <row r="24" spans="1:14">
      <c r="D24" s="73"/>
    </row>
    <row r="25" spans="1:14">
      <c r="A25" s="154" t="s">
        <v>252</v>
      </c>
      <c r="D25" s="73"/>
    </row>
    <row r="26" spans="1:14">
      <c r="A26" s="71" t="s">
        <v>238</v>
      </c>
      <c r="C26" s="71" t="s">
        <v>339</v>
      </c>
      <c r="D26" s="73" t="s">
        <v>243</v>
      </c>
      <c r="E26" s="73"/>
      <c r="F26" s="73"/>
      <c r="G26" s="73"/>
      <c r="H26" s="73"/>
      <c r="I26" s="73"/>
      <c r="J26" s="73"/>
      <c r="K26" s="73"/>
    </row>
    <row r="27" spans="1:14">
      <c r="A27" s="71" t="s">
        <v>238</v>
      </c>
      <c r="C27" s="71" t="s">
        <v>340</v>
      </c>
      <c r="D27" s="73" t="s">
        <v>244</v>
      </c>
      <c r="E27" s="73"/>
      <c r="F27" s="73"/>
      <c r="G27" s="73"/>
      <c r="H27" s="73"/>
      <c r="I27" s="73"/>
      <c r="J27" s="73"/>
      <c r="K27" s="73"/>
    </row>
    <row r="28" spans="1:14">
      <c r="D28" s="73"/>
      <c r="E28" s="73"/>
      <c r="F28" s="73"/>
      <c r="G28" s="73"/>
      <c r="H28" s="73"/>
      <c r="I28" s="73"/>
      <c r="J28" s="73"/>
      <c r="K28" s="73"/>
    </row>
    <row r="29" spans="1:14">
      <c r="A29" s="154" t="s">
        <v>251</v>
      </c>
      <c r="D29" s="73"/>
      <c r="E29" s="73"/>
      <c r="F29" s="73"/>
      <c r="G29" s="73"/>
      <c r="H29" s="73"/>
      <c r="I29" s="73"/>
      <c r="J29" s="73"/>
      <c r="K29" s="73"/>
    </row>
    <row r="30" spans="1:14">
      <c r="A30" s="71" t="s">
        <v>239</v>
      </c>
      <c r="C30" s="71" t="s">
        <v>341</v>
      </c>
      <c r="D30" s="73" t="s">
        <v>245</v>
      </c>
      <c r="E30" s="73"/>
      <c r="F30" s="73"/>
      <c r="G30" s="73"/>
      <c r="H30" s="73"/>
      <c r="I30" s="73"/>
      <c r="J30" s="73"/>
      <c r="K30" s="73"/>
    </row>
    <row r="32" spans="1:14">
      <c r="A32" s="240" t="s">
        <v>315</v>
      </c>
      <c r="B32" s="240"/>
      <c r="C32" s="240"/>
      <c r="D32" s="240"/>
      <c r="E32" s="240"/>
      <c r="F32" s="240"/>
      <c r="G32" s="240"/>
      <c r="H32" s="240"/>
      <c r="I32" s="240"/>
      <c r="J32" s="240"/>
      <c r="K32" s="240"/>
      <c r="L32" s="240"/>
      <c r="M32" s="240"/>
      <c r="N32" s="240"/>
    </row>
    <row r="33" spans="1:14">
      <c r="A33" s="240" t="s">
        <v>210</v>
      </c>
      <c r="B33" s="240"/>
      <c r="C33" s="240"/>
      <c r="D33" s="240"/>
      <c r="E33" s="240"/>
      <c r="F33" s="240"/>
      <c r="G33" s="240"/>
      <c r="H33" s="240"/>
      <c r="I33" s="240"/>
      <c r="J33" s="240"/>
      <c r="K33" s="240"/>
      <c r="L33" s="240"/>
      <c r="M33" s="240"/>
      <c r="N33" s="120"/>
    </row>
    <row r="34" spans="1:14">
      <c r="A34" s="239" t="s">
        <v>269</v>
      </c>
      <c r="B34" s="239"/>
      <c r="C34" s="239"/>
      <c r="D34" s="239"/>
      <c r="E34" s="239"/>
      <c r="F34" s="239"/>
      <c r="G34" s="239"/>
      <c r="H34" s="239"/>
      <c r="I34" s="239"/>
      <c r="J34" s="239"/>
      <c r="K34" s="239"/>
      <c r="L34" s="239"/>
      <c r="M34" s="239"/>
      <c r="N34" s="120"/>
    </row>
    <row r="35" spans="1:14">
      <c r="A35" s="157"/>
      <c r="B35" s="157"/>
      <c r="C35" s="157"/>
      <c r="D35" s="157"/>
      <c r="E35" s="157"/>
      <c r="F35" s="157"/>
      <c r="G35" s="157"/>
      <c r="H35" s="157"/>
      <c r="I35" s="157"/>
      <c r="J35" s="157"/>
      <c r="K35" s="157"/>
      <c r="L35" s="157"/>
      <c r="M35" s="157"/>
      <c r="N35" s="120"/>
    </row>
    <row r="36" spans="1:14" ht="15" customHeight="1">
      <c r="A36" s="241" t="s">
        <v>209</v>
      </c>
      <c r="B36" s="241"/>
      <c r="C36" s="241"/>
      <c r="D36" s="241"/>
      <c r="E36" s="241"/>
      <c r="F36" s="241"/>
      <c r="G36" s="241"/>
      <c r="H36" s="131"/>
      <c r="I36" s="131"/>
      <c r="J36" s="131"/>
      <c r="K36" s="131"/>
      <c r="L36" s="131"/>
      <c r="M36" s="131"/>
    </row>
    <row r="37" spans="1:14">
      <c r="A37" s="241"/>
      <c r="B37" s="241"/>
      <c r="C37" s="241"/>
      <c r="D37" s="241"/>
      <c r="E37" s="241"/>
      <c r="F37" s="241"/>
      <c r="G37" s="241"/>
      <c r="H37" s="131"/>
      <c r="I37" s="131"/>
      <c r="J37" s="131"/>
      <c r="K37" s="131"/>
      <c r="L37" s="131"/>
      <c r="M37" s="131"/>
    </row>
    <row r="38" spans="1:14">
      <c r="A38" s="241"/>
      <c r="B38" s="241"/>
      <c r="C38" s="241"/>
      <c r="D38" s="241"/>
      <c r="E38" s="241"/>
      <c r="F38" s="241"/>
      <c r="G38" s="241"/>
      <c r="H38" s="131"/>
      <c r="I38" s="131"/>
      <c r="J38" s="131"/>
      <c r="K38" s="131"/>
      <c r="L38" s="131"/>
      <c r="M38" s="131"/>
    </row>
    <row r="39" spans="1:14">
      <c r="A39" s="241"/>
      <c r="B39" s="241"/>
      <c r="C39" s="241"/>
      <c r="D39" s="241"/>
      <c r="E39" s="241"/>
      <c r="F39" s="241"/>
      <c r="G39" s="241"/>
      <c r="H39" s="131"/>
      <c r="I39" s="131"/>
      <c r="J39" s="131"/>
      <c r="K39" s="131"/>
      <c r="L39" s="131"/>
      <c r="M39" s="131"/>
    </row>
    <row r="40" spans="1:14">
      <c r="A40" s="238"/>
      <c r="B40" s="238"/>
      <c r="C40" s="158"/>
      <c r="D40" s="158"/>
    </row>
  </sheetData>
  <mergeCells count="6">
    <mergeCell ref="A3:I3"/>
    <mergeCell ref="A40:B40"/>
    <mergeCell ref="A34:M34"/>
    <mergeCell ref="A33:M33"/>
    <mergeCell ref="A32:N32"/>
    <mergeCell ref="A36:G39"/>
  </mergeCells>
  <hyperlinks>
    <hyperlink ref="A34:M34" r:id="rId1" display="MYE = Mid-year estimates - the National Statistics for Scotland's population. Can be found at the Population Estimates section of the NRS website." xr:uid="{00000000-0004-0000-0000-000000000000}"/>
    <hyperlink ref="D10" location="'Diff from MYE (V2&amp; V3)'!A1" display="Difference in the population estimates between ABPE and MYE by year and sex" xr:uid="{00000000-0004-0000-0000-000001000000}"/>
    <hyperlink ref="D12" location="'ABPE v MYE (2016-2018)'!A1" display="Comparison of Administrative Data Based Population Estimates for Scotland, 2016 2017 2018" xr:uid="{00000000-0004-0000-0000-000003000000}"/>
    <hyperlink ref="D13" location="'ABPE year of birth (2016-2018)'!A1" display="Comparison of Administrative Data Based Population Estimates for Scotland, year of birth, 2016 2017 2018" xr:uid="{00000000-0004-0000-0000-000004000000}"/>
    <hyperlink ref="D16" location="'Diff from MYE by age by sex'!A1" display="Percentage difference between Administrative Data Based Population Estimates and Mid-Year Estimates for Scotland by age by sex" xr:uid="{00000000-0004-0000-0000-000005000000}"/>
    <hyperlink ref="D17" location="'Diff from MYE by age sex year '!A1" display="Percentage difference between Administrative Data Based Population Estimates and Mid-Year Estimates for Scotland by age by sex, by year" xr:uid="{00000000-0004-0000-0000-000006000000}"/>
    <hyperlink ref="D20" location="'Diff from MYE by Council '!A1" display="Percentage difference between Administrative Data Based Population Estimates and Mid-Year Estimates by council area, 2016 2017 2018 " xr:uid="{00000000-0004-0000-0000-000007000000}"/>
    <hyperlink ref="D26" location="'Diff from MYE by urban-rural'!A1" display="Percentage difference between Administrative Data Based Population Estimates and Mid-Year Estimates by 8-fold urban-rural classification, 2016 2017 2018" xr:uid="{00000000-0004-0000-0000-000008000000}"/>
    <hyperlink ref="D27" location="'Diff from MYE by u-r by sex'!A1" display="Percentage difference between Administrative Data Based Population Estimates and Mid-Year Estimates by 8-fold urban-rural classification, by sex, 2016 2017 2018" xr:uid="{00000000-0004-0000-0000-000009000000}"/>
    <hyperlink ref="D30" location="'Diff from MYE by SIMD'!A1" display="Percentage difference between Administrative Data Based Population Estimates and Mid-Year Estimates by SIMD Decile, 2016 2017 2018" xr:uid="{00000000-0004-0000-0000-00000A000000}"/>
    <hyperlink ref="D23" location="'Diff from MYE by Council by sex'!A1" display="Difference between Administrative Data Based Population Estimates and Mid-Year Estimates for Scotland, by sex and council area 2016 2017 2018" xr:uid="{00000000-0004-0000-0000-00000B000000}"/>
    <hyperlink ref="A6" location="Notes!A1" display="Notes" xr:uid="{00000000-0004-0000-0000-00000D000000}"/>
    <hyperlink ref="D11" location="'ABPE v MYE (2016, 2017 &amp; 2018)'!A1" display="Comparison of Administrative Data Based Population Estimates and Mid-Year Estimates for Scotland, 2016 2017 2018 " xr:uid="{00000000-0004-0000-0000-000002000000}"/>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T78"/>
  <sheetViews>
    <sheetView zoomScaleNormal="100" workbookViewId="0"/>
  </sheetViews>
  <sheetFormatPr defaultColWidth="9.1796875" defaultRowHeight="14.5"/>
  <cols>
    <col min="1" max="4" width="9.1796875" style="5"/>
    <col min="5" max="5" width="20.1796875" style="5" bestFit="1" customWidth="1"/>
    <col min="6" max="11" width="9" style="5" customWidth="1"/>
    <col min="12" max="16384" width="9.1796875" style="5"/>
  </cols>
  <sheetData>
    <row r="1" spans="1:20" s="235" customFormat="1" ht="21">
      <c r="A1" s="234" t="s">
        <v>304</v>
      </c>
      <c r="B1" s="234"/>
      <c r="C1" s="234"/>
      <c r="D1" s="234"/>
      <c r="E1" s="234"/>
      <c r="F1" s="234"/>
      <c r="G1" s="234"/>
      <c r="H1" s="234"/>
      <c r="I1" s="234"/>
      <c r="J1" s="234"/>
      <c r="K1" s="234"/>
      <c r="L1" s="234"/>
      <c r="M1" s="234"/>
      <c r="N1" s="234"/>
      <c r="O1" s="234"/>
      <c r="P1" s="234"/>
      <c r="Q1" s="234"/>
      <c r="S1" s="229"/>
      <c r="T1" s="229"/>
    </row>
    <row r="2" spans="1:20" s="235" customFormat="1" ht="21">
      <c r="A2" s="231" t="s">
        <v>305</v>
      </c>
    </row>
    <row r="3" spans="1:20" s="235" customFormat="1" ht="21">
      <c r="A3" s="229" t="s">
        <v>158</v>
      </c>
    </row>
    <row r="6" spans="1:20" ht="15" customHeight="1">
      <c r="A6" s="246"/>
      <c r="B6" s="246"/>
      <c r="C6" s="246"/>
    </row>
    <row r="7" spans="1:20">
      <c r="A7" s="246"/>
      <c r="B7" s="246"/>
      <c r="C7" s="246"/>
    </row>
    <row r="8" spans="1:20">
      <c r="A8" s="9"/>
      <c r="B8" s="9"/>
      <c r="C8" s="9"/>
    </row>
    <row r="26" spans="1:11">
      <c r="A26" s="72"/>
    </row>
    <row r="28" spans="1:11" ht="27.75" customHeight="1">
      <c r="E28" s="48"/>
      <c r="F28" s="78"/>
      <c r="G28" s="78"/>
      <c r="H28" s="78"/>
      <c r="I28" s="78"/>
      <c r="J28" s="78"/>
      <c r="K28" s="78"/>
    </row>
    <row r="29" spans="1:11">
      <c r="E29" s="48"/>
      <c r="F29" s="61"/>
      <c r="G29" s="61"/>
      <c r="H29" s="61"/>
      <c r="I29" s="61"/>
      <c r="J29" s="61"/>
      <c r="K29" s="61"/>
    </row>
    <row r="30" spans="1:11">
      <c r="E30" s="51"/>
      <c r="F30" s="79"/>
      <c r="G30" s="79"/>
      <c r="H30" s="79"/>
      <c r="I30" s="79"/>
      <c r="J30" s="79"/>
      <c r="K30" s="79"/>
    </row>
    <row r="31" spans="1:11">
      <c r="E31" s="51"/>
      <c r="F31" s="79"/>
      <c r="G31" s="79"/>
      <c r="H31" s="79"/>
      <c r="I31" s="79"/>
      <c r="J31" s="79"/>
      <c r="K31" s="79"/>
    </row>
    <row r="32" spans="1:11">
      <c r="E32" s="51"/>
      <c r="F32" s="79"/>
      <c r="G32" s="79"/>
      <c r="H32" s="79"/>
      <c r="I32" s="79"/>
      <c r="J32" s="79"/>
      <c r="K32" s="79"/>
    </row>
    <row r="33" spans="5:11">
      <c r="E33" s="51"/>
      <c r="F33" s="79"/>
      <c r="G33" s="79"/>
      <c r="H33" s="79"/>
      <c r="I33" s="79"/>
      <c r="J33" s="79"/>
      <c r="K33" s="79"/>
    </row>
    <row r="34" spans="5:11">
      <c r="E34" s="51"/>
      <c r="F34" s="79"/>
      <c r="G34" s="79"/>
      <c r="H34" s="79"/>
      <c r="I34" s="79"/>
      <c r="J34" s="79"/>
      <c r="K34" s="79"/>
    </row>
    <row r="35" spans="5:11">
      <c r="E35" s="51"/>
      <c r="F35" s="79"/>
      <c r="G35" s="79"/>
      <c r="H35" s="79"/>
      <c r="I35" s="79"/>
      <c r="J35" s="79"/>
      <c r="K35" s="79"/>
    </row>
    <row r="36" spans="5:11">
      <c r="E36" s="51"/>
      <c r="F36" s="79"/>
      <c r="G36" s="79"/>
      <c r="H36" s="79"/>
      <c r="I36" s="79"/>
      <c r="J36" s="79"/>
      <c r="K36" s="79"/>
    </row>
    <row r="37" spans="5:11">
      <c r="E37" s="51"/>
      <c r="F37" s="79"/>
      <c r="G37" s="79"/>
      <c r="H37" s="79"/>
      <c r="I37" s="79"/>
      <c r="J37" s="79"/>
      <c r="K37" s="79"/>
    </row>
    <row r="38" spans="5:11">
      <c r="E38" s="51"/>
      <c r="F38" s="79"/>
      <c r="G38" s="79"/>
      <c r="H38" s="79"/>
      <c r="I38" s="79"/>
      <c r="J38" s="79"/>
      <c r="K38" s="79"/>
    </row>
    <row r="39" spans="5:11">
      <c r="E39" s="51"/>
      <c r="F39" s="79"/>
      <c r="G39" s="79"/>
      <c r="H39" s="79"/>
      <c r="I39" s="79"/>
      <c r="J39" s="79"/>
      <c r="K39" s="79"/>
    </row>
    <row r="40" spans="5:11">
      <c r="E40" s="51"/>
      <c r="F40" s="79"/>
      <c r="G40" s="79"/>
      <c r="H40" s="79"/>
      <c r="I40" s="79"/>
      <c r="J40" s="79"/>
      <c r="K40" s="79"/>
    </row>
    <row r="41" spans="5:11">
      <c r="E41" s="51"/>
      <c r="F41" s="79"/>
      <c r="G41" s="79"/>
      <c r="H41" s="79"/>
      <c r="I41" s="79"/>
      <c r="J41" s="79"/>
      <c r="K41" s="79"/>
    </row>
    <row r="42" spans="5:11">
      <c r="E42" s="51"/>
      <c r="F42" s="79"/>
      <c r="G42" s="79"/>
      <c r="H42" s="79"/>
      <c r="I42" s="79"/>
      <c r="J42" s="79"/>
      <c r="K42" s="79"/>
    </row>
    <row r="43" spans="5:11">
      <c r="E43" s="51"/>
      <c r="F43" s="79"/>
      <c r="G43" s="79"/>
      <c r="H43" s="79"/>
      <c r="I43" s="79"/>
      <c r="J43" s="79"/>
      <c r="K43" s="79"/>
    </row>
    <row r="44" spans="5:11">
      <c r="E44" s="51"/>
      <c r="F44" s="79"/>
      <c r="G44" s="79"/>
      <c r="H44" s="79"/>
      <c r="I44" s="79"/>
      <c r="J44" s="79"/>
      <c r="K44" s="79"/>
    </row>
    <row r="45" spans="5:11">
      <c r="E45" s="51"/>
      <c r="F45" s="79"/>
      <c r="G45" s="79"/>
      <c r="H45" s="79"/>
      <c r="I45" s="79"/>
      <c r="J45" s="79"/>
      <c r="K45" s="79"/>
    </row>
    <row r="46" spans="5:11">
      <c r="E46" s="51"/>
      <c r="F46" s="79"/>
      <c r="G46" s="79"/>
      <c r="H46" s="79"/>
      <c r="I46" s="79"/>
      <c r="J46" s="79"/>
      <c r="K46" s="79"/>
    </row>
    <row r="47" spans="5:11">
      <c r="E47" s="51"/>
      <c r="F47" s="79"/>
      <c r="G47" s="79"/>
      <c r="H47" s="79"/>
      <c r="I47" s="79"/>
      <c r="J47" s="79"/>
      <c r="K47" s="79"/>
    </row>
    <row r="48" spans="5:11">
      <c r="E48" s="51"/>
      <c r="F48" s="79"/>
      <c r="G48" s="79"/>
      <c r="H48" s="79"/>
      <c r="I48" s="79"/>
      <c r="J48" s="79"/>
      <c r="K48" s="79"/>
    </row>
    <row r="49" spans="5:11">
      <c r="E49" s="51"/>
      <c r="F49" s="79"/>
      <c r="G49" s="79"/>
      <c r="H49" s="79"/>
      <c r="I49" s="79"/>
      <c r="J49" s="79"/>
      <c r="K49" s="79"/>
    </row>
    <row r="50" spans="5:11">
      <c r="E50" s="51"/>
      <c r="F50" s="79"/>
      <c r="G50" s="79"/>
      <c r="H50" s="79"/>
      <c r="I50" s="79"/>
      <c r="J50" s="79"/>
      <c r="K50" s="79"/>
    </row>
    <row r="51" spans="5:11">
      <c r="E51" s="51"/>
      <c r="F51" s="79"/>
      <c r="G51" s="79"/>
      <c r="H51" s="79"/>
      <c r="I51" s="79"/>
      <c r="J51" s="79"/>
      <c r="K51" s="79"/>
    </row>
    <row r="52" spans="5:11">
      <c r="E52" s="51"/>
      <c r="F52" s="79"/>
      <c r="G52" s="79"/>
      <c r="H52" s="79"/>
      <c r="I52" s="79"/>
      <c r="J52" s="79"/>
      <c r="K52" s="79"/>
    </row>
    <row r="53" spans="5:11">
      <c r="E53" s="51"/>
      <c r="F53" s="79"/>
      <c r="G53" s="79"/>
      <c r="H53" s="79"/>
      <c r="I53" s="79"/>
      <c r="J53" s="79"/>
      <c r="K53" s="79"/>
    </row>
    <row r="54" spans="5:11">
      <c r="E54" s="51"/>
      <c r="F54" s="79"/>
      <c r="G54" s="79"/>
      <c r="H54" s="79"/>
      <c r="I54" s="79"/>
      <c r="J54" s="79"/>
      <c r="K54" s="79"/>
    </row>
    <row r="55" spans="5:11">
      <c r="E55" s="51"/>
      <c r="F55" s="79"/>
      <c r="G55" s="79"/>
      <c r="H55" s="79"/>
      <c r="I55" s="79"/>
      <c r="J55" s="79"/>
      <c r="K55" s="79"/>
    </row>
    <row r="56" spans="5:11">
      <c r="E56" s="51"/>
      <c r="F56" s="79"/>
      <c r="G56" s="79"/>
      <c r="H56" s="79"/>
      <c r="I56" s="79"/>
      <c r="J56" s="79"/>
      <c r="K56" s="79"/>
    </row>
    <row r="57" spans="5:11">
      <c r="E57" s="51"/>
      <c r="F57" s="79"/>
      <c r="G57" s="79"/>
      <c r="H57" s="79"/>
      <c r="I57" s="79"/>
      <c r="J57" s="79"/>
      <c r="K57" s="79"/>
    </row>
    <row r="58" spans="5:11">
      <c r="E58" s="51"/>
      <c r="F58" s="79"/>
      <c r="G58" s="79"/>
      <c r="H58" s="79"/>
      <c r="I58" s="79"/>
      <c r="J58" s="79"/>
      <c r="K58" s="79"/>
    </row>
    <row r="59" spans="5:11">
      <c r="E59" s="51"/>
      <c r="F59" s="79"/>
      <c r="G59" s="79"/>
      <c r="H59" s="79"/>
      <c r="I59" s="79"/>
      <c r="J59" s="79"/>
      <c r="K59" s="79"/>
    </row>
    <row r="60" spans="5:11">
      <c r="E60" s="51"/>
      <c r="F60" s="79"/>
      <c r="G60" s="79"/>
      <c r="H60" s="79"/>
      <c r="I60" s="79"/>
      <c r="J60" s="79"/>
      <c r="K60" s="79"/>
    </row>
    <row r="61" spans="5:11">
      <c r="E61" s="51"/>
      <c r="F61" s="79"/>
      <c r="G61" s="79"/>
      <c r="H61" s="79"/>
      <c r="I61" s="79"/>
      <c r="J61" s="79"/>
      <c r="K61" s="79"/>
    </row>
    <row r="70" spans="13:18" ht="15" customHeight="1">
      <c r="M70" s="77"/>
      <c r="N70" s="77"/>
      <c r="O70" s="77"/>
      <c r="P70" s="77"/>
      <c r="Q70" s="77"/>
      <c r="R70" s="77"/>
    </row>
    <row r="71" spans="13:18">
      <c r="M71" s="77"/>
      <c r="N71" s="77"/>
      <c r="O71" s="77"/>
      <c r="P71" s="77"/>
      <c r="Q71" s="77"/>
      <c r="R71" s="77"/>
    </row>
    <row r="72" spans="13:18">
      <c r="M72" s="77"/>
      <c r="N72" s="77"/>
      <c r="O72" s="77"/>
      <c r="P72" s="77"/>
      <c r="Q72" s="77"/>
      <c r="R72" s="77"/>
    </row>
    <row r="73" spans="13:18">
      <c r="M73" s="77"/>
      <c r="N73" s="77"/>
      <c r="O73" s="77"/>
      <c r="P73" s="77"/>
      <c r="Q73" s="77"/>
      <c r="R73" s="77"/>
    </row>
    <row r="74" spans="13:18">
      <c r="M74" s="77"/>
      <c r="N74" s="77"/>
      <c r="O74" s="77"/>
      <c r="P74" s="77"/>
      <c r="Q74" s="77"/>
      <c r="R74" s="77"/>
    </row>
    <row r="75" spans="13:18">
      <c r="M75" s="77"/>
      <c r="N75" s="77"/>
      <c r="O75" s="77"/>
      <c r="P75" s="77"/>
      <c r="Q75" s="77"/>
      <c r="R75" s="77"/>
    </row>
    <row r="76" spans="13:18">
      <c r="M76" s="77"/>
      <c r="N76" s="77"/>
      <c r="O76" s="77"/>
      <c r="P76" s="77"/>
      <c r="Q76" s="77"/>
      <c r="R76" s="77"/>
    </row>
    <row r="77" spans="13:18">
      <c r="M77" s="77"/>
      <c r="N77" s="77"/>
      <c r="O77" s="77"/>
      <c r="P77" s="77"/>
      <c r="Q77" s="77"/>
      <c r="R77" s="77"/>
    </row>
    <row r="78" spans="13:18">
      <c r="M78" s="77"/>
      <c r="N78" s="77"/>
      <c r="O78" s="77"/>
      <c r="P78" s="77"/>
      <c r="Q78" s="77"/>
      <c r="R78" s="77"/>
    </row>
  </sheetData>
  <mergeCells count="1">
    <mergeCell ref="A6:C7"/>
  </mergeCells>
  <hyperlinks>
    <hyperlink ref="A3" location="Contents!A1" display="back to contents" xr:uid="{E2D12B4F-2847-42B0-8455-7E0198E24C69}"/>
  </hyperlinks>
  <pageMargins left="0.7" right="0.7" top="0.75" bottom="0.75" header="0.3" footer="0.3"/>
  <pageSetup paperSize="9"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V34"/>
  <sheetViews>
    <sheetView zoomScaleNormal="100" workbookViewId="0"/>
  </sheetViews>
  <sheetFormatPr defaultColWidth="9.1796875" defaultRowHeight="14.5"/>
  <cols>
    <col min="1" max="16384" width="9.1796875" style="5"/>
  </cols>
  <sheetData>
    <row r="1" spans="1:22" s="235" customFormat="1" ht="21">
      <c r="A1" s="234" t="s">
        <v>314</v>
      </c>
      <c r="B1" s="234"/>
      <c r="C1" s="234"/>
      <c r="D1" s="234"/>
      <c r="E1" s="234"/>
      <c r="F1" s="234"/>
      <c r="G1" s="234"/>
      <c r="H1" s="234"/>
      <c r="I1" s="234"/>
      <c r="J1" s="234"/>
      <c r="K1" s="234"/>
      <c r="L1" s="234"/>
      <c r="M1" s="234"/>
      <c r="N1" s="234"/>
      <c r="O1" s="234"/>
      <c r="P1" s="234"/>
      <c r="Q1" s="234"/>
      <c r="R1" s="234"/>
      <c r="S1" s="234"/>
      <c r="T1" s="234"/>
      <c r="U1" s="229"/>
      <c r="V1" s="229"/>
    </row>
    <row r="2" spans="1:22" s="235" customFormat="1" ht="21">
      <c r="A2" s="231" t="s">
        <v>294</v>
      </c>
    </row>
    <row r="3" spans="1:22" s="235" customFormat="1" ht="21">
      <c r="A3" s="229" t="s">
        <v>158</v>
      </c>
    </row>
    <row r="27" spans="1:1">
      <c r="A27" s="72"/>
    </row>
    <row r="34" spans="1:1">
      <c r="A34" s="72"/>
    </row>
  </sheetData>
  <hyperlinks>
    <hyperlink ref="A3" location="Contents!A1" display="back to contents" xr:uid="{27005BAB-A6C3-460C-BBE9-6D6A48991C6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3"/>
  <sheetViews>
    <sheetView zoomScaleNormal="100" workbookViewId="0"/>
  </sheetViews>
  <sheetFormatPr defaultColWidth="9.1796875" defaultRowHeight="14.5"/>
  <cols>
    <col min="1" max="16384" width="9.1796875" style="5"/>
  </cols>
  <sheetData>
    <row r="1" spans="1:24" s="235" customFormat="1" ht="21">
      <c r="A1" s="234" t="s">
        <v>313</v>
      </c>
      <c r="B1" s="234"/>
      <c r="C1" s="234"/>
      <c r="D1" s="234"/>
      <c r="E1" s="234"/>
      <c r="F1" s="234"/>
      <c r="G1" s="234"/>
      <c r="H1" s="234"/>
      <c r="I1" s="234"/>
      <c r="J1" s="234"/>
      <c r="K1" s="234"/>
      <c r="L1" s="234"/>
      <c r="M1" s="234"/>
      <c r="N1" s="234"/>
      <c r="O1" s="234"/>
      <c r="P1" s="234"/>
      <c r="Q1" s="234"/>
      <c r="R1" s="234"/>
      <c r="S1" s="234"/>
      <c r="T1" s="234"/>
      <c r="U1" s="234"/>
      <c r="W1" s="229"/>
      <c r="X1" s="229"/>
    </row>
    <row r="2" spans="1:24" s="235" customFormat="1" ht="21">
      <c r="A2" s="231" t="s">
        <v>343</v>
      </c>
    </row>
    <row r="3" spans="1:24" s="235" customFormat="1" ht="21">
      <c r="A3" s="229" t="s">
        <v>158</v>
      </c>
    </row>
    <row r="28" spans="1:1">
      <c r="A28" s="72"/>
    </row>
    <row r="33" spans="1:1">
      <c r="A33" s="72"/>
    </row>
  </sheetData>
  <hyperlinks>
    <hyperlink ref="A3" location="Contents!A1" display="back to contents" xr:uid="{0E8C0CE1-2133-405F-9121-FE77828307D5}"/>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U57"/>
  <sheetViews>
    <sheetView workbookViewId="0"/>
  </sheetViews>
  <sheetFormatPr defaultColWidth="9.1796875" defaultRowHeight="14.5"/>
  <cols>
    <col min="1" max="16384" width="9.1796875" style="5"/>
  </cols>
  <sheetData>
    <row r="1" spans="1:21" s="235" customFormat="1" ht="18" customHeight="1">
      <c r="A1" s="234" t="s">
        <v>312</v>
      </c>
      <c r="B1" s="234"/>
      <c r="C1" s="234"/>
      <c r="D1" s="234"/>
      <c r="E1" s="234"/>
      <c r="F1" s="234"/>
      <c r="G1" s="234"/>
      <c r="H1" s="234"/>
      <c r="I1" s="234"/>
      <c r="J1" s="234"/>
      <c r="K1" s="234"/>
      <c r="L1" s="234"/>
      <c r="M1" s="234"/>
      <c r="N1" s="234"/>
      <c r="O1" s="234"/>
      <c r="P1" s="234"/>
      <c r="Q1" s="234"/>
      <c r="R1" s="234"/>
    </row>
    <row r="2" spans="1:21" s="235" customFormat="1" ht="21">
      <c r="A2" s="231" t="s">
        <v>260</v>
      </c>
      <c r="B2" s="234"/>
      <c r="C2" s="234"/>
      <c r="D2" s="234"/>
      <c r="E2" s="234"/>
      <c r="F2" s="234"/>
      <c r="G2" s="234"/>
      <c r="H2" s="234"/>
      <c r="I2" s="234"/>
      <c r="J2" s="234"/>
      <c r="K2" s="234"/>
      <c r="L2" s="234"/>
      <c r="M2" s="234"/>
      <c r="N2" s="234"/>
      <c r="O2" s="234"/>
      <c r="P2" s="234"/>
      <c r="Q2" s="234"/>
      <c r="R2" s="234"/>
      <c r="T2" s="229"/>
      <c r="U2" s="229"/>
    </row>
    <row r="3" spans="1:21" s="235" customFormat="1" ht="21">
      <c r="A3" s="229" t="s">
        <v>158</v>
      </c>
      <c r="B3" s="234"/>
      <c r="C3" s="234"/>
      <c r="D3" s="234"/>
      <c r="E3" s="234"/>
      <c r="F3" s="234"/>
      <c r="G3" s="234"/>
      <c r="H3" s="234"/>
      <c r="I3" s="234"/>
      <c r="J3" s="234"/>
      <c r="K3" s="234"/>
      <c r="L3" s="234"/>
      <c r="M3" s="234"/>
      <c r="N3" s="234"/>
      <c r="O3" s="234"/>
      <c r="P3" s="234"/>
      <c r="Q3" s="234"/>
      <c r="R3" s="234"/>
      <c r="T3" s="229"/>
      <c r="U3" s="229"/>
    </row>
    <row r="4" spans="1:21" ht="15" customHeight="1"/>
    <row r="30" spans="1:1">
      <c r="A30" s="72"/>
    </row>
    <row r="57" spans="1:1">
      <c r="A57" s="72"/>
    </row>
  </sheetData>
  <hyperlinks>
    <hyperlink ref="A3" location="Contents!A1" display="back to contents" xr:uid="{95DF0CD7-6CB9-4D2B-A1FF-47AAE4204996}"/>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115"/>
  <sheetViews>
    <sheetView workbookViewId="0"/>
  </sheetViews>
  <sheetFormatPr defaultColWidth="9.1796875" defaultRowHeight="15.5"/>
  <cols>
    <col min="1" max="1" width="9.1796875" style="120"/>
    <col min="2" max="3" width="11.453125" style="120" bestFit="1" customWidth="1"/>
    <col min="4" max="4" width="9.1796875" style="120" customWidth="1"/>
    <col min="5" max="6" width="11.453125" style="120" bestFit="1" customWidth="1"/>
    <col min="7" max="7" width="9.1796875" style="120" customWidth="1"/>
    <col min="8" max="9" width="11.453125" style="120" bestFit="1" customWidth="1"/>
    <col min="10" max="18" width="9.1796875" style="120"/>
    <col min="19" max="19" width="10.453125" style="120" customWidth="1"/>
    <col min="20" max="16384" width="9.1796875" style="120"/>
  </cols>
  <sheetData>
    <row r="1" spans="1:28" ht="18">
      <c r="A1" s="117" t="s">
        <v>267</v>
      </c>
      <c r="B1" s="81"/>
      <c r="C1" s="81"/>
      <c r="D1" s="81"/>
      <c r="E1" s="81"/>
      <c r="F1" s="81"/>
      <c r="G1" s="81"/>
      <c r="H1" s="81"/>
      <c r="I1" s="81"/>
      <c r="J1" s="81"/>
      <c r="K1" s="81"/>
      <c r="L1" s="81"/>
      <c r="M1" s="81"/>
      <c r="N1" s="81"/>
      <c r="O1" s="81"/>
      <c r="P1" s="81"/>
      <c r="Q1" s="81"/>
      <c r="R1" s="81"/>
      <c r="S1" s="81"/>
      <c r="T1" s="119"/>
      <c r="U1" s="119"/>
      <c r="V1" s="119"/>
      <c r="W1" s="119"/>
      <c r="X1" s="119"/>
      <c r="Y1" s="247"/>
      <c r="Z1" s="247"/>
      <c r="AA1" s="247"/>
      <c r="AB1" s="247"/>
    </row>
    <row r="2" spans="1:28" s="137" customFormat="1">
      <c r="A2" s="136" t="s">
        <v>257</v>
      </c>
      <c r="B2" s="113"/>
      <c r="C2" s="113"/>
      <c r="D2" s="113"/>
      <c r="E2" s="113"/>
      <c r="F2" s="113"/>
      <c r="G2" s="113"/>
      <c r="H2" s="113"/>
      <c r="I2" s="113"/>
      <c r="J2" s="113"/>
      <c r="M2" s="113"/>
      <c r="O2" s="182"/>
      <c r="P2" s="182"/>
      <c r="S2" s="183"/>
      <c r="T2" s="182"/>
    </row>
    <row r="3" spans="1:28">
      <c r="A3" s="121" t="s">
        <v>158</v>
      </c>
      <c r="B3" s="121"/>
      <c r="C3" s="118"/>
      <c r="D3" s="118"/>
      <c r="E3" s="118"/>
      <c r="F3" s="118"/>
      <c r="G3" s="118"/>
      <c r="H3" s="118"/>
      <c r="I3" s="118"/>
      <c r="J3" s="118"/>
      <c r="K3" s="118"/>
      <c r="L3" s="118"/>
      <c r="M3" s="118"/>
      <c r="N3" s="118"/>
      <c r="O3" s="118"/>
      <c r="P3" s="118"/>
      <c r="Q3" s="118"/>
      <c r="R3" s="118"/>
      <c r="S3" s="118"/>
      <c r="T3" s="119"/>
      <c r="U3" s="119"/>
      <c r="V3" s="119"/>
      <c r="W3" s="119"/>
      <c r="X3" s="119"/>
      <c r="Y3" s="119"/>
      <c r="AA3" s="121"/>
      <c r="AB3" s="121"/>
    </row>
    <row r="4" spans="1:28">
      <c r="A4" s="121"/>
      <c r="B4" s="121"/>
      <c r="C4" s="118"/>
      <c r="D4" s="118"/>
      <c r="E4" s="118"/>
      <c r="F4" s="118"/>
      <c r="G4" s="118"/>
      <c r="H4" s="118"/>
      <c r="I4" s="118"/>
      <c r="J4" s="118"/>
      <c r="K4" s="118"/>
      <c r="L4" s="118"/>
      <c r="M4" s="118"/>
      <c r="N4" s="118"/>
      <c r="O4" s="118"/>
      <c r="P4" s="118"/>
      <c r="Q4" s="118"/>
      <c r="R4" s="118"/>
      <c r="S4" s="118"/>
      <c r="T4" s="119"/>
      <c r="U4" s="119"/>
      <c r="V4" s="119"/>
      <c r="W4" s="119"/>
      <c r="X4" s="119"/>
      <c r="Y4" s="119"/>
      <c r="AA4" s="121"/>
      <c r="AB4" s="121"/>
    </row>
    <row r="5" spans="1:28">
      <c r="B5" s="248">
        <v>2016</v>
      </c>
      <c r="C5" s="248"/>
      <c r="D5" s="122"/>
      <c r="E5" s="248">
        <v>2017</v>
      </c>
      <c r="F5" s="248"/>
      <c r="G5" s="122"/>
      <c r="H5" s="248">
        <v>2018</v>
      </c>
      <c r="I5" s="248"/>
      <c r="R5" s="123"/>
      <c r="S5" s="123"/>
      <c r="T5" s="123"/>
      <c r="U5" s="123"/>
      <c r="V5" s="123"/>
      <c r="W5" s="123"/>
      <c r="X5" s="123"/>
      <c r="Y5" s="123"/>
    </row>
    <row r="6" spans="1:28" ht="46.5">
      <c r="A6" s="124" t="s">
        <v>0</v>
      </c>
      <c r="B6" s="125" t="s">
        <v>258</v>
      </c>
      <c r="C6" s="126" t="s">
        <v>116</v>
      </c>
      <c r="D6" s="127"/>
      <c r="E6" s="125" t="s">
        <v>258</v>
      </c>
      <c r="F6" s="126" t="s">
        <v>116</v>
      </c>
      <c r="G6" s="127"/>
      <c r="H6" s="125" t="s">
        <v>258</v>
      </c>
      <c r="I6" s="126" t="s">
        <v>116</v>
      </c>
    </row>
    <row r="7" spans="1:28" ht="15.65" customHeight="1">
      <c r="A7" s="128">
        <v>0</v>
      </c>
      <c r="B7" s="129">
        <v>55516</v>
      </c>
      <c r="C7" s="129">
        <v>55000</v>
      </c>
      <c r="D7" s="129"/>
      <c r="E7" s="129">
        <v>53553</v>
      </c>
      <c r="F7" s="129">
        <v>53443</v>
      </c>
      <c r="G7" s="129"/>
      <c r="H7" s="129">
        <v>52310</v>
      </c>
      <c r="I7" s="129">
        <v>52519</v>
      </c>
      <c r="J7" s="130"/>
      <c r="K7" s="130"/>
      <c r="L7" s="130"/>
      <c r="M7" s="130"/>
      <c r="N7" s="130"/>
      <c r="O7" s="130"/>
      <c r="P7" s="130"/>
      <c r="Q7" s="130"/>
      <c r="R7" s="130"/>
      <c r="S7" s="130"/>
      <c r="T7" s="130"/>
      <c r="U7" s="130"/>
      <c r="V7" s="130"/>
      <c r="W7" s="130"/>
      <c r="X7" s="130"/>
      <c r="Y7" s="130"/>
      <c r="Z7" s="130"/>
      <c r="AA7" s="130"/>
      <c r="AB7" s="130"/>
    </row>
    <row r="8" spans="1:28" ht="15.65" customHeight="1">
      <c r="A8" s="128">
        <v>1</v>
      </c>
      <c r="B8" s="129">
        <v>56584</v>
      </c>
      <c r="C8" s="129">
        <v>55022</v>
      </c>
      <c r="D8" s="129"/>
      <c r="E8" s="129">
        <v>55892</v>
      </c>
      <c r="F8" s="129">
        <v>54836</v>
      </c>
      <c r="G8" s="129"/>
      <c r="H8" s="129">
        <v>53852</v>
      </c>
      <c r="I8" s="129">
        <v>53208</v>
      </c>
      <c r="J8" s="130"/>
      <c r="K8" s="129"/>
      <c r="L8" s="129"/>
      <c r="M8" s="129"/>
      <c r="N8" s="129"/>
      <c r="O8" s="129"/>
      <c r="P8" s="129"/>
    </row>
    <row r="9" spans="1:28" ht="15.65" customHeight="1">
      <c r="A9" s="128" t="s">
        <v>8</v>
      </c>
      <c r="B9" s="129">
        <v>57165</v>
      </c>
      <c r="C9" s="129">
        <v>55756</v>
      </c>
      <c r="D9" s="129"/>
      <c r="E9" s="129">
        <v>56790</v>
      </c>
      <c r="F9" s="129">
        <v>55696</v>
      </c>
      <c r="G9" s="129"/>
      <c r="H9" s="129">
        <v>56084</v>
      </c>
      <c r="I9" s="129">
        <v>55661</v>
      </c>
      <c r="J9" s="130"/>
      <c r="K9" s="129"/>
      <c r="L9" s="129"/>
      <c r="M9" s="129"/>
      <c r="N9" s="129"/>
      <c r="O9" s="129"/>
      <c r="P9" s="129"/>
    </row>
    <row r="10" spans="1:28" ht="15.65" customHeight="1">
      <c r="A10" s="128" t="s">
        <v>9</v>
      </c>
      <c r="B10" s="129">
        <v>58232</v>
      </c>
      <c r="C10" s="129">
        <v>56906</v>
      </c>
      <c r="D10" s="129"/>
      <c r="E10" s="129">
        <v>57361</v>
      </c>
      <c r="F10" s="129">
        <v>56354</v>
      </c>
      <c r="G10" s="129"/>
      <c r="H10" s="129">
        <v>57065</v>
      </c>
      <c r="I10" s="129">
        <v>56346</v>
      </c>
      <c r="J10" s="130"/>
      <c r="K10" s="129"/>
      <c r="L10" s="129"/>
      <c r="M10" s="129"/>
      <c r="N10" s="129"/>
      <c r="O10" s="129"/>
      <c r="P10" s="129"/>
    </row>
    <row r="11" spans="1:28" ht="15.65" customHeight="1">
      <c r="A11" s="128" t="s">
        <v>10</v>
      </c>
      <c r="B11" s="129">
        <v>59741</v>
      </c>
      <c r="C11" s="129">
        <v>58791</v>
      </c>
      <c r="D11" s="129"/>
      <c r="E11" s="129">
        <v>58510</v>
      </c>
      <c r="F11" s="129">
        <v>57767</v>
      </c>
      <c r="G11" s="129"/>
      <c r="H11" s="129">
        <v>57551</v>
      </c>
      <c r="I11" s="129">
        <v>57202</v>
      </c>
      <c r="J11" s="130"/>
      <c r="K11" s="129"/>
      <c r="L11" s="129"/>
      <c r="M11" s="129"/>
      <c r="N11" s="129"/>
      <c r="O11" s="129"/>
      <c r="P11" s="129"/>
    </row>
    <row r="12" spans="1:28" ht="15.65" customHeight="1">
      <c r="A12" s="118">
        <v>5</v>
      </c>
      <c r="B12" s="129">
        <v>61695</v>
      </c>
      <c r="C12" s="129">
        <v>58915</v>
      </c>
      <c r="D12" s="129"/>
      <c r="E12" s="129">
        <v>60001</v>
      </c>
      <c r="F12" s="129">
        <v>59371</v>
      </c>
      <c r="G12" s="129"/>
      <c r="H12" s="129">
        <v>58712</v>
      </c>
      <c r="I12" s="129">
        <v>58281</v>
      </c>
      <c r="J12" s="130"/>
      <c r="K12" s="129"/>
      <c r="L12" s="129"/>
      <c r="M12" s="129"/>
      <c r="N12" s="129"/>
      <c r="O12" s="129"/>
      <c r="P12" s="129"/>
    </row>
    <row r="13" spans="1:28" ht="15.65" customHeight="1">
      <c r="A13" s="128" t="s">
        <v>12</v>
      </c>
      <c r="B13" s="129">
        <v>58801</v>
      </c>
      <c r="C13" s="129">
        <v>59343</v>
      </c>
      <c r="D13" s="129"/>
      <c r="E13" s="129">
        <v>61895</v>
      </c>
      <c r="F13" s="129">
        <v>59504</v>
      </c>
      <c r="G13" s="129"/>
      <c r="H13" s="129">
        <v>60252</v>
      </c>
      <c r="I13" s="129">
        <v>59889</v>
      </c>
      <c r="J13" s="130"/>
      <c r="K13" s="129"/>
      <c r="L13" s="129"/>
      <c r="M13" s="129"/>
      <c r="N13" s="129"/>
      <c r="O13" s="129"/>
      <c r="P13" s="129"/>
    </row>
    <row r="14" spans="1:28" ht="15.65" customHeight="1">
      <c r="A14" s="118">
        <v>7</v>
      </c>
      <c r="B14" s="129">
        <v>60336</v>
      </c>
      <c r="C14" s="129">
        <v>59626</v>
      </c>
      <c r="D14" s="129"/>
      <c r="E14" s="129">
        <v>59011</v>
      </c>
      <c r="F14" s="129">
        <v>59880</v>
      </c>
      <c r="G14" s="129"/>
      <c r="H14" s="129">
        <v>62094</v>
      </c>
      <c r="I14" s="129">
        <v>60050</v>
      </c>
      <c r="J14" s="130"/>
      <c r="K14" s="129"/>
      <c r="L14" s="129"/>
      <c r="M14" s="129"/>
      <c r="N14" s="129"/>
      <c r="O14" s="129"/>
      <c r="P14" s="129"/>
    </row>
    <row r="15" spans="1:28" ht="15.65" customHeight="1">
      <c r="A15" s="128" t="s">
        <v>14</v>
      </c>
      <c r="B15" s="129">
        <v>60184</v>
      </c>
      <c r="C15" s="129">
        <v>59682</v>
      </c>
      <c r="D15" s="129"/>
      <c r="E15" s="129">
        <v>60624</v>
      </c>
      <c r="F15" s="129">
        <v>60120</v>
      </c>
      <c r="G15" s="129"/>
      <c r="H15" s="129">
        <v>59207</v>
      </c>
      <c r="I15" s="129">
        <v>60318</v>
      </c>
      <c r="J15" s="130"/>
      <c r="K15" s="129"/>
      <c r="L15" s="129"/>
      <c r="M15" s="129"/>
      <c r="N15" s="129"/>
      <c r="O15" s="129"/>
      <c r="P15" s="129"/>
    </row>
    <row r="16" spans="1:28" ht="15.65" customHeight="1">
      <c r="A16" s="128" t="s">
        <v>15</v>
      </c>
      <c r="B16" s="129">
        <v>57846</v>
      </c>
      <c r="C16" s="129">
        <v>57834</v>
      </c>
      <c r="D16" s="129"/>
      <c r="E16" s="129">
        <v>60420</v>
      </c>
      <c r="F16" s="129">
        <v>60279</v>
      </c>
      <c r="G16" s="129"/>
      <c r="H16" s="129">
        <v>60824</v>
      </c>
      <c r="I16" s="129">
        <v>60584</v>
      </c>
      <c r="J16" s="130"/>
      <c r="K16" s="129"/>
      <c r="L16" s="129"/>
      <c r="M16" s="129"/>
      <c r="N16" s="129"/>
      <c r="O16" s="129"/>
      <c r="P16" s="129"/>
    </row>
    <row r="17" spans="1:16" ht="15.65" customHeight="1">
      <c r="A17" s="128" t="s">
        <v>16</v>
      </c>
      <c r="B17" s="129">
        <v>56634</v>
      </c>
      <c r="C17" s="129">
        <v>56097</v>
      </c>
      <c r="D17" s="129"/>
      <c r="E17" s="129">
        <v>58057</v>
      </c>
      <c r="F17" s="129">
        <v>58284</v>
      </c>
      <c r="G17" s="129"/>
      <c r="H17" s="129">
        <v>60578</v>
      </c>
      <c r="I17" s="129">
        <v>60700</v>
      </c>
      <c r="J17" s="130"/>
      <c r="K17" s="129"/>
      <c r="L17" s="129"/>
      <c r="M17" s="129"/>
      <c r="N17" s="129"/>
      <c r="O17" s="129"/>
      <c r="P17" s="129"/>
    </row>
    <row r="18" spans="1:16" ht="15.65" customHeight="1">
      <c r="A18" s="128" t="s">
        <v>17</v>
      </c>
      <c r="B18" s="129">
        <v>56142</v>
      </c>
      <c r="C18" s="129">
        <v>55589</v>
      </c>
      <c r="D18" s="129"/>
      <c r="E18" s="129">
        <v>56840</v>
      </c>
      <c r="F18" s="129">
        <v>56715</v>
      </c>
      <c r="G18" s="129"/>
      <c r="H18" s="129">
        <v>58240</v>
      </c>
      <c r="I18" s="129">
        <v>58782</v>
      </c>
      <c r="J18" s="130"/>
      <c r="K18" s="129"/>
      <c r="L18" s="129"/>
      <c r="M18" s="129"/>
      <c r="N18" s="129"/>
      <c r="O18" s="129"/>
      <c r="P18" s="129"/>
    </row>
    <row r="19" spans="1:16" ht="15.65" customHeight="1">
      <c r="A19" s="128" t="s">
        <v>18</v>
      </c>
      <c r="B19" s="129">
        <v>55083</v>
      </c>
      <c r="C19" s="129">
        <v>54933</v>
      </c>
      <c r="D19" s="129"/>
      <c r="E19" s="129">
        <v>56357</v>
      </c>
      <c r="F19" s="129">
        <v>56089</v>
      </c>
      <c r="G19" s="129"/>
      <c r="H19" s="129">
        <v>57028</v>
      </c>
      <c r="I19" s="129">
        <v>57164</v>
      </c>
      <c r="J19" s="130"/>
      <c r="K19" s="129"/>
      <c r="L19" s="129"/>
      <c r="M19" s="129"/>
      <c r="N19" s="129"/>
      <c r="O19" s="129"/>
      <c r="P19" s="129"/>
    </row>
    <row r="20" spans="1:16" ht="15.65" customHeight="1">
      <c r="A20" s="128" t="s">
        <v>19</v>
      </c>
      <c r="B20" s="129">
        <v>53398</v>
      </c>
      <c r="C20" s="129">
        <v>53245</v>
      </c>
      <c r="D20" s="129"/>
      <c r="E20" s="129">
        <v>55243</v>
      </c>
      <c r="F20" s="129">
        <v>55503</v>
      </c>
      <c r="G20" s="129"/>
      <c r="H20" s="129">
        <v>56549</v>
      </c>
      <c r="I20" s="129">
        <v>56461</v>
      </c>
      <c r="J20" s="130"/>
      <c r="K20" s="129"/>
      <c r="L20" s="129"/>
      <c r="M20" s="129"/>
      <c r="N20" s="129"/>
      <c r="O20" s="129"/>
      <c r="P20" s="129"/>
    </row>
    <row r="21" spans="1:16" ht="15.65" customHeight="1">
      <c r="A21" s="128" t="s">
        <v>20</v>
      </c>
      <c r="B21" s="129">
        <v>53121</v>
      </c>
      <c r="C21" s="129">
        <v>52877</v>
      </c>
      <c r="D21" s="129"/>
      <c r="E21" s="129">
        <v>53600</v>
      </c>
      <c r="F21" s="129">
        <v>53813</v>
      </c>
      <c r="G21" s="129"/>
      <c r="H21" s="129">
        <v>55395</v>
      </c>
      <c r="I21" s="129">
        <v>55899</v>
      </c>
      <c r="J21" s="130"/>
      <c r="K21" s="129"/>
      <c r="L21" s="129"/>
      <c r="M21" s="129"/>
      <c r="N21" s="129"/>
      <c r="O21" s="129"/>
      <c r="P21" s="129"/>
    </row>
    <row r="22" spans="1:16" ht="15.65" customHeight="1">
      <c r="A22" s="128" t="s">
        <v>21</v>
      </c>
      <c r="B22" s="129">
        <v>55439</v>
      </c>
      <c r="C22" s="129">
        <v>54719</v>
      </c>
      <c r="D22" s="129"/>
      <c r="E22" s="129">
        <v>53288</v>
      </c>
      <c r="F22" s="129">
        <v>53474</v>
      </c>
      <c r="G22" s="129"/>
      <c r="H22" s="129">
        <v>53761</v>
      </c>
      <c r="I22" s="129">
        <v>54293</v>
      </c>
      <c r="J22" s="130"/>
      <c r="K22" s="129"/>
      <c r="L22" s="129"/>
      <c r="M22" s="129"/>
      <c r="N22" s="129"/>
      <c r="O22" s="129"/>
      <c r="P22" s="129"/>
    </row>
    <row r="23" spans="1:16" ht="15.65" customHeight="1">
      <c r="A23" s="128" t="s">
        <v>22</v>
      </c>
      <c r="B23" s="129">
        <v>56863</v>
      </c>
      <c r="C23" s="129">
        <v>55802</v>
      </c>
      <c r="D23" s="129"/>
      <c r="E23" s="129">
        <v>55594</v>
      </c>
      <c r="F23" s="129">
        <v>55151</v>
      </c>
      <c r="G23" s="129"/>
      <c r="H23" s="129">
        <v>53470</v>
      </c>
      <c r="I23" s="129">
        <v>53866</v>
      </c>
      <c r="J23" s="130"/>
      <c r="K23" s="129"/>
      <c r="L23" s="129"/>
      <c r="M23" s="129"/>
      <c r="N23" s="129"/>
      <c r="O23" s="129"/>
      <c r="P23" s="129"/>
    </row>
    <row r="24" spans="1:16" ht="15.65" customHeight="1">
      <c r="A24" s="128" t="s">
        <v>23</v>
      </c>
      <c r="B24" s="129">
        <v>58981</v>
      </c>
      <c r="C24" s="129">
        <v>57441</v>
      </c>
      <c r="D24" s="129"/>
      <c r="E24" s="129">
        <v>57019</v>
      </c>
      <c r="F24" s="129">
        <v>55980</v>
      </c>
      <c r="G24" s="129"/>
      <c r="H24" s="129">
        <v>55826</v>
      </c>
      <c r="I24" s="129">
        <v>55527</v>
      </c>
      <c r="J24" s="130"/>
      <c r="K24" s="129"/>
      <c r="L24" s="129"/>
      <c r="M24" s="129"/>
      <c r="N24" s="129"/>
      <c r="O24" s="129"/>
      <c r="P24" s="129"/>
    </row>
    <row r="25" spans="1:16" ht="15.65" customHeight="1">
      <c r="A25" s="128" t="s">
        <v>24</v>
      </c>
      <c r="B25" s="129">
        <v>60951</v>
      </c>
      <c r="C25" s="129">
        <v>59361</v>
      </c>
      <c r="D25" s="129"/>
      <c r="E25" s="129">
        <v>59765</v>
      </c>
      <c r="F25" s="129">
        <v>59080</v>
      </c>
      <c r="G25" s="129"/>
      <c r="H25" s="129">
        <v>57923</v>
      </c>
      <c r="I25" s="129">
        <v>57896</v>
      </c>
      <c r="J25" s="130"/>
      <c r="K25" s="129"/>
      <c r="L25" s="129"/>
      <c r="M25" s="129"/>
      <c r="N25" s="129"/>
      <c r="O25" s="129"/>
      <c r="P25" s="129"/>
    </row>
    <row r="26" spans="1:16" ht="15.65" customHeight="1">
      <c r="A26" s="128" t="s">
        <v>25</v>
      </c>
      <c r="B26" s="129">
        <v>66426</v>
      </c>
      <c r="C26" s="129">
        <v>65288</v>
      </c>
      <c r="D26" s="129"/>
      <c r="E26" s="129">
        <v>64374</v>
      </c>
      <c r="F26" s="129">
        <v>64535</v>
      </c>
      <c r="G26" s="129"/>
      <c r="H26" s="129">
        <v>63584</v>
      </c>
      <c r="I26" s="129">
        <v>64909</v>
      </c>
      <c r="J26" s="130"/>
      <c r="K26" s="129"/>
      <c r="L26" s="129"/>
      <c r="M26" s="129"/>
      <c r="N26" s="129"/>
      <c r="O26" s="129"/>
      <c r="P26" s="129"/>
    </row>
    <row r="27" spans="1:16" ht="15.65" customHeight="1">
      <c r="A27" s="128" t="s">
        <v>26</v>
      </c>
      <c r="B27" s="129">
        <v>68524</v>
      </c>
      <c r="C27" s="129">
        <v>66058</v>
      </c>
      <c r="D27" s="129"/>
      <c r="E27" s="129">
        <v>68681</v>
      </c>
      <c r="F27" s="129">
        <v>68333</v>
      </c>
      <c r="G27" s="129"/>
      <c r="H27" s="129">
        <v>66553</v>
      </c>
      <c r="I27" s="129">
        <v>67441</v>
      </c>
      <c r="J27" s="130"/>
      <c r="K27" s="129"/>
      <c r="L27" s="129"/>
      <c r="M27" s="129"/>
      <c r="N27" s="129"/>
      <c r="O27" s="129"/>
      <c r="P27" s="129"/>
    </row>
    <row r="28" spans="1:16" ht="15.65" customHeight="1">
      <c r="A28" s="128" t="s">
        <v>27</v>
      </c>
      <c r="B28" s="129">
        <v>70098</v>
      </c>
      <c r="C28" s="129">
        <v>68352</v>
      </c>
      <c r="D28" s="129"/>
      <c r="E28" s="129">
        <v>69606</v>
      </c>
      <c r="F28" s="129">
        <v>67738</v>
      </c>
      <c r="G28" s="129"/>
      <c r="H28" s="129">
        <v>69638</v>
      </c>
      <c r="I28" s="129">
        <v>70554</v>
      </c>
      <c r="J28" s="130"/>
      <c r="K28" s="129"/>
      <c r="L28" s="129"/>
      <c r="M28" s="129"/>
      <c r="N28" s="129"/>
      <c r="O28" s="129"/>
      <c r="P28" s="129"/>
    </row>
    <row r="29" spans="1:16" ht="15.65" customHeight="1">
      <c r="A29" s="128" t="s">
        <v>28</v>
      </c>
      <c r="B29" s="129">
        <v>72575</v>
      </c>
      <c r="C29" s="129">
        <v>71290</v>
      </c>
      <c r="D29" s="129"/>
      <c r="E29" s="129">
        <v>70694</v>
      </c>
      <c r="F29" s="129">
        <v>70156</v>
      </c>
      <c r="G29" s="129"/>
      <c r="H29" s="129">
        <v>70320</v>
      </c>
      <c r="I29" s="129">
        <v>70760</v>
      </c>
      <c r="J29" s="130"/>
      <c r="K29" s="129"/>
      <c r="L29" s="129"/>
      <c r="M29" s="129"/>
      <c r="N29" s="129"/>
      <c r="O29" s="129"/>
      <c r="P29" s="129"/>
    </row>
    <row r="30" spans="1:16" ht="15.65" customHeight="1">
      <c r="A30" s="128" t="s">
        <v>29</v>
      </c>
      <c r="B30" s="129">
        <v>74422</v>
      </c>
      <c r="C30" s="129">
        <v>72374</v>
      </c>
      <c r="D30" s="129"/>
      <c r="E30" s="129">
        <v>72975</v>
      </c>
      <c r="F30" s="129">
        <v>72533</v>
      </c>
      <c r="G30" s="129"/>
      <c r="H30" s="129">
        <v>71115</v>
      </c>
      <c r="I30" s="129">
        <v>72397</v>
      </c>
      <c r="J30" s="130"/>
      <c r="K30" s="129"/>
      <c r="L30" s="129"/>
      <c r="M30" s="129"/>
      <c r="N30" s="129"/>
      <c r="O30" s="129"/>
      <c r="P30" s="129"/>
    </row>
    <row r="31" spans="1:16" ht="15.65" customHeight="1">
      <c r="A31" s="128" t="s">
        <v>30</v>
      </c>
      <c r="B31" s="129">
        <v>78348</v>
      </c>
      <c r="C31" s="129">
        <v>74742</v>
      </c>
      <c r="D31" s="129"/>
      <c r="E31" s="129">
        <v>74653</v>
      </c>
      <c r="F31" s="129">
        <v>73341</v>
      </c>
      <c r="G31" s="129"/>
      <c r="H31" s="129">
        <v>72998</v>
      </c>
      <c r="I31" s="129">
        <v>73762</v>
      </c>
      <c r="J31" s="130"/>
      <c r="K31" s="129"/>
      <c r="L31" s="129"/>
      <c r="M31" s="129"/>
      <c r="N31" s="129"/>
      <c r="O31" s="129"/>
      <c r="P31" s="129"/>
    </row>
    <row r="32" spans="1:16" ht="15.65" customHeight="1">
      <c r="A32" s="128" t="s">
        <v>31</v>
      </c>
      <c r="B32" s="129">
        <v>78055</v>
      </c>
      <c r="C32" s="129">
        <v>74417</v>
      </c>
      <c r="D32" s="129"/>
      <c r="E32" s="129">
        <v>78655</v>
      </c>
      <c r="F32" s="129">
        <v>75321</v>
      </c>
      <c r="G32" s="129"/>
      <c r="H32" s="129">
        <v>74452</v>
      </c>
      <c r="I32" s="129">
        <v>74005</v>
      </c>
      <c r="J32" s="130"/>
      <c r="K32" s="129"/>
      <c r="L32" s="129"/>
      <c r="M32" s="129"/>
      <c r="N32" s="129"/>
      <c r="O32" s="129"/>
      <c r="P32" s="129"/>
    </row>
    <row r="33" spans="1:16" ht="15.65" customHeight="1">
      <c r="A33" s="128" t="s">
        <v>32</v>
      </c>
      <c r="B33" s="129">
        <v>74943</v>
      </c>
      <c r="C33" s="129">
        <v>72143</v>
      </c>
      <c r="D33" s="129"/>
      <c r="E33" s="129">
        <v>78483</v>
      </c>
      <c r="F33" s="129">
        <v>75089</v>
      </c>
      <c r="G33" s="129"/>
      <c r="H33" s="129">
        <v>78687</v>
      </c>
      <c r="I33" s="129">
        <v>76140</v>
      </c>
      <c r="J33" s="130"/>
      <c r="K33" s="129"/>
      <c r="L33" s="129"/>
      <c r="M33" s="129"/>
      <c r="N33" s="129"/>
      <c r="O33" s="129"/>
      <c r="P33" s="129"/>
    </row>
    <row r="34" spans="1:16" ht="15.65" customHeight="1">
      <c r="A34" s="128" t="s">
        <v>33</v>
      </c>
      <c r="B34" s="129">
        <v>74420</v>
      </c>
      <c r="C34" s="129">
        <v>71793</v>
      </c>
      <c r="D34" s="129"/>
      <c r="E34" s="129">
        <v>75362</v>
      </c>
      <c r="F34" s="129">
        <v>72842</v>
      </c>
      <c r="G34" s="129"/>
      <c r="H34" s="129">
        <v>78594</v>
      </c>
      <c r="I34" s="129">
        <v>76088</v>
      </c>
      <c r="J34" s="130"/>
      <c r="K34" s="129"/>
      <c r="L34" s="129"/>
      <c r="M34" s="129"/>
      <c r="N34" s="129"/>
      <c r="O34" s="129"/>
      <c r="P34" s="129"/>
    </row>
    <row r="35" spans="1:16" ht="15.65" customHeight="1">
      <c r="A35" s="128" t="s">
        <v>34</v>
      </c>
      <c r="B35" s="129">
        <v>74513</v>
      </c>
      <c r="C35" s="129">
        <v>73652</v>
      </c>
      <c r="D35" s="129"/>
      <c r="E35" s="129">
        <v>74881</v>
      </c>
      <c r="F35" s="129">
        <v>72514</v>
      </c>
      <c r="G35" s="129"/>
      <c r="H35" s="129">
        <v>75598</v>
      </c>
      <c r="I35" s="129">
        <v>73983</v>
      </c>
      <c r="J35" s="130"/>
      <c r="K35" s="129"/>
      <c r="L35" s="129"/>
      <c r="M35" s="129"/>
      <c r="N35" s="129"/>
      <c r="O35" s="129"/>
      <c r="P35" s="129"/>
    </row>
    <row r="36" spans="1:16" ht="15.65" customHeight="1">
      <c r="A36" s="128" t="s">
        <v>35</v>
      </c>
      <c r="B36" s="129">
        <v>72193</v>
      </c>
      <c r="C36" s="129">
        <v>72877</v>
      </c>
      <c r="D36" s="129"/>
      <c r="E36" s="129">
        <v>74867</v>
      </c>
      <c r="F36" s="129">
        <v>74514</v>
      </c>
      <c r="G36" s="129"/>
      <c r="H36" s="129">
        <v>75009</v>
      </c>
      <c r="I36" s="129">
        <v>73709</v>
      </c>
      <c r="J36" s="130"/>
      <c r="K36" s="129"/>
      <c r="L36" s="129"/>
      <c r="M36" s="129"/>
      <c r="N36" s="129"/>
      <c r="O36" s="129"/>
      <c r="P36" s="129"/>
    </row>
    <row r="37" spans="1:16" ht="15.65" customHeight="1">
      <c r="A37" s="128" t="s">
        <v>36</v>
      </c>
      <c r="B37" s="129">
        <v>71566</v>
      </c>
      <c r="C37" s="129">
        <v>72550</v>
      </c>
      <c r="D37" s="129"/>
      <c r="E37" s="129">
        <v>72571</v>
      </c>
      <c r="F37" s="129">
        <v>73622</v>
      </c>
      <c r="G37" s="129"/>
      <c r="H37" s="129">
        <v>75210</v>
      </c>
      <c r="I37" s="129">
        <v>75619</v>
      </c>
      <c r="J37" s="130"/>
      <c r="K37" s="129"/>
      <c r="L37" s="129"/>
      <c r="M37" s="129"/>
      <c r="N37" s="129"/>
      <c r="O37" s="129"/>
      <c r="P37" s="129"/>
    </row>
    <row r="38" spans="1:16" ht="15.65" customHeight="1">
      <c r="A38" s="128" t="s">
        <v>37</v>
      </c>
      <c r="B38" s="129">
        <v>71086</v>
      </c>
      <c r="C38" s="129">
        <v>72422</v>
      </c>
      <c r="D38" s="129"/>
      <c r="E38" s="129">
        <v>71944</v>
      </c>
      <c r="F38" s="129">
        <v>73285</v>
      </c>
      <c r="G38" s="129"/>
      <c r="H38" s="129">
        <v>72799</v>
      </c>
      <c r="I38" s="129">
        <v>74735</v>
      </c>
      <c r="J38" s="130"/>
      <c r="K38" s="129"/>
      <c r="L38" s="129"/>
      <c r="M38" s="129"/>
      <c r="N38" s="129"/>
      <c r="O38" s="129"/>
      <c r="P38" s="129"/>
    </row>
    <row r="39" spans="1:16" ht="15.65" customHeight="1">
      <c r="A39" s="128" t="s">
        <v>38</v>
      </c>
      <c r="B39" s="120">
        <v>68875</v>
      </c>
      <c r="C39" s="137">
        <v>70648</v>
      </c>
      <c r="D39" s="137"/>
      <c r="E39" s="120">
        <v>71361</v>
      </c>
      <c r="F39" s="137">
        <v>73256</v>
      </c>
      <c r="G39" s="137"/>
      <c r="H39" s="120">
        <v>72184</v>
      </c>
      <c r="I39" s="137">
        <v>74342</v>
      </c>
      <c r="J39" s="130"/>
      <c r="K39" s="129"/>
      <c r="L39" s="129"/>
      <c r="M39" s="129"/>
      <c r="N39" s="129"/>
      <c r="O39" s="129"/>
      <c r="P39" s="129"/>
    </row>
    <row r="40" spans="1:16" ht="15.65" customHeight="1">
      <c r="A40" s="128" t="s">
        <v>39</v>
      </c>
      <c r="B40" s="120">
        <v>69755</v>
      </c>
      <c r="C40" s="137">
        <v>70637</v>
      </c>
      <c r="D40" s="137"/>
      <c r="E40" s="120">
        <v>69157</v>
      </c>
      <c r="F40" s="137">
        <v>70279</v>
      </c>
      <c r="G40" s="137"/>
      <c r="H40" s="120">
        <v>71623</v>
      </c>
      <c r="I40" s="137">
        <v>73062</v>
      </c>
      <c r="J40" s="130"/>
    </row>
    <row r="41" spans="1:16" ht="15.65" customHeight="1">
      <c r="A41" s="128" t="s">
        <v>40</v>
      </c>
      <c r="B41" s="120">
        <v>70631</v>
      </c>
      <c r="C41" s="137">
        <v>71094</v>
      </c>
      <c r="D41" s="137"/>
      <c r="E41" s="120">
        <v>70047</v>
      </c>
      <c r="F41" s="137">
        <v>71293</v>
      </c>
      <c r="G41" s="137"/>
      <c r="H41" s="120">
        <v>69442</v>
      </c>
      <c r="I41" s="137">
        <v>71176</v>
      </c>
      <c r="J41" s="130"/>
    </row>
    <row r="42" spans="1:16" ht="15.65" customHeight="1">
      <c r="A42" s="128" t="s">
        <v>41</v>
      </c>
      <c r="B42" s="120">
        <v>70100</v>
      </c>
      <c r="C42" s="137">
        <v>71833</v>
      </c>
      <c r="D42" s="137"/>
      <c r="E42" s="120">
        <v>70904</v>
      </c>
      <c r="F42" s="137">
        <v>71830</v>
      </c>
      <c r="G42" s="137"/>
      <c r="H42" s="120">
        <v>70265</v>
      </c>
      <c r="I42" s="137">
        <v>72035</v>
      </c>
      <c r="J42" s="130"/>
    </row>
    <row r="43" spans="1:16" ht="15.65" customHeight="1">
      <c r="A43" s="128" t="s">
        <v>42</v>
      </c>
      <c r="B43" s="120">
        <v>68696</v>
      </c>
      <c r="C43" s="137">
        <v>70361</v>
      </c>
      <c r="D43" s="137"/>
      <c r="E43" s="120">
        <v>70398</v>
      </c>
      <c r="F43" s="137">
        <v>72354</v>
      </c>
      <c r="G43" s="137"/>
      <c r="H43" s="120">
        <v>71110</v>
      </c>
      <c r="I43" s="137">
        <v>72551</v>
      </c>
      <c r="J43" s="130"/>
    </row>
    <row r="44" spans="1:16" ht="15.65" customHeight="1">
      <c r="A44" s="128" t="s">
        <v>43</v>
      </c>
      <c r="B44" s="120">
        <v>66397</v>
      </c>
      <c r="C44" s="137">
        <v>67883</v>
      </c>
      <c r="D44" s="137"/>
      <c r="E44" s="120">
        <v>68961</v>
      </c>
      <c r="F44" s="137">
        <v>70958</v>
      </c>
      <c r="G44" s="137"/>
      <c r="H44" s="120">
        <v>70470</v>
      </c>
      <c r="I44" s="137">
        <v>72937</v>
      </c>
      <c r="J44" s="130"/>
    </row>
    <row r="45" spans="1:16" ht="15.65" customHeight="1">
      <c r="A45" s="128" t="s">
        <v>44</v>
      </c>
      <c r="B45" s="120">
        <v>61788</v>
      </c>
      <c r="C45" s="137">
        <v>63004</v>
      </c>
      <c r="D45" s="137"/>
      <c r="E45" s="120">
        <v>66716</v>
      </c>
      <c r="F45" s="137">
        <v>68562</v>
      </c>
      <c r="G45" s="137"/>
      <c r="H45" s="120">
        <v>69208</v>
      </c>
      <c r="I45" s="137">
        <v>71508</v>
      </c>
      <c r="J45" s="130"/>
    </row>
    <row r="46" spans="1:16" ht="15.65" customHeight="1">
      <c r="A46" s="128" t="s">
        <v>45</v>
      </c>
      <c r="B46" s="120">
        <v>60772</v>
      </c>
      <c r="C46" s="137">
        <v>61251</v>
      </c>
      <c r="D46" s="137"/>
      <c r="E46" s="120">
        <v>62074</v>
      </c>
      <c r="F46" s="137">
        <v>63573</v>
      </c>
      <c r="G46" s="137"/>
      <c r="H46" s="120">
        <v>66944</v>
      </c>
      <c r="I46" s="137">
        <v>69082</v>
      </c>
      <c r="J46" s="130"/>
    </row>
    <row r="47" spans="1:16" ht="15.65" customHeight="1">
      <c r="A47" s="128" t="s">
        <v>46</v>
      </c>
      <c r="B47" s="120">
        <v>64126</v>
      </c>
      <c r="C47" s="137">
        <v>64808</v>
      </c>
      <c r="D47" s="137"/>
      <c r="E47" s="120">
        <v>60895</v>
      </c>
      <c r="F47" s="137">
        <v>61766</v>
      </c>
      <c r="G47" s="137"/>
      <c r="H47" s="120">
        <v>62120</v>
      </c>
      <c r="I47" s="137">
        <v>64094</v>
      </c>
      <c r="J47" s="130"/>
    </row>
    <row r="48" spans="1:16" ht="15.65" customHeight="1">
      <c r="A48" s="128" t="s">
        <v>47</v>
      </c>
      <c r="B48" s="120">
        <v>64558</v>
      </c>
      <c r="C48" s="137">
        <v>65352</v>
      </c>
      <c r="D48" s="137"/>
      <c r="E48" s="120">
        <v>64175</v>
      </c>
      <c r="F48" s="137">
        <v>65422</v>
      </c>
      <c r="G48" s="137"/>
      <c r="H48" s="120">
        <v>60952</v>
      </c>
      <c r="I48" s="137">
        <v>62283</v>
      </c>
      <c r="J48" s="130"/>
    </row>
    <row r="49" spans="1:10" ht="15.65" customHeight="1">
      <c r="A49" s="128" t="s">
        <v>48</v>
      </c>
      <c r="B49" s="120">
        <v>65486</v>
      </c>
      <c r="C49" s="137">
        <v>66162</v>
      </c>
      <c r="D49" s="137"/>
      <c r="E49" s="120">
        <v>64675</v>
      </c>
      <c r="F49" s="137">
        <v>65937</v>
      </c>
      <c r="G49" s="137"/>
      <c r="H49" s="120">
        <v>64225</v>
      </c>
      <c r="I49" s="137">
        <v>65823</v>
      </c>
      <c r="J49" s="130"/>
    </row>
    <row r="50" spans="1:10" ht="15.65" customHeight="1">
      <c r="A50" s="128" t="s">
        <v>49</v>
      </c>
      <c r="B50" s="120">
        <v>69586</v>
      </c>
      <c r="C50" s="137">
        <v>70160</v>
      </c>
      <c r="D50" s="137"/>
      <c r="E50" s="120">
        <v>65644</v>
      </c>
      <c r="F50" s="137">
        <v>66838</v>
      </c>
      <c r="G50" s="137"/>
      <c r="H50" s="120">
        <v>64595</v>
      </c>
      <c r="I50" s="137">
        <v>66413</v>
      </c>
      <c r="J50" s="130"/>
    </row>
    <row r="51" spans="1:10" ht="15.65" customHeight="1">
      <c r="A51" s="128" t="s">
        <v>50</v>
      </c>
      <c r="B51" s="120">
        <v>73882</v>
      </c>
      <c r="C51" s="137">
        <v>74272</v>
      </c>
      <c r="D51" s="137"/>
      <c r="E51" s="120">
        <v>69644</v>
      </c>
      <c r="F51" s="137">
        <v>70808</v>
      </c>
      <c r="G51" s="137"/>
      <c r="H51" s="120">
        <v>65630</v>
      </c>
      <c r="I51" s="137">
        <v>67228</v>
      </c>
      <c r="J51" s="130"/>
    </row>
    <row r="52" spans="1:10" ht="15.65" customHeight="1">
      <c r="A52" s="128" t="s">
        <v>51</v>
      </c>
      <c r="B52" s="120">
        <v>76789</v>
      </c>
      <c r="C52" s="137">
        <v>77655</v>
      </c>
      <c r="D52" s="137"/>
      <c r="E52" s="120">
        <v>73896</v>
      </c>
      <c r="F52" s="137">
        <v>74966</v>
      </c>
      <c r="G52" s="137"/>
      <c r="H52" s="120">
        <v>69643</v>
      </c>
      <c r="I52" s="137">
        <v>71301</v>
      </c>
      <c r="J52" s="130"/>
    </row>
    <row r="53" spans="1:10" ht="15.65" customHeight="1">
      <c r="A53" s="128" t="s">
        <v>52</v>
      </c>
      <c r="B53" s="120">
        <v>75703</v>
      </c>
      <c r="C53" s="137">
        <v>76787</v>
      </c>
      <c r="D53" s="137"/>
      <c r="E53" s="120">
        <v>76713</v>
      </c>
      <c r="F53" s="137">
        <v>78364</v>
      </c>
      <c r="G53" s="137"/>
      <c r="H53" s="120">
        <v>73805</v>
      </c>
      <c r="I53" s="137">
        <v>75402</v>
      </c>
      <c r="J53" s="130"/>
    </row>
    <row r="54" spans="1:10" ht="15.65" customHeight="1">
      <c r="A54" s="128" t="s">
        <v>53</v>
      </c>
      <c r="B54" s="120">
        <v>78786</v>
      </c>
      <c r="C54" s="137">
        <v>79530</v>
      </c>
      <c r="D54" s="137"/>
      <c r="E54" s="120">
        <v>75686</v>
      </c>
      <c r="F54" s="137">
        <v>77440</v>
      </c>
      <c r="G54" s="137"/>
      <c r="H54" s="120">
        <v>76696</v>
      </c>
      <c r="I54" s="137">
        <v>78753</v>
      </c>
      <c r="J54" s="130"/>
    </row>
    <row r="55" spans="1:10" ht="15.65" customHeight="1">
      <c r="A55" s="128" t="s">
        <v>54</v>
      </c>
      <c r="B55" s="120">
        <v>80211</v>
      </c>
      <c r="C55" s="137">
        <v>80721</v>
      </c>
      <c r="D55" s="137"/>
      <c r="E55" s="120">
        <v>78705</v>
      </c>
      <c r="F55" s="137">
        <v>80320</v>
      </c>
      <c r="G55" s="137"/>
      <c r="H55" s="120">
        <v>75548</v>
      </c>
      <c r="I55" s="137">
        <v>77841</v>
      </c>
      <c r="J55" s="130"/>
    </row>
    <row r="56" spans="1:10" ht="15.65" customHeight="1">
      <c r="A56" s="128" t="s">
        <v>55</v>
      </c>
      <c r="B56" s="120">
        <v>80762</v>
      </c>
      <c r="C56" s="137">
        <v>81291</v>
      </c>
      <c r="D56" s="137"/>
      <c r="E56" s="120">
        <v>80070</v>
      </c>
      <c r="F56" s="137">
        <v>81455</v>
      </c>
      <c r="G56" s="137"/>
      <c r="H56" s="120">
        <v>78595</v>
      </c>
      <c r="I56" s="137">
        <v>80664</v>
      </c>
      <c r="J56" s="130"/>
    </row>
    <row r="57" spans="1:10" ht="15.65" customHeight="1">
      <c r="A57" s="128" t="s">
        <v>56</v>
      </c>
      <c r="B57" s="120">
        <v>80186</v>
      </c>
      <c r="C57" s="137">
        <v>82664</v>
      </c>
      <c r="D57" s="137"/>
      <c r="E57" s="120">
        <v>80731</v>
      </c>
      <c r="F57" s="137">
        <v>84320</v>
      </c>
      <c r="G57" s="137"/>
      <c r="H57" s="120">
        <v>79961</v>
      </c>
      <c r="I57" s="137">
        <v>82578</v>
      </c>
      <c r="J57" s="130"/>
    </row>
    <row r="58" spans="1:10" ht="15.65" customHeight="1">
      <c r="A58" s="128" t="s">
        <v>57</v>
      </c>
      <c r="B58" s="120">
        <v>83067</v>
      </c>
      <c r="C58" s="137">
        <v>84508</v>
      </c>
      <c r="D58" s="137"/>
      <c r="E58" s="120">
        <v>80065</v>
      </c>
      <c r="F58" s="137">
        <v>82278</v>
      </c>
      <c r="G58" s="137"/>
      <c r="H58" s="120">
        <v>80572</v>
      </c>
      <c r="I58" s="137">
        <v>83658</v>
      </c>
      <c r="J58" s="130"/>
    </row>
    <row r="59" spans="1:10" ht="15.65" customHeight="1">
      <c r="A59" s="128" t="s">
        <v>58</v>
      </c>
      <c r="B59" s="120">
        <v>81988</v>
      </c>
      <c r="C59" s="137">
        <v>84016</v>
      </c>
      <c r="D59" s="137"/>
      <c r="E59" s="120">
        <v>82909</v>
      </c>
      <c r="F59" s="137">
        <v>85622</v>
      </c>
      <c r="G59" s="137"/>
      <c r="H59" s="120">
        <v>79878</v>
      </c>
      <c r="I59" s="137">
        <v>81796</v>
      </c>
      <c r="J59" s="130"/>
    </row>
    <row r="60" spans="1:10" ht="15.65" customHeight="1">
      <c r="A60" s="128" t="s">
        <v>59</v>
      </c>
      <c r="B60" s="120">
        <v>81648</v>
      </c>
      <c r="C60" s="137">
        <v>82638</v>
      </c>
      <c r="D60" s="137"/>
      <c r="E60" s="120">
        <v>81817</v>
      </c>
      <c r="F60" s="137">
        <v>83960</v>
      </c>
      <c r="G60" s="137"/>
      <c r="H60" s="120">
        <v>82671</v>
      </c>
      <c r="I60" s="137">
        <v>85146</v>
      </c>
      <c r="J60" s="130"/>
    </row>
    <row r="61" spans="1:10" ht="15.65" customHeight="1">
      <c r="A61" s="128" t="s">
        <v>60</v>
      </c>
      <c r="B61" s="120">
        <v>79802</v>
      </c>
      <c r="C61" s="137">
        <v>81130</v>
      </c>
      <c r="D61" s="137"/>
      <c r="E61" s="120">
        <v>81527</v>
      </c>
      <c r="F61" s="137">
        <v>83743</v>
      </c>
      <c r="G61" s="137"/>
      <c r="H61" s="120">
        <v>81605</v>
      </c>
      <c r="I61" s="137">
        <v>83669</v>
      </c>
      <c r="J61" s="130"/>
    </row>
    <row r="62" spans="1:10" ht="15.65" customHeight="1">
      <c r="A62" s="128" t="s">
        <v>61</v>
      </c>
      <c r="B62" s="120">
        <v>77970</v>
      </c>
      <c r="C62" s="137">
        <v>78724</v>
      </c>
      <c r="D62" s="137"/>
      <c r="E62" s="120">
        <v>79580</v>
      </c>
      <c r="F62" s="137">
        <v>81303</v>
      </c>
      <c r="G62" s="137"/>
      <c r="H62" s="120">
        <v>81321</v>
      </c>
      <c r="I62" s="137">
        <v>83385</v>
      </c>
      <c r="J62" s="130"/>
    </row>
    <row r="63" spans="1:10" ht="15.65" customHeight="1">
      <c r="A63" s="128" t="s">
        <v>62</v>
      </c>
      <c r="B63" s="120">
        <v>75289</v>
      </c>
      <c r="C63" s="137">
        <v>76455</v>
      </c>
      <c r="D63" s="137"/>
      <c r="E63" s="120">
        <v>77724</v>
      </c>
      <c r="F63" s="137">
        <v>79558</v>
      </c>
      <c r="G63" s="137"/>
      <c r="H63" s="120">
        <v>79351</v>
      </c>
      <c r="I63" s="137">
        <v>80975</v>
      </c>
      <c r="J63" s="130"/>
    </row>
    <row r="64" spans="1:10" ht="15.65" customHeight="1">
      <c r="A64" s="128" t="s">
        <v>63</v>
      </c>
      <c r="B64" s="120">
        <v>74614</v>
      </c>
      <c r="C64" s="137">
        <v>75539</v>
      </c>
      <c r="D64" s="137"/>
      <c r="E64" s="120">
        <v>75091</v>
      </c>
      <c r="F64" s="137">
        <v>76783</v>
      </c>
      <c r="G64" s="137"/>
      <c r="H64" s="120">
        <v>77374</v>
      </c>
      <c r="I64" s="137">
        <v>79250</v>
      </c>
      <c r="J64" s="130"/>
    </row>
    <row r="65" spans="1:10" ht="15.65" customHeight="1">
      <c r="A65" s="128" t="s">
        <v>64</v>
      </c>
      <c r="B65" s="120">
        <v>72473</v>
      </c>
      <c r="C65" s="137">
        <v>73122</v>
      </c>
      <c r="D65" s="137"/>
      <c r="E65" s="120">
        <v>74304</v>
      </c>
      <c r="F65" s="137">
        <v>75856</v>
      </c>
      <c r="G65" s="137"/>
      <c r="H65" s="120">
        <v>74742</v>
      </c>
      <c r="I65" s="137">
        <v>76311</v>
      </c>
      <c r="J65" s="130"/>
    </row>
    <row r="66" spans="1:10" ht="15.65" customHeight="1">
      <c r="A66" s="128" t="s">
        <v>65</v>
      </c>
      <c r="B66" s="120">
        <v>70475</v>
      </c>
      <c r="C66" s="137">
        <v>70781</v>
      </c>
      <c r="D66" s="137"/>
      <c r="E66" s="120">
        <v>72187</v>
      </c>
      <c r="F66" s="137">
        <v>73794</v>
      </c>
      <c r="G66" s="137"/>
      <c r="H66" s="120">
        <v>73872</v>
      </c>
      <c r="I66" s="137">
        <v>75681</v>
      </c>
      <c r="J66" s="130"/>
    </row>
    <row r="67" spans="1:10" ht="15.65" customHeight="1">
      <c r="A67" s="128" t="s">
        <v>66</v>
      </c>
      <c r="B67" s="120">
        <v>68252</v>
      </c>
      <c r="C67" s="137">
        <v>68363</v>
      </c>
      <c r="D67" s="137"/>
      <c r="E67" s="120">
        <v>70127</v>
      </c>
      <c r="F67" s="137">
        <v>70908</v>
      </c>
      <c r="G67" s="137"/>
      <c r="H67" s="120">
        <v>71830</v>
      </c>
      <c r="I67" s="137">
        <v>73402</v>
      </c>
      <c r="J67" s="130"/>
    </row>
    <row r="68" spans="1:10" ht="15.65" customHeight="1">
      <c r="A68" s="128" t="s">
        <v>67</v>
      </c>
      <c r="B68" s="120">
        <v>65332</v>
      </c>
      <c r="C68" s="137">
        <v>65526</v>
      </c>
      <c r="D68" s="137"/>
      <c r="E68" s="120">
        <v>67858</v>
      </c>
      <c r="F68" s="137">
        <v>68949</v>
      </c>
      <c r="G68" s="137"/>
      <c r="H68" s="120">
        <v>69664</v>
      </c>
      <c r="I68" s="137">
        <v>70609</v>
      </c>
      <c r="J68" s="130"/>
    </row>
    <row r="69" spans="1:10" ht="15.65" customHeight="1">
      <c r="A69" s="128" t="s">
        <v>68</v>
      </c>
      <c r="B69" s="120">
        <v>64365</v>
      </c>
      <c r="C69" s="137">
        <v>64262</v>
      </c>
      <c r="D69" s="137"/>
      <c r="E69" s="120">
        <v>64843</v>
      </c>
      <c r="F69" s="137">
        <v>65590</v>
      </c>
      <c r="G69" s="137"/>
      <c r="H69" s="120">
        <v>67359</v>
      </c>
      <c r="I69" s="137">
        <v>68455</v>
      </c>
      <c r="J69" s="130"/>
    </row>
    <row r="70" spans="1:10" ht="15.65" customHeight="1">
      <c r="A70" s="128" t="s">
        <v>69</v>
      </c>
      <c r="B70" s="120">
        <v>62976</v>
      </c>
      <c r="C70" s="137">
        <v>62690</v>
      </c>
      <c r="D70" s="137"/>
      <c r="E70" s="120">
        <v>63803</v>
      </c>
      <c r="F70" s="137">
        <v>64600</v>
      </c>
      <c r="G70" s="137"/>
      <c r="H70" s="120">
        <v>64232</v>
      </c>
      <c r="I70" s="137">
        <v>65057</v>
      </c>
      <c r="J70" s="130"/>
    </row>
    <row r="71" spans="1:10" ht="15.65" customHeight="1">
      <c r="A71" s="128" t="s">
        <v>70</v>
      </c>
      <c r="B71" s="120">
        <v>60627</v>
      </c>
      <c r="C71" s="137">
        <v>60064</v>
      </c>
      <c r="D71" s="137"/>
      <c r="E71" s="120">
        <v>62380</v>
      </c>
      <c r="F71" s="137">
        <v>62836</v>
      </c>
      <c r="G71" s="137"/>
      <c r="H71" s="120">
        <v>63221</v>
      </c>
      <c r="I71" s="137">
        <v>64076</v>
      </c>
      <c r="J71" s="130"/>
    </row>
    <row r="72" spans="1:10" ht="15.65" customHeight="1">
      <c r="A72" s="128" t="s">
        <v>71</v>
      </c>
      <c r="B72" s="120">
        <v>61076</v>
      </c>
      <c r="C72" s="137">
        <v>60071</v>
      </c>
      <c r="D72" s="137"/>
      <c r="E72" s="120">
        <v>60019</v>
      </c>
      <c r="F72" s="137">
        <v>60261</v>
      </c>
      <c r="G72" s="137"/>
      <c r="H72" s="120">
        <v>61710</v>
      </c>
      <c r="I72" s="137">
        <v>62270</v>
      </c>
      <c r="J72" s="130"/>
    </row>
    <row r="73" spans="1:10" ht="15.65" customHeight="1">
      <c r="A73" s="128" t="s">
        <v>72</v>
      </c>
      <c r="B73" s="120">
        <v>61082</v>
      </c>
      <c r="C73" s="137">
        <v>59600</v>
      </c>
      <c r="D73" s="137"/>
      <c r="E73" s="120">
        <v>60326</v>
      </c>
      <c r="F73" s="137">
        <v>60367</v>
      </c>
      <c r="G73" s="137"/>
      <c r="H73" s="120">
        <v>59315</v>
      </c>
      <c r="I73" s="137">
        <v>59650</v>
      </c>
      <c r="J73" s="130"/>
    </row>
    <row r="74" spans="1:10" ht="15.65" customHeight="1">
      <c r="A74" s="128" t="s">
        <v>73</v>
      </c>
      <c r="B74" s="120">
        <v>62320</v>
      </c>
      <c r="C74" s="137">
        <v>60878</v>
      </c>
      <c r="D74" s="137"/>
      <c r="E74" s="120">
        <v>60324</v>
      </c>
      <c r="F74" s="137">
        <v>60276</v>
      </c>
      <c r="G74" s="137"/>
      <c r="H74" s="120">
        <v>59478</v>
      </c>
      <c r="I74" s="137">
        <v>59663</v>
      </c>
      <c r="J74" s="130"/>
    </row>
    <row r="75" spans="1:10" ht="15.65" customHeight="1">
      <c r="A75" s="128" t="s">
        <v>74</v>
      </c>
      <c r="B75" s="120">
        <v>64019</v>
      </c>
      <c r="C75" s="137">
        <v>62732</v>
      </c>
      <c r="D75" s="137"/>
      <c r="E75" s="120">
        <v>61432</v>
      </c>
      <c r="F75" s="137">
        <v>61243</v>
      </c>
      <c r="G75" s="137"/>
      <c r="H75" s="120">
        <v>59481</v>
      </c>
      <c r="I75" s="137">
        <v>59479</v>
      </c>
      <c r="J75" s="130"/>
    </row>
    <row r="76" spans="1:10" ht="15.65" customHeight="1">
      <c r="A76" s="128" t="s">
        <v>75</v>
      </c>
      <c r="B76" s="120">
        <v>69027</v>
      </c>
      <c r="C76" s="137">
        <v>67495</v>
      </c>
      <c r="D76" s="137"/>
      <c r="E76" s="120">
        <v>62965</v>
      </c>
      <c r="F76" s="137">
        <v>62955</v>
      </c>
      <c r="G76" s="137"/>
      <c r="H76" s="120">
        <v>60429</v>
      </c>
      <c r="I76" s="137">
        <v>60319</v>
      </c>
      <c r="J76" s="130"/>
    </row>
    <row r="77" spans="1:10" ht="15.65" customHeight="1">
      <c r="A77" s="128" t="s">
        <v>76</v>
      </c>
      <c r="B77" s="120">
        <v>51771</v>
      </c>
      <c r="C77" s="137">
        <v>50135</v>
      </c>
      <c r="D77" s="137"/>
      <c r="E77" s="120">
        <v>67803</v>
      </c>
      <c r="F77" s="137">
        <v>67505</v>
      </c>
      <c r="G77" s="137"/>
      <c r="H77" s="120">
        <v>61782</v>
      </c>
      <c r="I77" s="137">
        <v>61807</v>
      </c>
      <c r="J77" s="130"/>
    </row>
    <row r="78" spans="1:10" ht="15.65" customHeight="1">
      <c r="A78" s="128" t="s">
        <v>77</v>
      </c>
      <c r="B78" s="120">
        <v>48550</v>
      </c>
      <c r="C78" s="137">
        <v>47196</v>
      </c>
      <c r="D78" s="137"/>
      <c r="E78" s="120">
        <v>50692</v>
      </c>
      <c r="F78" s="137">
        <v>50114</v>
      </c>
      <c r="G78" s="137"/>
      <c r="H78" s="120">
        <v>66483</v>
      </c>
      <c r="I78" s="137">
        <v>66251</v>
      </c>
      <c r="J78" s="130"/>
    </row>
    <row r="79" spans="1:10" ht="15.65" customHeight="1">
      <c r="A79" s="128" t="s">
        <v>78</v>
      </c>
      <c r="B79" s="120">
        <v>49278</v>
      </c>
      <c r="C79" s="137">
        <v>47782</v>
      </c>
      <c r="D79" s="137"/>
      <c r="E79" s="120">
        <v>47498</v>
      </c>
      <c r="F79" s="137">
        <v>46994</v>
      </c>
      <c r="G79" s="137"/>
      <c r="H79" s="120">
        <v>49554</v>
      </c>
      <c r="I79" s="137">
        <v>49040</v>
      </c>
      <c r="J79" s="130"/>
    </row>
    <row r="80" spans="1:10" ht="15.65" customHeight="1">
      <c r="A80" s="128" t="s">
        <v>79</v>
      </c>
      <c r="B80" s="120">
        <v>46793</v>
      </c>
      <c r="C80" s="137">
        <v>45586</v>
      </c>
      <c r="D80" s="137"/>
      <c r="E80" s="120">
        <v>48083</v>
      </c>
      <c r="F80" s="137">
        <v>47612</v>
      </c>
      <c r="G80" s="137"/>
      <c r="H80" s="120">
        <v>46406</v>
      </c>
      <c r="I80" s="137">
        <v>45980</v>
      </c>
      <c r="J80" s="130"/>
    </row>
    <row r="81" spans="1:10" ht="15.65" customHeight="1">
      <c r="A81" s="128" t="s">
        <v>80</v>
      </c>
      <c r="B81" s="120">
        <v>42627</v>
      </c>
      <c r="C81" s="137">
        <v>41366</v>
      </c>
      <c r="D81" s="137"/>
      <c r="E81" s="120">
        <v>45454</v>
      </c>
      <c r="F81" s="137">
        <v>45081</v>
      </c>
      <c r="G81" s="137"/>
      <c r="H81" s="120">
        <v>46740</v>
      </c>
      <c r="I81" s="137">
        <v>46313</v>
      </c>
      <c r="J81" s="130"/>
    </row>
    <row r="82" spans="1:10" ht="15.65" customHeight="1">
      <c r="A82" s="128" t="s">
        <v>81</v>
      </c>
      <c r="B82" s="120">
        <v>39132</v>
      </c>
      <c r="C82" s="137">
        <v>37899</v>
      </c>
      <c r="D82" s="137"/>
      <c r="E82" s="120">
        <v>41333</v>
      </c>
      <c r="F82" s="137">
        <v>40858</v>
      </c>
      <c r="G82" s="137"/>
      <c r="H82" s="120">
        <v>44032</v>
      </c>
      <c r="I82" s="137">
        <v>43705</v>
      </c>
      <c r="J82" s="130"/>
    </row>
    <row r="83" spans="1:10" ht="15.65" customHeight="1">
      <c r="A83" s="128" t="s">
        <v>82</v>
      </c>
      <c r="B83" s="120">
        <v>39436</v>
      </c>
      <c r="C83" s="137">
        <v>38067</v>
      </c>
      <c r="D83" s="137"/>
      <c r="E83" s="120">
        <v>37747</v>
      </c>
      <c r="F83" s="137">
        <v>37152</v>
      </c>
      <c r="G83" s="137"/>
      <c r="H83" s="120">
        <v>39818</v>
      </c>
      <c r="I83" s="137">
        <v>39408</v>
      </c>
      <c r="J83" s="130"/>
    </row>
    <row r="84" spans="1:10" ht="15.65" customHeight="1">
      <c r="A84" s="128" t="s">
        <v>83</v>
      </c>
      <c r="B84" s="120">
        <v>37987</v>
      </c>
      <c r="C84" s="137">
        <v>36724</v>
      </c>
      <c r="D84" s="137"/>
      <c r="E84" s="120">
        <v>37972</v>
      </c>
      <c r="F84" s="137">
        <v>37247</v>
      </c>
      <c r="G84" s="137"/>
      <c r="H84" s="120">
        <v>36270</v>
      </c>
      <c r="I84" s="137">
        <v>35686</v>
      </c>
      <c r="J84" s="130"/>
    </row>
    <row r="85" spans="1:10" ht="15.65" customHeight="1">
      <c r="A85" s="128" t="s">
        <v>84</v>
      </c>
      <c r="B85" s="120">
        <v>36463</v>
      </c>
      <c r="C85" s="137">
        <v>35369</v>
      </c>
      <c r="D85" s="137"/>
      <c r="E85" s="120">
        <v>36431</v>
      </c>
      <c r="F85" s="137">
        <v>35785</v>
      </c>
      <c r="G85" s="137"/>
      <c r="H85" s="120">
        <v>36307</v>
      </c>
      <c r="I85" s="137">
        <v>35650</v>
      </c>
      <c r="J85" s="130"/>
    </row>
    <row r="86" spans="1:10" ht="15.65" customHeight="1">
      <c r="A86" s="128" t="s">
        <v>85</v>
      </c>
      <c r="B86" s="120">
        <v>33828</v>
      </c>
      <c r="C86" s="137">
        <v>32635</v>
      </c>
      <c r="D86" s="137"/>
      <c r="E86" s="120">
        <v>34779</v>
      </c>
      <c r="F86" s="137">
        <v>34331</v>
      </c>
      <c r="G86" s="137"/>
      <c r="H86" s="120">
        <v>34675</v>
      </c>
      <c r="I86" s="137">
        <v>34118</v>
      </c>
      <c r="J86" s="130"/>
    </row>
    <row r="87" spans="1:10" ht="15.65" customHeight="1">
      <c r="A87" s="128" t="s">
        <v>86</v>
      </c>
      <c r="B87" s="120">
        <v>31999</v>
      </c>
      <c r="C87" s="137">
        <v>30796</v>
      </c>
      <c r="D87" s="137"/>
      <c r="E87" s="120">
        <v>32213</v>
      </c>
      <c r="F87" s="137">
        <v>31554</v>
      </c>
      <c r="G87" s="137"/>
      <c r="H87" s="120">
        <v>32934</v>
      </c>
      <c r="I87" s="137">
        <v>32571</v>
      </c>
      <c r="J87" s="130"/>
    </row>
    <row r="88" spans="1:10" ht="15.65" customHeight="1">
      <c r="A88" s="128" t="s">
        <v>87</v>
      </c>
      <c r="B88" s="120">
        <v>29683</v>
      </c>
      <c r="C88" s="137">
        <v>28482</v>
      </c>
      <c r="D88" s="137"/>
      <c r="E88" s="120">
        <v>30161</v>
      </c>
      <c r="F88" s="137">
        <v>29490</v>
      </c>
      <c r="G88" s="137"/>
      <c r="H88" s="120">
        <v>30268</v>
      </c>
      <c r="I88" s="137">
        <v>29683</v>
      </c>
      <c r="J88" s="130"/>
    </row>
    <row r="89" spans="1:10" ht="15.65" customHeight="1">
      <c r="A89" s="128" t="s">
        <v>88</v>
      </c>
      <c r="B89" s="120">
        <v>27085</v>
      </c>
      <c r="C89" s="137">
        <v>25912</v>
      </c>
      <c r="D89" s="137"/>
      <c r="E89" s="120">
        <v>27831</v>
      </c>
      <c r="F89" s="137">
        <v>27064</v>
      </c>
      <c r="G89" s="137"/>
      <c r="H89" s="120">
        <v>28137</v>
      </c>
      <c r="I89" s="137">
        <v>27527</v>
      </c>
      <c r="J89" s="130"/>
    </row>
    <row r="90" spans="1:10" ht="15.65" customHeight="1">
      <c r="A90" s="128" t="s">
        <v>89</v>
      </c>
      <c r="B90" s="120">
        <v>24519</v>
      </c>
      <c r="C90" s="137">
        <v>23718</v>
      </c>
      <c r="D90" s="137"/>
      <c r="E90" s="120">
        <v>25138</v>
      </c>
      <c r="F90" s="137">
        <v>24414</v>
      </c>
      <c r="G90" s="137"/>
      <c r="H90" s="120">
        <v>25872</v>
      </c>
      <c r="I90" s="137">
        <v>25185</v>
      </c>
      <c r="J90" s="130"/>
    </row>
    <row r="91" spans="1:10" ht="15.65" customHeight="1">
      <c r="A91" s="128" t="s">
        <v>90</v>
      </c>
      <c r="B91" s="120">
        <v>23132</v>
      </c>
      <c r="C91" s="137">
        <v>22153</v>
      </c>
      <c r="D91" s="137"/>
      <c r="E91" s="120">
        <v>22550</v>
      </c>
      <c r="F91" s="137">
        <v>22159</v>
      </c>
      <c r="G91" s="137"/>
      <c r="H91" s="120">
        <v>23047</v>
      </c>
      <c r="I91" s="137">
        <v>22405</v>
      </c>
      <c r="J91" s="130"/>
    </row>
    <row r="92" spans="1:10" ht="15.65" customHeight="1">
      <c r="A92" s="128" t="s">
        <v>91</v>
      </c>
      <c r="B92" s="120">
        <v>20572</v>
      </c>
      <c r="C92" s="137">
        <v>19802</v>
      </c>
      <c r="D92" s="137"/>
      <c r="E92" s="120">
        <v>21129</v>
      </c>
      <c r="F92" s="137">
        <v>20542</v>
      </c>
      <c r="G92" s="137"/>
      <c r="H92" s="120">
        <v>20599</v>
      </c>
      <c r="I92" s="137">
        <v>20241</v>
      </c>
      <c r="J92" s="130"/>
    </row>
    <row r="93" spans="1:10" ht="15.65" customHeight="1">
      <c r="A93" s="128" t="s">
        <v>92</v>
      </c>
      <c r="B93" s="120">
        <v>17850</v>
      </c>
      <c r="C93" s="137">
        <v>17182</v>
      </c>
      <c r="D93" s="137"/>
      <c r="E93" s="120">
        <v>18435</v>
      </c>
      <c r="F93" s="137">
        <v>18015</v>
      </c>
      <c r="G93" s="137"/>
      <c r="H93" s="120">
        <v>18979</v>
      </c>
      <c r="I93" s="137">
        <v>18447</v>
      </c>
      <c r="J93" s="130"/>
    </row>
    <row r="94" spans="1:10" ht="15.65" customHeight="1">
      <c r="A94" s="128" t="s">
        <v>93</v>
      </c>
      <c r="B94" s="120">
        <v>15532</v>
      </c>
      <c r="C94" s="137">
        <v>14939</v>
      </c>
      <c r="D94" s="137"/>
      <c r="E94" s="120">
        <v>15840</v>
      </c>
      <c r="F94" s="137">
        <v>15525</v>
      </c>
      <c r="G94" s="137"/>
      <c r="H94" s="120">
        <v>16404</v>
      </c>
      <c r="I94" s="137">
        <v>16043</v>
      </c>
      <c r="J94" s="130"/>
    </row>
    <row r="95" spans="1:10" ht="15.65" customHeight="1">
      <c r="A95" s="128" t="s">
        <v>94</v>
      </c>
      <c r="B95" s="120">
        <v>12875</v>
      </c>
      <c r="C95" s="137">
        <v>12501</v>
      </c>
      <c r="D95" s="137"/>
      <c r="E95" s="120">
        <v>13646</v>
      </c>
      <c r="F95" s="137">
        <v>13319</v>
      </c>
      <c r="G95" s="137"/>
      <c r="H95" s="120">
        <v>13787</v>
      </c>
      <c r="I95" s="137">
        <v>13507</v>
      </c>
      <c r="J95" s="130"/>
    </row>
    <row r="96" spans="1:10" ht="15.65" customHeight="1">
      <c r="A96" s="128" t="s">
        <v>95</v>
      </c>
      <c r="B96" s="120">
        <v>11149</v>
      </c>
      <c r="C96" s="137">
        <v>10722</v>
      </c>
      <c r="D96" s="137"/>
      <c r="E96" s="120">
        <v>11041</v>
      </c>
      <c r="F96" s="137">
        <v>10892</v>
      </c>
      <c r="G96" s="137"/>
      <c r="H96" s="120">
        <v>11680</v>
      </c>
      <c r="I96" s="137">
        <v>11404</v>
      </c>
      <c r="J96" s="130"/>
    </row>
    <row r="97" spans="1:11" ht="15.65" customHeight="1">
      <c r="A97" s="128" t="s">
        <v>96</v>
      </c>
      <c r="B97" s="120">
        <v>9730</v>
      </c>
      <c r="C97" s="137">
        <v>9104</v>
      </c>
      <c r="D97" s="137"/>
      <c r="E97" s="120">
        <v>9810</v>
      </c>
      <c r="F97" s="137">
        <v>9237</v>
      </c>
      <c r="G97" s="137"/>
      <c r="H97" s="120">
        <v>9700</v>
      </c>
      <c r="I97" s="137">
        <v>9204</v>
      </c>
      <c r="J97" s="130"/>
    </row>
    <row r="98" spans="1:11" ht="15.65" customHeight="1">
      <c r="A98" s="128" t="s">
        <v>97</v>
      </c>
      <c r="B98" s="120">
        <v>7810</v>
      </c>
      <c r="C98" s="137">
        <v>7123</v>
      </c>
      <c r="D98" s="137"/>
      <c r="E98" s="120">
        <v>8040</v>
      </c>
      <c r="F98" s="137">
        <v>7664</v>
      </c>
      <c r="G98" s="137"/>
      <c r="H98" s="120">
        <v>8060</v>
      </c>
      <c r="I98" s="137">
        <v>7604</v>
      </c>
      <c r="J98" s="130"/>
    </row>
    <row r="99" spans="1:11" ht="15.65" customHeight="1">
      <c r="A99" s="128" t="s">
        <v>98</v>
      </c>
      <c r="B99" s="120">
        <v>6210</v>
      </c>
      <c r="C99" s="137">
        <v>5803</v>
      </c>
      <c r="D99" s="137"/>
      <c r="E99" s="120">
        <v>6350</v>
      </c>
      <c r="F99" s="137">
        <v>5853</v>
      </c>
      <c r="G99" s="137"/>
      <c r="H99" s="120">
        <v>6450</v>
      </c>
      <c r="I99" s="137">
        <v>6179</v>
      </c>
      <c r="J99" s="130"/>
    </row>
    <row r="100" spans="1:11" ht="15.65" customHeight="1">
      <c r="A100" s="128" t="s">
        <v>99</v>
      </c>
      <c r="B100" s="120">
        <v>4860</v>
      </c>
      <c r="C100" s="137">
        <v>4469</v>
      </c>
      <c r="D100" s="137"/>
      <c r="E100" s="120">
        <v>4910</v>
      </c>
      <c r="F100" s="137">
        <v>4676</v>
      </c>
      <c r="G100" s="137"/>
      <c r="H100" s="120">
        <v>4980</v>
      </c>
      <c r="I100" s="137">
        <v>4564</v>
      </c>
      <c r="J100" s="130"/>
    </row>
    <row r="101" spans="1:11" ht="15.65" customHeight="1">
      <c r="A101" s="128" t="s">
        <v>100</v>
      </c>
      <c r="B101" s="120">
        <v>3880</v>
      </c>
      <c r="C101" s="137">
        <v>3565</v>
      </c>
      <c r="D101" s="137"/>
      <c r="E101" s="120">
        <v>3770</v>
      </c>
      <c r="F101" s="137">
        <v>3523</v>
      </c>
      <c r="G101" s="137"/>
      <c r="H101" s="120">
        <v>3760</v>
      </c>
      <c r="I101" s="137">
        <v>3572</v>
      </c>
      <c r="J101" s="130"/>
    </row>
    <row r="102" spans="1:11" ht="15.65" customHeight="1">
      <c r="A102" s="128" t="s">
        <v>101</v>
      </c>
      <c r="B102" s="120">
        <v>3030</v>
      </c>
      <c r="C102" s="137">
        <v>2842</v>
      </c>
      <c r="D102" s="137"/>
      <c r="E102" s="120">
        <v>2910</v>
      </c>
      <c r="F102" s="137">
        <v>2721</v>
      </c>
      <c r="G102" s="137"/>
      <c r="H102" s="120">
        <v>2800</v>
      </c>
      <c r="I102" s="137">
        <v>2617</v>
      </c>
      <c r="J102" s="130"/>
    </row>
    <row r="103" spans="1:11" ht="15.65" customHeight="1">
      <c r="A103" s="128" t="s">
        <v>102</v>
      </c>
      <c r="B103" s="120">
        <v>2310</v>
      </c>
      <c r="C103" s="137">
        <v>2091</v>
      </c>
      <c r="D103" s="137"/>
      <c r="E103" s="120">
        <v>2250</v>
      </c>
      <c r="F103" s="137">
        <v>2136</v>
      </c>
      <c r="G103" s="137"/>
      <c r="H103" s="120">
        <v>2150</v>
      </c>
      <c r="I103" s="137">
        <v>1995</v>
      </c>
      <c r="J103" s="130"/>
    </row>
    <row r="104" spans="1:11" ht="15.65" customHeight="1">
      <c r="A104" s="128" t="s">
        <v>103</v>
      </c>
      <c r="B104" s="120">
        <v>1090</v>
      </c>
      <c r="C104" s="137">
        <v>1003</v>
      </c>
      <c r="D104" s="137"/>
      <c r="E104" s="120">
        <v>1630</v>
      </c>
      <c r="F104" s="137">
        <v>1486</v>
      </c>
      <c r="G104" s="137"/>
      <c r="H104" s="120">
        <v>1590</v>
      </c>
      <c r="I104" s="137">
        <v>1512</v>
      </c>
    </row>
    <row r="105" spans="1:11" ht="15.65" customHeight="1">
      <c r="A105" s="128" t="s">
        <v>104</v>
      </c>
      <c r="B105" s="120">
        <v>730</v>
      </c>
      <c r="C105" s="137">
        <v>682</v>
      </c>
      <c r="D105" s="137"/>
      <c r="E105" s="120">
        <v>730</v>
      </c>
      <c r="F105" s="137">
        <v>687</v>
      </c>
      <c r="G105" s="137"/>
      <c r="H105" s="120">
        <v>1130</v>
      </c>
      <c r="I105" s="137">
        <v>1004</v>
      </c>
    </row>
    <row r="106" spans="1:11" ht="15.65" customHeight="1">
      <c r="A106" s="128" t="s">
        <v>105</v>
      </c>
      <c r="B106" s="120">
        <v>530</v>
      </c>
      <c r="C106" s="137">
        <v>503</v>
      </c>
      <c r="D106" s="137"/>
      <c r="E106" s="120">
        <v>480</v>
      </c>
      <c r="F106" s="137">
        <v>469</v>
      </c>
      <c r="G106" s="137"/>
      <c r="H106" s="120">
        <v>490</v>
      </c>
      <c r="I106" s="137">
        <v>458</v>
      </c>
      <c r="J106" s="131"/>
      <c r="K106" s="131"/>
    </row>
    <row r="107" spans="1:11" ht="15.65" customHeight="1">
      <c r="A107" s="132" t="s">
        <v>106</v>
      </c>
      <c r="B107" s="133">
        <v>890</v>
      </c>
      <c r="C107" s="138">
        <v>860</v>
      </c>
      <c r="D107" s="138"/>
      <c r="E107" s="133">
        <v>850</v>
      </c>
      <c r="F107" s="138">
        <v>835</v>
      </c>
      <c r="G107" s="138"/>
      <c r="H107" s="133">
        <v>820</v>
      </c>
      <c r="I107" s="138">
        <v>799</v>
      </c>
      <c r="J107" s="134"/>
      <c r="K107" s="131"/>
    </row>
    <row r="108" spans="1:11" ht="15.65" customHeight="1">
      <c r="B108" s="146">
        <f>SUM(B7:B107)</f>
        <v>5404703</v>
      </c>
      <c r="C108" s="146">
        <f>SUM(C7:C107)</f>
        <v>5366615</v>
      </c>
      <c r="D108" s="200">
        <f>(C108-B108)/B108</f>
        <v>-7.0471957478514544E-3</v>
      </c>
      <c r="E108" s="146">
        <f>SUM(E7:E107)</f>
        <v>5424805</v>
      </c>
      <c r="F108" s="146">
        <f>SUM(F7:F107)</f>
        <v>5440725</v>
      </c>
      <c r="G108" s="200">
        <f>(F108-E108)/E108</f>
        <v>2.9346676977329137E-3</v>
      </c>
      <c r="H108" s="146">
        <f>SUM(H7:H107)</f>
        <v>5438103</v>
      </c>
      <c r="I108" s="146">
        <f>SUM(I7:I107)</f>
        <v>5485151</v>
      </c>
      <c r="J108" s="200">
        <f>(I108-H108)/H108</f>
        <v>8.6515463204724155E-3</v>
      </c>
      <c r="K108" s="131"/>
    </row>
    <row r="109" spans="1:11" ht="15.65" customHeight="1">
      <c r="A109" s="131"/>
      <c r="B109" s="202" t="s">
        <v>307</v>
      </c>
      <c r="C109" s="131"/>
      <c r="D109" s="131"/>
      <c r="E109" s="201">
        <f>E108-B108</f>
        <v>20102</v>
      </c>
      <c r="F109" s="201">
        <f>F108-C108</f>
        <v>74110</v>
      </c>
      <c r="G109" s="131"/>
      <c r="H109" s="201">
        <f>H108-E108</f>
        <v>13298</v>
      </c>
      <c r="I109" s="201">
        <f>I108-F108</f>
        <v>44426</v>
      </c>
      <c r="J109" s="131"/>
      <c r="K109" s="131"/>
    </row>
    <row r="110" spans="1:11" ht="15.65" customHeight="1">
      <c r="B110" s="120" t="s">
        <v>308</v>
      </c>
      <c r="E110" s="200">
        <f>E109/B108</f>
        <v>3.7193533113660453E-3</v>
      </c>
      <c r="F110" s="200">
        <f>F109/C108</f>
        <v>1.3809449718304742E-2</v>
      </c>
      <c r="H110" s="200">
        <f>H109/E108</f>
        <v>2.4513323520384605E-3</v>
      </c>
      <c r="I110" s="200">
        <f>I109/F108</f>
        <v>8.1654558905292947E-3</v>
      </c>
    </row>
    <row r="111" spans="1:11" ht="15.65" customHeight="1"/>
    <row r="112" spans="1:11" ht="15.65" customHeight="1"/>
    <row r="113" s="120" customFormat="1" ht="15.65" customHeight="1"/>
    <row r="114" s="120" customFormat="1" ht="15.65" customHeight="1"/>
    <row r="115" s="120" customFormat="1" ht="15.65" customHeight="1"/>
  </sheetData>
  <mergeCells count="5">
    <mergeCell ref="AA1:AB1"/>
    <mergeCell ref="B5:C5"/>
    <mergeCell ref="E5:F5"/>
    <mergeCell ref="H5:I5"/>
    <mergeCell ref="Y1:Z1"/>
  </mergeCells>
  <hyperlinks>
    <hyperlink ref="A3" location="Contents!A1" display="back to contents" xr:uid="{20CDACB9-8CB9-43FD-BE42-AF688A274BF8}"/>
    <hyperlink ref="A3:B3" location="Contents!A1" display="back to contents" xr:uid="{F0007945-9F7D-4BB1-8419-5BB94633CE07}"/>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dimension ref="A1:AB103"/>
  <sheetViews>
    <sheetView topLeftCell="A2" workbookViewId="0">
      <selection activeCell="S3" sqref="S3:Z3"/>
    </sheetView>
  </sheetViews>
  <sheetFormatPr defaultColWidth="9.1796875" defaultRowHeight="14.5"/>
  <cols>
    <col min="1" max="1" width="16.54296875" style="5" customWidth="1"/>
    <col min="2" max="8" width="9.1796875" style="5"/>
    <col min="9" max="9" width="11.81640625" style="5" bestFit="1" customWidth="1"/>
    <col min="10" max="13" width="9.1796875" style="5"/>
    <col min="14" max="14" width="11" style="5" bestFit="1" customWidth="1"/>
    <col min="15" max="18" width="9.1796875" style="5"/>
    <col min="19" max="19" width="14.453125" style="5" bestFit="1" customWidth="1"/>
    <col min="20" max="20" width="10.54296875" style="5" bestFit="1" customWidth="1"/>
    <col min="21" max="21" width="13.1796875" style="5" bestFit="1" customWidth="1"/>
    <col min="22" max="22" width="10.81640625" style="5" bestFit="1" customWidth="1"/>
    <col min="23" max="23" width="13" style="5" bestFit="1" customWidth="1"/>
    <col min="24" max="24" width="12.453125" style="5" bestFit="1" customWidth="1"/>
    <col min="25" max="25" width="11.81640625" style="5" bestFit="1" customWidth="1"/>
    <col min="26" max="26" width="12.453125" style="5" bestFit="1" customWidth="1"/>
    <col min="27" max="27" width="11.81640625" style="5" bestFit="1" customWidth="1"/>
    <col min="28" max="28" width="9.1796875" style="5"/>
    <col min="29" max="29" width="9.81640625" style="5" bestFit="1" customWidth="1"/>
    <col min="30" max="32" width="11.81640625" style="5" bestFit="1" customWidth="1"/>
    <col min="33" max="16384" width="9.1796875" style="5"/>
  </cols>
  <sheetData>
    <row r="1" spans="1:28">
      <c r="A1" s="5" t="s">
        <v>229</v>
      </c>
      <c r="J1" s="5" t="s">
        <v>205</v>
      </c>
      <c r="L1" s="67"/>
      <c r="M1" s="5" t="s">
        <v>205</v>
      </c>
      <c r="S1" s="5" t="s">
        <v>230</v>
      </c>
    </row>
    <row r="2" spans="1:28" ht="39.5">
      <c r="A2" s="5" t="s">
        <v>0</v>
      </c>
      <c r="B2" s="16" t="s">
        <v>1</v>
      </c>
      <c r="C2" s="2" t="s">
        <v>228</v>
      </c>
      <c r="D2" s="68" t="s">
        <v>2</v>
      </c>
      <c r="F2" s="97" t="s">
        <v>3</v>
      </c>
      <c r="G2" s="63" t="s">
        <v>4</v>
      </c>
      <c r="H2" s="98" t="s">
        <v>5</v>
      </c>
      <c r="I2" s="5" t="s">
        <v>259</v>
      </c>
      <c r="J2" s="16" t="s">
        <v>107</v>
      </c>
      <c r="K2" s="2" t="s">
        <v>108</v>
      </c>
      <c r="L2" s="68" t="s">
        <v>2</v>
      </c>
      <c r="M2" s="10"/>
      <c r="N2" s="4" t="s">
        <v>204</v>
      </c>
      <c r="O2" s="16" t="s">
        <v>107</v>
      </c>
      <c r="P2" s="2" t="s">
        <v>108</v>
      </c>
      <c r="Q2" s="68" t="s">
        <v>2</v>
      </c>
      <c r="S2" s="115" t="s">
        <v>322</v>
      </c>
      <c r="T2" s="115" t="s">
        <v>323</v>
      </c>
      <c r="U2" s="115"/>
      <c r="V2" s="115"/>
      <c r="W2" s="115"/>
      <c r="X2" s="115"/>
      <c r="Y2" s="115"/>
      <c r="Z2" s="115"/>
    </row>
    <row r="3" spans="1:28">
      <c r="A3" s="5">
        <v>0</v>
      </c>
      <c r="B3" s="135">
        <f>A!C7</f>
        <v>55000</v>
      </c>
      <c r="C3" s="64">
        <f>A!F7</f>
        <v>53443</v>
      </c>
      <c r="D3" s="64">
        <f>A!I7</f>
        <v>52519</v>
      </c>
      <c r="F3" s="64">
        <f>A!B7</f>
        <v>55516</v>
      </c>
      <c r="G3" s="64">
        <f>A!E7</f>
        <v>53553</v>
      </c>
      <c r="H3" s="64">
        <f>A!H7</f>
        <v>52310</v>
      </c>
      <c r="I3" s="5">
        <v>2018</v>
      </c>
      <c r="J3" s="17"/>
      <c r="K3" s="4"/>
      <c r="L3" s="69">
        <f>D3</f>
        <v>52519</v>
      </c>
      <c r="M3" s="4"/>
      <c r="N3" s="66">
        <v>1918</v>
      </c>
      <c r="O3" s="69">
        <f>VLOOKUP(N3,$I$3:$L$103,2,FALSE)</f>
        <v>2045</v>
      </c>
      <c r="P3" s="69">
        <f>VLOOKUP(N3,$I$3:$L$103,3,FALSE)</f>
        <v>1304</v>
      </c>
      <c r="Q3" s="69">
        <f>VLOOKUP(N3,$I$3:$L$103,4,FALSE)</f>
        <v>799</v>
      </c>
      <c r="S3" s="226">
        <v>1.8755887233766592E-3</v>
      </c>
      <c r="T3" s="226">
        <f>A!D108</f>
        <v>-7.0471957478514544E-3</v>
      </c>
      <c r="U3" s="226"/>
      <c r="V3" s="226">
        <v>-4.9771374270595901E-6</v>
      </c>
      <c r="W3" s="226">
        <f>A!G108</f>
        <v>2.9346676977329137E-3</v>
      </c>
      <c r="X3" s="226"/>
      <c r="Y3" s="226">
        <v>4.7286710089897155E-3</v>
      </c>
      <c r="Z3" s="226">
        <f>A!J108</f>
        <v>8.6515463204724155E-3</v>
      </c>
      <c r="AA3" s="114"/>
      <c r="AB3" s="114"/>
    </row>
    <row r="4" spans="1:28">
      <c r="A4" s="5">
        <v>1</v>
      </c>
      <c r="B4" s="135">
        <f>A!C8</f>
        <v>55022</v>
      </c>
      <c r="C4" s="64">
        <f>A!F8</f>
        <v>54836</v>
      </c>
      <c r="D4" s="64">
        <f>A!I8</f>
        <v>53208</v>
      </c>
      <c r="F4" s="64">
        <f>A!B8</f>
        <v>56584</v>
      </c>
      <c r="G4" s="64">
        <f>A!E8</f>
        <v>55892</v>
      </c>
      <c r="H4" s="64">
        <f>A!H8</f>
        <v>53852</v>
      </c>
      <c r="I4" s="5">
        <v>2017</v>
      </c>
      <c r="J4" s="17"/>
      <c r="K4" s="4">
        <f>C3</f>
        <v>53443</v>
      </c>
      <c r="L4" s="69">
        <f t="shared" ref="L4:L67" si="0">D4</f>
        <v>53208</v>
      </c>
      <c r="M4" s="4"/>
      <c r="N4" s="66">
        <v>1919</v>
      </c>
      <c r="O4" s="69">
        <f t="shared" ref="O4:O67" si="1">VLOOKUP(N4,$I$3:$L$103,2,FALSE)</f>
        <v>1003</v>
      </c>
      <c r="P4" s="69">
        <f t="shared" ref="P4:P67" si="2">VLOOKUP(N4,$I$3:$L$103,3,FALSE)</f>
        <v>687</v>
      </c>
      <c r="Q4" s="69">
        <f t="shared" ref="Q4:Q67" si="3">VLOOKUP(N4,$I$3:$L$103,4,FALSE)</f>
        <v>458</v>
      </c>
      <c r="S4" s="115" t="s">
        <v>316</v>
      </c>
      <c r="T4" s="115" t="s">
        <v>317</v>
      </c>
      <c r="U4" s="115"/>
      <c r="V4" s="115" t="s">
        <v>318</v>
      </c>
      <c r="W4" s="115" t="s">
        <v>319</v>
      </c>
      <c r="X4" s="115"/>
      <c r="Y4" s="115" t="s">
        <v>320</v>
      </c>
      <c r="Z4" s="115" t="s">
        <v>321</v>
      </c>
    </row>
    <row r="5" spans="1:28">
      <c r="A5" s="5">
        <v>2</v>
      </c>
      <c r="B5" s="135">
        <f>A!C9</f>
        <v>55756</v>
      </c>
      <c r="C5" s="64">
        <f>A!F9</f>
        <v>55696</v>
      </c>
      <c r="D5" s="64">
        <f>A!I9</f>
        <v>55661</v>
      </c>
      <c r="F5" s="64">
        <f>A!B9</f>
        <v>57165</v>
      </c>
      <c r="G5" s="64">
        <f>A!E9</f>
        <v>56790</v>
      </c>
      <c r="H5" s="64">
        <f>A!H9</f>
        <v>56084</v>
      </c>
      <c r="I5" s="5">
        <v>2016</v>
      </c>
      <c r="J5" s="17">
        <f>B3</f>
        <v>55000</v>
      </c>
      <c r="K5" s="4">
        <f t="shared" ref="K5:K68" si="4">C4</f>
        <v>54836</v>
      </c>
      <c r="L5" s="69">
        <f t="shared" si="0"/>
        <v>55661</v>
      </c>
      <c r="M5" s="4"/>
      <c r="N5" s="66">
        <v>1920</v>
      </c>
      <c r="O5" s="69">
        <f t="shared" si="1"/>
        <v>2091</v>
      </c>
      <c r="P5" s="69">
        <f t="shared" si="2"/>
        <v>1486</v>
      </c>
      <c r="Q5" s="69">
        <f t="shared" si="3"/>
        <v>1004</v>
      </c>
    </row>
    <row r="6" spans="1:28">
      <c r="A6" s="5">
        <v>3</v>
      </c>
      <c r="B6" s="135">
        <f>A!C10</f>
        <v>56906</v>
      </c>
      <c r="C6" s="64">
        <f>A!F10</f>
        <v>56354</v>
      </c>
      <c r="D6" s="64">
        <f>A!I10</f>
        <v>56346</v>
      </c>
      <c r="F6" s="64">
        <f>A!B10</f>
        <v>58232</v>
      </c>
      <c r="G6" s="64">
        <f>A!E10</f>
        <v>57361</v>
      </c>
      <c r="H6" s="64">
        <f>A!H10</f>
        <v>57065</v>
      </c>
      <c r="I6" s="5">
        <v>2015</v>
      </c>
      <c r="J6" s="17">
        <f t="shared" ref="J6:J69" si="5">B4</f>
        <v>55022</v>
      </c>
      <c r="K6" s="4">
        <f t="shared" si="4"/>
        <v>55696</v>
      </c>
      <c r="L6" s="69">
        <f t="shared" si="0"/>
        <v>56346</v>
      </c>
      <c r="M6" s="4"/>
      <c r="N6" s="66">
        <v>1921</v>
      </c>
      <c r="O6" s="69">
        <f t="shared" si="1"/>
        <v>2842</v>
      </c>
      <c r="P6" s="69">
        <f t="shared" si="2"/>
        <v>2136</v>
      </c>
      <c r="Q6" s="69">
        <f t="shared" si="3"/>
        <v>1512</v>
      </c>
    </row>
    <row r="7" spans="1:28">
      <c r="A7" s="5">
        <v>4</v>
      </c>
      <c r="B7" s="135">
        <f>A!C11</f>
        <v>58791</v>
      </c>
      <c r="C7" s="64">
        <f>A!F11</f>
        <v>57767</v>
      </c>
      <c r="D7" s="64">
        <f>A!I11</f>
        <v>57202</v>
      </c>
      <c r="F7" s="64">
        <f>A!B11</f>
        <v>59741</v>
      </c>
      <c r="G7" s="64">
        <f>A!E11</f>
        <v>58510</v>
      </c>
      <c r="H7" s="64">
        <f>A!H11</f>
        <v>57551</v>
      </c>
      <c r="I7" s="5">
        <v>2014</v>
      </c>
      <c r="J7" s="17">
        <f t="shared" si="5"/>
        <v>55756</v>
      </c>
      <c r="K7" s="4">
        <f t="shared" si="4"/>
        <v>56354</v>
      </c>
      <c r="L7" s="69">
        <f t="shared" si="0"/>
        <v>57202</v>
      </c>
      <c r="M7" s="4"/>
      <c r="N7" s="66">
        <v>1922</v>
      </c>
      <c r="O7" s="69">
        <f t="shared" si="1"/>
        <v>3565</v>
      </c>
      <c r="P7" s="69">
        <f t="shared" si="2"/>
        <v>2721</v>
      </c>
      <c r="Q7" s="69">
        <f t="shared" si="3"/>
        <v>1995</v>
      </c>
    </row>
    <row r="8" spans="1:28">
      <c r="A8" s="5">
        <v>5</v>
      </c>
      <c r="B8" s="135">
        <f>A!C12</f>
        <v>58915</v>
      </c>
      <c r="C8" s="64">
        <f>A!F12</f>
        <v>59371</v>
      </c>
      <c r="D8" s="64">
        <f>A!I12</f>
        <v>58281</v>
      </c>
      <c r="F8" s="64">
        <f>A!B12</f>
        <v>61695</v>
      </c>
      <c r="G8" s="64">
        <f>A!E12</f>
        <v>60001</v>
      </c>
      <c r="H8" s="64">
        <f>A!H12</f>
        <v>58712</v>
      </c>
      <c r="I8" s="5">
        <v>2013</v>
      </c>
      <c r="J8" s="17">
        <f t="shared" si="5"/>
        <v>56906</v>
      </c>
      <c r="K8" s="4">
        <f t="shared" si="4"/>
        <v>57767</v>
      </c>
      <c r="L8" s="69">
        <f t="shared" si="0"/>
        <v>58281</v>
      </c>
      <c r="M8" s="4"/>
      <c r="N8" s="66">
        <v>1923</v>
      </c>
      <c r="O8" s="69">
        <f t="shared" si="1"/>
        <v>4469</v>
      </c>
      <c r="P8" s="69">
        <f t="shared" si="2"/>
        <v>3523</v>
      </c>
      <c r="Q8" s="69">
        <f t="shared" si="3"/>
        <v>2617</v>
      </c>
    </row>
    <row r="9" spans="1:28">
      <c r="A9" s="5">
        <v>6</v>
      </c>
      <c r="B9" s="135">
        <f>A!C13</f>
        <v>59343</v>
      </c>
      <c r="C9" s="64">
        <f>A!F13</f>
        <v>59504</v>
      </c>
      <c r="D9" s="64">
        <f>A!I13</f>
        <v>59889</v>
      </c>
      <c r="F9" s="64">
        <f>A!B13</f>
        <v>58801</v>
      </c>
      <c r="G9" s="64">
        <f>A!E13</f>
        <v>61895</v>
      </c>
      <c r="H9" s="64">
        <f>A!H13</f>
        <v>60252</v>
      </c>
      <c r="I9" s="5">
        <v>2012</v>
      </c>
      <c r="J9" s="17">
        <f t="shared" si="5"/>
        <v>58791</v>
      </c>
      <c r="K9" s="4">
        <f t="shared" si="4"/>
        <v>59371</v>
      </c>
      <c r="L9" s="69">
        <f t="shared" si="0"/>
        <v>59889</v>
      </c>
      <c r="M9" s="4"/>
      <c r="N9" s="66">
        <v>1924</v>
      </c>
      <c r="O9" s="69">
        <f t="shared" si="1"/>
        <v>5803</v>
      </c>
      <c r="P9" s="69">
        <f t="shared" si="2"/>
        <v>4676</v>
      </c>
      <c r="Q9" s="69">
        <f t="shared" si="3"/>
        <v>3572</v>
      </c>
    </row>
    <row r="10" spans="1:28">
      <c r="A10" s="5">
        <v>7</v>
      </c>
      <c r="B10" s="135">
        <f>A!C14</f>
        <v>59626</v>
      </c>
      <c r="C10" s="64">
        <f>A!F14</f>
        <v>59880</v>
      </c>
      <c r="D10" s="64">
        <f>A!I14</f>
        <v>60050</v>
      </c>
      <c r="F10" s="64">
        <f>A!B14</f>
        <v>60336</v>
      </c>
      <c r="G10" s="64">
        <f>A!E14</f>
        <v>59011</v>
      </c>
      <c r="H10" s="64">
        <f>A!H14</f>
        <v>62094</v>
      </c>
      <c r="I10" s="5">
        <v>2011</v>
      </c>
      <c r="J10" s="17">
        <f t="shared" si="5"/>
        <v>58915</v>
      </c>
      <c r="K10" s="4">
        <f t="shared" si="4"/>
        <v>59504</v>
      </c>
      <c r="L10" s="69">
        <f t="shared" si="0"/>
        <v>60050</v>
      </c>
      <c r="M10" s="4"/>
      <c r="N10" s="66">
        <v>1925</v>
      </c>
      <c r="O10" s="69">
        <f t="shared" si="1"/>
        <v>7123</v>
      </c>
      <c r="P10" s="69">
        <f t="shared" si="2"/>
        <v>5853</v>
      </c>
      <c r="Q10" s="69">
        <f t="shared" si="3"/>
        <v>4564</v>
      </c>
    </row>
    <row r="11" spans="1:28">
      <c r="A11" s="5">
        <v>8</v>
      </c>
      <c r="B11" s="135">
        <f>A!C15</f>
        <v>59682</v>
      </c>
      <c r="C11" s="64">
        <f>A!F15</f>
        <v>60120</v>
      </c>
      <c r="D11" s="64">
        <f>A!I15</f>
        <v>60318</v>
      </c>
      <c r="F11" s="64">
        <f>A!B15</f>
        <v>60184</v>
      </c>
      <c r="G11" s="64">
        <f>A!E15</f>
        <v>60624</v>
      </c>
      <c r="H11" s="64">
        <f>A!H15</f>
        <v>59207</v>
      </c>
      <c r="I11" s="5">
        <v>2010</v>
      </c>
      <c r="J11" s="17">
        <f t="shared" si="5"/>
        <v>59343</v>
      </c>
      <c r="K11" s="4">
        <f t="shared" si="4"/>
        <v>59880</v>
      </c>
      <c r="L11" s="69">
        <f t="shared" si="0"/>
        <v>60318</v>
      </c>
      <c r="M11" s="4"/>
      <c r="N11" s="66">
        <v>1926</v>
      </c>
      <c r="O11" s="69">
        <f t="shared" si="1"/>
        <v>9104</v>
      </c>
      <c r="P11" s="69">
        <f t="shared" si="2"/>
        <v>7664</v>
      </c>
      <c r="Q11" s="69">
        <f t="shared" si="3"/>
        <v>6179</v>
      </c>
    </row>
    <row r="12" spans="1:28">
      <c r="A12" s="5">
        <v>9</v>
      </c>
      <c r="B12" s="135">
        <f>A!C16</f>
        <v>57834</v>
      </c>
      <c r="C12" s="64">
        <f>A!F16</f>
        <v>60279</v>
      </c>
      <c r="D12" s="64">
        <f>A!I16</f>
        <v>60584</v>
      </c>
      <c r="F12" s="64">
        <f>A!B16</f>
        <v>57846</v>
      </c>
      <c r="G12" s="64">
        <f>A!E16</f>
        <v>60420</v>
      </c>
      <c r="H12" s="64">
        <f>A!H16</f>
        <v>60824</v>
      </c>
      <c r="I12" s="5">
        <v>2009</v>
      </c>
      <c r="J12" s="17">
        <f t="shared" si="5"/>
        <v>59626</v>
      </c>
      <c r="K12" s="4">
        <f t="shared" si="4"/>
        <v>60120</v>
      </c>
      <c r="L12" s="69">
        <f t="shared" si="0"/>
        <v>60584</v>
      </c>
      <c r="M12" s="4"/>
      <c r="N12" s="66">
        <v>1927</v>
      </c>
      <c r="O12" s="69">
        <f t="shared" si="1"/>
        <v>10722</v>
      </c>
      <c r="P12" s="69">
        <f t="shared" si="2"/>
        <v>9237</v>
      </c>
      <c r="Q12" s="69">
        <f t="shared" si="3"/>
        <v>7604</v>
      </c>
    </row>
    <row r="13" spans="1:28">
      <c r="A13" s="5">
        <v>10</v>
      </c>
      <c r="B13" s="135">
        <f>A!C17</f>
        <v>56097</v>
      </c>
      <c r="C13" s="64">
        <f>A!F17</f>
        <v>58284</v>
      </c>
      <c r="D13" s="64">
        <f>A!I17</f>
        <v>60700</v>
      </c>
      <c r="F13" s="64">
        <f>A!B17</f>
        <v>56634</v>
      </c>
      <c r="G13" s="64">
        <f>A!E17</f>
        <v>58057</v>
      </c>
      <c r="H13" s="64">
        <f>A!H17</f>
        <v>60578</v>
      </c>
      <c r="I13" s="5">
        <v>2008</v>
      </c>
      <c r="J13" s="17">
        <f t="shared" si="5"/>
        <v>59682</v>
      </c>
      <c r="K13" s="4">
        <f t="shared" si="4"/>
        <v>60279</v>
      </c>
      <c r="L13" s="69">
        <f t="shared" si="0"/>
        <v>60700</v>
      </c>
      <c r="M13" s="4"/>
      <c r="N13" s="66">
        <v>1928</v>
      </c>
      <c r="O13" s="69">
        <f t="shared" si="1"/>
        <v>12501</v>
      </c>
      <c r="P13" s="69">
        <f t="shared" si="2"/>
        <v>10892</v>
      </c>
      <c r="Q13" s="69">
        <f t="shared" si="3"/>
        <v>9204</v>
      </c>
    </row>
    <row r="14" spans="1:28">
      <c r="A14" s="5">
        <v>11</v>
      </c>
      <c r="B14" s="135">
        <f>A!C18</f>
        <v>55589</v>
      </c>
      <c r="C14" s="64">
        <f>A!F18</f>
        <v>56715</v>
      </c>
      <c r="D14" s="64">
        <f>A!I18</f>
        <v>58782</v>
      </c>
      <c r="F14" s="64">
        <f>A!B18</f>
        <v>56142</v>
      </c>
      <c r="G14" s="64">
        <f>A!E18</f>
        <v>56840</v>
      </c>
      <c r="H14" s="64">
        <f>A!H18</f>
        <v>58240</v>
      </c>
      <c r="I14" s="5">
        <v>2007</v>
      </c>
      <c r="J14" s="17">
        <f t="shared" si="5"/>
        <v>57834</v>
      </c>
      <c r="K14" s="4">
        <f t="shared" si="4"/>
        <v>58284</v>
      </c>
      <c r="L14" s="69">
        <f t="shared" si="0"/>
        <v>58782</v>
      </c>
      <c r="M14" s="4"/>
      <c r="N14" s="66">
        <v>1929</v>
      </c>
      <c r="O14" s="69">
        <f t="shared" si="1"/>
        <v>14939</v>
      </c>
      <c r="P14" s="69">
        <f t="shared" si="2"/>
        <v>13319</v>
      </c>
      <c r="Q14" s="69">
        <f t="shared" si="3"/>
        <v>11404</v>
      </c>
    </row>
    <row r="15" spans="1:28">
      <c r="A15" s="5">
        <v>12</v>
      </c>
      <c r="B15" s="135">
        <f>A!C19</f>
        <v>54933</v>
      </c>
      <c r="C15" s="64">
        <f>A!F19</f>
        <v>56089</v>
      </c>
      <c r="D15" s="64">
        <f>A!I19</f>
        <v>57164</v>
      </c>
      <c r="F15" s="64">
        <f>A!B19</f>
        <v>55083</v>
      </c>
      <c r="G15" s="64">
        <f>A!E19</f>
        <v>56357</v>
      </c>
      <c r="H15" s="64">
        <f>A!H19</f>
        <v>57028</v>
      </c>
      <c r="I15" s="5">
        <v>2006</v>
      </c>
      <c r="J15" s="17">
        <f t="shared" si="5"/>
        <v>56097</v>
      </c>
      <c r="K15" s="4">
        <f t="shared" si="4"/>
        <v>56715</v>
      </c>
      <c r="L15" s="69">
        <f t="shared" si="0"/>
        <v>57164</v>
      </c>
      <c r="M15" s="4"/>
      <c r="N15" s="66">
        <v>1930</v>
      </c>
      <c r="O15" s="69">
        <f t="shared" si="1"/>
        <v>17182</v>
      </c>
      <c r="P15" s="69">
        <f t="shared" si="2"/>
        <v>15525</v>
      </c>
      <c r="Q15" s="69">
        <f t="shared" si="3"/>
        <v>13507</v>
      </c>
    </row>
    <row r="16" spans="1:28">
      <c r="A16" s="5">
        <v>13</v>
      </c>
      <c r="B16" s="135">
        <f>A!C20</f>
        <v>53245</v>
      </c>
      <c r="C16" s="64">
        <f>A!F20</f>
        <v>55503</v>
      </c>
      <c r="D16" s="64">
        <f>A!I20</f>
        <v>56461</v>
      </c>
      <c r="F16" s="64">
        <f>A!B20</f>
        <v>53398</v>
      </c>
      <c r="G16" s="64">
        <f>A!E20</f>
        <v>55243</v>
      </c>
      <c r="H16" s="64">
        <f>A!H20</f>
        <v>56549</v>
      </c>
      <c r="I16" s="5">
        <v>2005</v>
      </c>
      <c r="J16" s="17">
        <f t="shared" si="5"/>
        <v>55589</v>
      </c>
      <c r="K16" s="4">
        <f t="shared" si="4"/>
        <v>56089</v>
      </c>
      <c r="L16" s="69">
        <f t="shared" si="0"/>
        <v>56461</v>
      </c>
      <c r="M16" s="4"/>
      <c r="N16" s="66">
        <v>1931</v>
      </c>
      <c r="O16" s="69">
        <f t="shared" si="1"/>
        <v>19802</v>
      </c>
      <c r="P16" s="69">
        <f t="shared" si="2"/>
        <v>18015</v>
      </c>
      <c r="Q16" s="69">
        <f t="shared" si="3"/>
        <v>16043</v>
      </c>
    </row>
    <row r="17" spans="1:17">
      <c r="A17" s="5">
        <v>14</v>
      </c>
      <c r="B17" s="135">
        <f>A!C21</f>
        <v>52877</v>
      </c>
      <c r="C17" s="64">
        <f>A!F21</f>
        <v>53813</v>
      </c>
      <c r="D17" s="64">
        <f>A!I21</f>
        <v>55899</v>
      </c>
      <c r="F17" s="64">
        <f>A!B21</f>
        <v>53121</v>
      </c>
      <c r="G17" s="64">
        <f>A!E21</f>
        <v>53600</v>
      </c>
      <c r="H17" s="64">
        <f>A!H21</f>
        <v>55395</v>
      </c>
      <c r="I17" s="5">
        <v>2004</v>
      </c>
      <c r="J17" s="17">
        <f t="shared" si="5"/>
        <v>54933</v>
      </c>
      <c r="K17" s="4">
        <f t="shared" si="4"/>
        <v>55503</v>
      </c>
      <c r="L17" s="69">
        <f t="shared" si="0"/>
        <v>55899</v>
      </c>
      <c r="M17" s="4"/>
      <c r="N17" s="66">
        <v>1932</v>
      </c>
      <c r="O17" s="69">
        <f t="shared" si="1"/>
        <v>22153</v>
      </c>
      <c r="P17" s="69">
        <f t="shared" si="2"/>
        <v>20542</v>
      </c>
      <c r="Q17" s="69">
        <f t="shared" si="3"/>
        <v>18447</v>
      </c>
    </row>
    <row r="18" spans="1:17">
      <c r="A18" s="5">
        <v>15</v>
      </c>
      <c r="B18" s="135">
        <f>A!C22</f>
        <v>54719</v>
      </c>
      <c r="C18" s="64">
        <f>A!F22</f>
        <v>53474</v>
      </c>
      <c r="D18" s="64">
        <f>A!I22</f>
        <v>54293</v>
      </c>
      <c r="F18" s="64">
        <f>A!B22</f>
        <v>55439</v>
      </c>
      <c r="G18" s="64">
        <f>A!E22</f>
        <v>53288</v>
      </c>
      <c r="H18" s="64">
        <f>A!H22</f>
        <v>53761</v>
      </c>
      <c r="I18" s="5">
        <v>2003</v>
      </c>
      <c r="J18" s="17">
        <f t="shared" si="5"/>
        <v>53245</v>
      </c>
      <c r="K18" s="4">
        <f t="shared" si="4"/>
        <v>53813</v>
      </c>
      <c r="L18" s="69">
        <f t="shared" si="0"/>
        <v>54293</v>
      </c>
      <c r="M18" s="4"/>
      <c r="N18" s="66">
        <v>1933</v>
      </c>
      <c r="O18" s="69">
        <f t="shared" si="1"/>
        <v>23718</v>
      </c>
      <c r="P18" s="69">
        <f t="shared" si="2"/>
        <v>22159</v>
      </c>
      <c r="Q18" s="69">
        <f t="shared" si="3"/>
        <v>20241</v>
      </c>
    </row>
    <row r="19" spans="1:17">
      <c r="A19" s="5">
        <v>16</v>
      </c>
      <c r="B19" s="135">
        <f>A!C23</f>
        <v>55802</v>
      </c>
      <c r="C19" s="64">
        <f>A!F23</f>
        <v>55151</v>
      </c>
      <c r="D19" s="64">
        <f>A!I23</f>
        <v>53866</v>
      </c>
      <c r="F19" s="64">
        <f>A!B23</f>
        <v>56863</v>
      </c>
      <c r="G19" s="64">
        <f>A!E23</f>
        <v>55594</v>
      </c>
      <c r="H19" s="64">
        <f>A!H23</f>
        <v>53470</v>
      </c>
      <c r="I19" s="5">
        <v>2002</v>
      </c>
      <c r="J19" s="17">
        <f t="shared" si="5"/>
        <v>52877</v>
      </c>
      <c r="K19" s="4">
        <f t="shared" si="4"/>
        <v>53474</v>
      </c>
      <c r="L19" s="69">
        <f t="shared" si="0"/>
        <v>53866</v>
      </c>
      <c r="M19" s="4"/>
      <c r="N19" s="66">
        <v>1934</v>
      </c>
      <c r="O19" s="69">
        <f t="shared" si="1"/>
        <v>25912</v>
      </c>
      <c r="P19" s="69">
        <f t="shared" si="2"/>
        <v>24414</v>
      </c>
      <c r="Q19" s="69">
        <f t="shared" si="3"/>
        <v>22405</v>
      </c>
    </row>
    <row r="20" spans="1:17">
      <c r="A20" s="5">
        <v>17</v>
      </c>
      <c r="B20" s="135">
        <f>A!C24</f>
        <v>57441</v>
      </c>
      <c r="C20" s="64">
        <f>A!F24</f>
        <v>55980</v>
      </c>
      <c r="D20" s="64">
        <f>A!I24</f>
        <v>55527</v>
      </c>
      <c r="F20" s="64">
        <f>A!B24</f>
        <v>58981</v>
      </c>
      <c r="G20" s="64">
        <f>A!E24</f>
        <v>57019</v>
      </c>
      <c r="H20" s="64">
        <f>A!H24</f>
        <v>55826</v>
      </c>
      <c r="I20" s="5">
        <v>2001</v>
      </c>
      <c r="J20" s="17">
        <f t="shared" si="5"/>
        <v>54719</v>
      </c>
      <c r="K20" s="4">
        <f t="shared" si="4"/>
        <v>55151</v>
      </c>
      <c r="L20" s="69">
        <f t="shared" si="0"/>
        <v>55527</v>
      </c>
      <c r="M20" s="4"/>
      <c r="N20" s="66">
        <v>1935</v>
      </c>
      <c r="O20" s="69">
        <f t="shared" si="1"/>
        <v>28482</v>
      </c>
      <c r="P20" s="69">
        <f t="shared" si="2"/>
        <v>27064</v>
      </c>
      <c r="Q20" s="69">
        <f t="shared" si="3"/>
        <v>25185</v>
      </c>
    </row>
    <row r="21" spans="1:17">
      <c r="A21" s="5">
        <v>18</v>
      </c>
      <c r="B21" s="135">
        <f>A!C25</f>
        <v>59361</v>
      </c>
      <c r="C21" s="64">
        <f>A!F25</f>
        <v>59080</v>
      </c>
      <c r="D21" s="64">
        <f>A!I25</f>
        <v>57896</v>
      </c>
      <c r="F21" s="64">
        <f>A!B25</f>
        <v>60951</v>
      </c>
      <c r="G21" s="64">
        <f>A!E25</f>
        <v>59765</v>
      </c>
      <c r="H21" s="64">
        <f>A!H25</f>
        <v>57923</v>
      </c>
      <c r="I21" s="5">
        <v>2000</v>
      </c>
      <c r="J21" s="17">
        <f t="shared" si="5"/>
        <v>55802</v>
      </c>
      <c r="K21" s="4">
        <f t="shared" si="4"/>
        <v>55980</v>
      </c>
      <c r="L21" s="69">
        <f t="shared" si="0"/>
        <v>57896</v>
      </c>
      <c r="M21" s="4"/>
      <c r="N21" s="66">
        <v>1936</v>
      </c>
      <c r="O21" s="69">
        <f t="shared" si="1"/>
        <v>30796</v>
      </c>
      <c r="P21" s="69">
        <f t="shared" si="2"/>
        <v>29490</v>
      </c>
      <c r="Q21" s="69">
        <f t="shared" si="3"/>
        <v>27527</v>
      </c>
    </row>
    <row r="22" spans="1:17">
      <c r="A22" s="5">
        <v>19</v>
      </c>
      <c r="B22" s="135">
        <f>A!C26</f>
        <v>65288</v>
      </c>
      <c r="C22" s="64">
        <f>A!F26</f>
        <v>64535</v>
      </c>
      <c r="D22" s="64">
        <f>A!I26</f>
        <v>64909</v>
      </c>
      <c r="F22" s="64">
        <f>A!B26</f>
        <v>66426</v>
      </c>
      <c r="G22" s="64">
        <f>A!E26</f>
        <v>64374</v>
      </c>
      <c r="H22" s="64">
        <f>A!H26</f>
        <v>63584</v>
      </c>
      <c r="I22" s="5">
        <v>1999</v>
      </c>
      <c r="J22" s="17">
        <f t="shared" si="5"/>
        <v>57441</v>
      </c>
      <c r="K22" s="4">
        <f t="shared" si="4"/>
        <v>59080</v>
      </c>
      <c r="L22" s="69">
        <f t="shared" si="0"/>
        <v>64909</v>
      </c>
      <c r="M22" s="4"/>
      <c r="N22" s="66">
        <v>1937</v>
      </c>
      <c r="O22" s="69">
        <f t="shared" si="1"/>
        <v>32635</v>
      </c>
      <c r="P22" s="69">
        <f t="shared" si="2"/>
        <v>31554</v>
      </c>
      <c r="Q22" s="69">
        <f t="shared" si="3"/>
        <v>29683</v>
      </c>
    </row>
    <row r="23" spans="1:17">
      <c r="A23" s="5">
        <v>20</v>
      </c>
      <c r="B23" s="135">
        <f>A!C27</f>
        <v>66058</v>
      </c>
      <c r="C23" s="64">
        <f>A!F27</f>
        <v>68333</v>
      </c>
      <c r="D23" s="64">
        <f>A!I27</f>
        <v>67441</v>
      </c>
      <c r="F23" s="64">
        <f>A!B27</f>
        <v>68524</v>
      </c>
      <c r="G23" s="64">
        <f>A!E27</f>
        <v>68681</v>
      </c>
      <c r="H23" s="64">
        <f>A!H27</f>
        <v>66553</v>
      </c>
      <c r="I23" s="5">
        <v>1998</v>
      </c>
      <c r="J23" s="17">
        <f t="shared" si="5"/>
        <v>59361</v>
      </c>
      <c r="K23" s="4">
        <f t="shared" si="4"/>
        <v>64535</v>
      </c>
      <c r="L23" s="69">
        <f t="shared" si="0"/>
        <v>67441</v>
      </c>
      <c r="M23" s="4"/>
      <c r="N23" s="66">
        <v>1938</v>
      </c>
      <c r="O23" s="69">
        <f t="shared" si="1"/>
        <v>35369</v>
      </c>
      <c r="P23" s="69">
        <f t="shared" si="2"/>
        <v>34331</v>
      </c>
      <c r="Q23" s="69">
        <f t="shared" si="3"/>
        <v>32571</v>
      </c>
    </row>
    <row r="24" spans="1:17">
      <c r="A24" s="5">
        <v>21</v>
      </c>
      <c r="B24" s="135">
        <f>A!C28</f>
        <v>68352</v>
      </c>
      <c r="C24" s="64">
        <f>A!F28</f>
        <v>67738</v>
      </c>
      <c r="D24" s="64">
        <f>A!I28</f>
        <v>70554</v>
      </c>
      <c r="F24" s="64">
        <f>A!B28</f>
        <v>70098</v>
      </c>
      <c r="G24" s="64">
        <f>A!E28</f>
        <v>69606</v>
      </c>
      <c r="H24" s="64">
        <f>A!H28</f>
        <v>69638</v>
      </c>
      <c r="I24" s="5">
        <v>1997</v>
      </c>
      <c r="J24" s="17">
        <f t="shared" si="5"/>
        <v>65288</v>
      </c>
      <c r="K24" s="4">
        <f t="shared" si="4"/>
        <v>68333</v>
      </c>
      <c r="L24" s="69">
        <f t="shared" si="0"/>
        <v>70554</v>
      </c>
      <c r="M24" s="4"/>
      <c r="N24" s="66">
        <v>1939</v>
      </c>
      <c r="O24" s="69">
        <f t="shared" si="1"/>
        <v>36724</v>
      </c>
      <c r="P24" s="69">
        <f t="shared" si="2"/>
        <v>35785</v>
      </c>
      <c r="Q24" s="69">
        <f t="shared" si="3"/>
        <v>34118</v>
      </c>
    </row>
    <row r="25" spans="1:17">
      <c r="A25" s="5">
        <v>22</v>
      </c>
      <c r="B25" s="135">
        <f>A!C29</f>
        <v>71290</v>
      </c>
      <c r="C25" s="64">
        <f>A!F29</f>
        <v>70156</v>
      </c>
      <c r="D25" s="64">
        <f>A!I29</f>
        <v>70760</v>
      </c>
      <c r="F25" s="64">
        <f>A!B29</f>
        <v>72575</v>
      </c>
      <c r="G25" s="64">
        <f>A!E29</f>
        <v>70694</v>
      </c>
      <c r="H25" s="64">
        <f>A!H29</f>
        <v>70320</v>
      </c>
      <c r="I25" s="5">
        <v>1996</v>
      </c>
      <c r="J25" s="17">
        <f t="shared" si="5"/>
        <v>66058</v>
      </c>
      <c r="K25" s="4">
        <f t="shared" si="4"/>
        <v>67738</v>
      </c>
      <c r="L25" s="69">
        <f t="shared" si="0"/>
        <v>70760</v>
      </c>
      <c r="M25" s="4"/>
      <c r="N25" s="66">
        <v>1940</v>
      </c>
      <c r="O25" s="69">
        <f t="shared" si="1"/>
        <v>38067</v>
      </c>
      <c r="P25" s="69">
        <f t="shared" si="2"/>
        <v>37247</v>
      </c>
      <c r="Q25" s="69">
        <f t="shared" si="3"/>
        <v>35650</v>
      </c>
    </row>
    <row r="26" spans="1:17">
      <c r="A26" s="5">
        <v>23</v>
      </c>
      <c r="B26" s="135">
        <f>A!C30</f>
        <v>72374</v>
      </c>
      <c r="C26" s="64">
        <f>A!F30</f>
        <v>72533</v>
      </c>
      <c r="D26" s="64">
        <f>A!I30</f>
        <v>72397</v>
      </c>
      <c r="F26" s="64">
        <f>A!B30</f>
        <v>74422</v>
      </c>
      <c r="G26" s="64">
        <f>A!E30</f>
        <v>72975</v>
      </c>
      <c r="H26" s="64">
        <f>A!H30</f>
        <v>71115</v>
      </c>
      <c r="I26" s="5">
        <v>1995</v>
      </c>
      <c r="J26" s="17">
        <f t="shared" si="5"/>
        <v>68352</v>
      </c>
      <c r="K26" s="4">
        <f t="shared" si="4"/>
        <v>70156</v>
      </c>
      <c r="L26" s="69">
        <f t="shared" si="0"/>
        <v>72397</v>
      </c>
      <c r="M26" s="4"/>
      <c r="N26" s="66">
        <v>1941</v>
      </c>
      <c r="O26" s="69">
        <f t="shared" si="1"/>
        <v>37899</v>
      </c>
      <c r="P26" s="69">
        <f t="shared" si="2"/>
        <v>37152</v>
      </c>
      <c r="Q26" s="69">
        <f t="shared" si="3"/>
        <v>35686</v>
      </c>
    </row>
    <row r="27" spans="1:17">
      <c r="A27" s="5">
        <v>24</v>
      </c>
      <c r="B27" s="135">
        <f>A!C31</f>
        <v>74742</v>
      </c>
      <c r="C27" s="64">
        <f>A!F31</f>
        <v>73341</v>
      </c>
      <c r="D27" s="64">
        <f>A!I31</f>
        <v>73762</v>
      </c>
      <c r="F27" s="64">
        <f>A!B31</f>
        <v>78348</v>
      </c>
      <c r="G27" s="64">
        <f>A!E31</f>
        <v>74653</v>
      </c>
      <c r="H27" s="64">
        <f>A!H31</f>
        <v>72998</v>
      </c>
      <c r="I27" s="5">
        <v>1994</v>
      </c>
      <c r="J27" s="17">
        <f t="shared" si="5"/>
        <v>71290</v>
      </c>
      <c r="K27" s="4">
        <f t="shared" si="4"/>
        <v>72533</v>
      </c>
      <c r="L27" s="69">
        <f t="shared" si="0"/>
        <v>73762</v>
      </c>
      <c r="M27" s="4"/>
      <c r="N27" s="66">
        <v>1942</v>
      </c>
      <c r="O27" s="69">
        <f t="shared" si="1"/>
        <v>41366</v>
      </c>
      <c r="P27" s="69">
        <f t="shared" si="2"/>
        <v>40858</v>
      </c>
      <c r="Q27" s="69">
        <f t="shared" si="3"/>
        <v>39408</v>
      </c>
    </row>
    <row r="28" spans="1:17">
      <c r="A28" s="5">
        <v>25</v>
      </c>
      <c r="B28" s="135">
        <f>A!C32</f>
        <v>74417</v>
      </c>
      <c r="C28" s="64">
        <f>A!F32</f>
        <v>75321</v>
      </c>
      <c r="D28" s="64">
        <f>A!I32</f>
        <v>74005</v>
      </c>
      <c r="F28" s="64">
        <f>A!B32</f>
        <v>78055</v>
      </c>
      <c r="G28" s="64">
        <f>A!E32</f>
        <v>78655</v>
      </c>
      <c r="H28" s="64">
        <f>A!H32</f>
        <v>74452</v>
      </c>
      <c r="I28" s="5">
        <v>1993</v>
      </c>
      <c r="J28" s="17">
        <f t="shared" si="5"/>
        <v>72374</v>
      </c>
      <c r="K28" s="4">
        <f t="shared" si="4"/>
        <v>73341</v>
      </c>
      <c r="L28" s="69">
        <f t="shared" si="0"/>
        <v>74005</v>
      </c>
      <c r="M28" s="4"/>
      <c r="N28" s="66">
        <v>1943</v>
      </c>
      <c r="O28" s="69">
        <f t="shared" si="1"/>
        <v>45586</v>
      </c>
      <c r="P28" s="69">
        <f t="shared" si="2"/>
        <v>45081</v>
      </c>
      <c r="Q28" s="69">
        <f t="shared" si="3"/>
        <v>43705</v>
      </c>
    </row>
    <row r="29" spans="1:17">
      <c r="A29" s="5">
        <v>26</v>
      </c>
      <c r="B29" s="135">
        <f>A!C33</f>
        <v>72143</v>
      </c>
      <c r="C29" s="64">
        <f>A!F33</f>
        <v>75089</v>
      </c>
      <c r="D29" s="64">
        <f>A!I33</f>
        <v>76140</v>
      </c>
      <c r="F29" s="64">
        <f>A!B33</f>
        <v>74943</v>
      </c>
      <c r="G29" s="64">
        <f>A!E33</f>
        <v>78483</v>
      </c>
      <c r="H29" s="64">
        <f>A!H33</f>
        <v>78687</v>
      </c>
      <c r="I29" s="5">
        <v>1992</v>
      </c>
      <c r="J29" s="17">
        <f t="shared" si="5"/>
        <v>74742</v>
      </c>
      <c r="K29" s="4">
        <f t="shared" si="4"/>
        <v>75321</v>
      </c>
      <c r="L29" s="69">
        <f t="shared" si="0"/>
        <v>76140</v>
      </c>
      <c r="M29" s="4"/>
      <c r="N29" s="66">
        <v>1944</v>
      </c>
      <c r="O29" s="69">
        <f t="shared" si="1"/>
        <v>47782</v>
      </c>
      <c r="P29" s="69">
        <f t="shared" si="2"/>
        <v>47612</v>
      </c>
      <c r="Q29" s="69">
        <f t="shared" si="3"/>
        <v>46313</v>
      </c>
    </row>
    <row r="30" spans="1:17">
      <c r="A30" s="5">
        <v>27</v>
      </c>
      <c r="B30" s="135">
        <f>A!C34</f>
        <v>71793</v>
      </c>
      <c r="C30" s="64">
        <f>A!F34</f>
        <v>72842</v>
      </c>
      <c r="D30" s="64">
        <f>A!I34</f>
        <v>76088</v>
      </c>
      <c r="F30" s="64">
        <f>A!B34</f>
        <v>74420</v>
      </c>
      <c r="G30" s="64">
        <f>A!E34</f>
        <v>75362</v>
      </c>
      <c r="H30" s="64">
        <f>A!H34</f>
        <v>78594</v>
      </c>
      <c r="I30" s="5">
        <v>1991</v>
      </c>
      <c r="J30" s="17">
        <f t="shared" si="5"/>
        <v>74417</v>
      </c>
      <c r="K30" s="4">
        <f t="shared" si="4"/>
        <v>75089</v>
      </c>
      <c r="L30" s="69">
        <f t="shared" si="0"/>
        <v>76088</v>
      </c>
      <c r="M30" s="4"/>
      <c r="N30" s="66">
        <v>1945</v>
      </c>
      <c r="O30" s="69">
        <f t="shared" si="1"/>
        <v>47196</v>
      </c>
      <c r="P30" s="69">
        <f t="shared" si="2"/>
        <v>46994</v>
      </c>
      <c r="Q30" s="69">
        <f t="shared" si="3"/>
        <v>45980</v>
      </c>
    </row>
    <row r="31" spans="1:17">
      <c r="A31" s="5">
        <v>28</v>
      </c>
      <c r="B31" s="135">
        <f>A!C35</f>
        <v>73652</v>
      </c>
      <c r="C31" s="64">
        <f>A!F35</f>
        <v>72514</v>
      </c>
      <c r="D31" s="64">
        <f>A!I35</f>
        <v>73983</v>
      </c>
      <c r="F31" s="64">
        <f>A!B35</f>
        <v>74513</v>
      </c>
      <c r="G31" s="64">
        <f>A!E35</f>
        <v>74881</v>
      </c>
      <c r="H31" s="64">
        <f>A!H35</f>
        <v>75598</v>
      </c>
      <c r="I31" s="5">
        <v>1990</v>
      </c>
      <c r="J31" s="17">
        <f t="shared" si="5"/>
        <v>72143</v>
      </c>
      <c r="K31" s="4">
        <f t="shared" si="4"/>
        <v>72842</v>
      </c>
      <c r="L31" s="69">
        <f t="shared" si="0"/>
        <v>73983</v>
      </c>
      <c r="M31" s="4"/>
      <c r="N31" s="66">
        <v>1946</v>
      </c>
      <c r="O31" s="69">
        <f t="shared" si="1"/>
        <v>50135</v>
      </c>
      <c r="P31" s="69">
        <f t="shared" si="2"/>
        <v>50114</v>
      </c>
      <c r="Q31" s="69">
        <f t="shared" si="3"/>
        <v>49040</v>
      </c>
    </row>
    <row r="32" spans="1:17">
      <c r="A32" s="5">
        <v>29</v>
      </c>
      <c r="B32" s="135">
        <f>A!C36</f>
        <v>72877</v>
      </c>
      <c r="C32" s="64">
        <f>A!F36</f>
        <v>74514</v>
      </c>
      <c r="D32" s="64">
        <f>A!I36</f>
        <v>73709</v>
      </c>
      <c r="F32" s="64">
        <f>A!B36</f>
        <v>72193</v>
      </c>
      <c r="G32" s="64">
        <f>A!E36</f>
        <v>74867</v>
      </c>
      <c r="H32" s="64">
        <f>A!H36</f>
        <v>75009</v>
      </c>
      <c r="I32" s="5">
        <v>1989</v>
      </c>
      <c r="J32" s="17">
        <f t="shared" si="5"/>
        <v>71793</v>
      </c>
      <c r="K32" s="4">
        <f t="shared" si="4"/>
        <v>72514</v>
      </c>
      <c r="L32" s="69">
        <f t="shared" si="0"/>
        <v>73709</v>
      </c>
      <c r="M32" s="4"/>
      <c r="N32" s="66">
        <v>1947</v>
      </c>
      <c r="O32" s="69">
        <f t="shared" si="1"/>
        <v>67495</v>
      </c>
      <c r="P32" s="69">
        <f t="shared" si="2"/>
        <v>67505</v>
      </c>
      <c r="Q32" s="69">
        <f t="shared" si="3"/>
        <v>66251</v>
      </c>
    </row>
    <row r="33" spans="1:17">
      <c r="A33" s="5">
        <v>30</v>
      </c>
      <c r="B33" s="135">
        <f>A!C37</f>
        <v>72550</v>
      </c>
      <c r="C33" s="64">
        <f>A!F37</f>
        <v>73622</v>
      </c>
      <c r="D33" s="64">
        <f>A!I37</f>
        <v>75619</v>
      </c>
      <c r="F33" s="64">
        <f>A!B37</f>
        <v>71566</v>
      </c>
      <c r="G33" s="64">
        <f>A!E37</f>
        <v>72571</v>
      </c>
      <c r="H33" s="64">
        <f>A!H37</f>
        <v>75210</v>
      </c>
      <c r="I33" s="5">
        <v>1988</v>
      </c>
      <c r="J33" s="17">
        <f t="shared" si="5"/>
        <v>73652</v>
      </c>
      <c r="K33" s="4">
        <f t="shared" si="4"/>
        <v>74514</v>
      </c>
      <c r="L33" s="69">
        <f t="shared" si="0"/>
        <v>75619</v>
      </c>
      <c r="M33" s="4"/>
      <c r="N33" s="66">
        <v>1948</v>
      </c>
      <c r="O33" s="69">
        <f t="shared" si="1"/>
        <v>62732</v>
      </c>
      <c r="P33" s="69">
        <f t="shared" si="2"/>
        <v>62955</v>
      </c>
      <c r="Q33" s="69">
        <f t="shared" si="3"/>
        <v>61807</v>
      </c>
    </row>
    <row r="34" spans="1:17">
      <c r="A34" s="5">
        <v>31</v>
      </c>
      <c r="B34" s="135">
        <f>A!C38</f>
        <v>72422</v>
      </c>
      <c r="C34" s="64">
        <f>A!F38</f>
        <v>73285</v>
      </c>
      <c r="D34" s="64">
        <f>A!I38</f>
        <v>74735</v>
      </c>
      <c r="F34" s="64">
        <f>A!B38</f>
        <v>71086</v>
      </c>
      <c r="G34" s="64">
        <f>A!E38</f>
        <v>71944</v>
      </c>
      <c r="H34" s="64">
        <f>A!H38</f>
        <v>72799</v>
      </c>
      <c r="I34" s="5">
        <v>1987</v>
      </c>
      <c r="J34" s="17">
        <f t="shared" si="5"/>
        <v>72877</v>
      </c>
      <c r="K34" s="4">
        <f t="shared" si="4"/>
        <v>73622</v>
      </c>
      <c r="L34" s="69">
        <f t="shared" si="0"/>
        <v>74735</v>
      </c>
      <c r="M34" s="4"/>
      <c r="N34" s="66">
        <v>1949</v>
      </c>
      <c r="O34" s="69">
        <f t="shared" si="1"/>
        <v>60878</v>
      </c>
      <c r="P34" s="69">
        <f t="shared" si="2"/>
        <v>61243</v>
      </c>
      <c r="Q34" s="69">
        <f t="shared" si="3"/>
        <v>60319</v>
      </c>
    </row>
    <row r="35" spans="1:17">
      <c r="A35" s="5">
        <v>32</v>
      </c>
      <c r="B35" s="135">
        <f>A!C39</f>
        <v>70648</v>
      </c>
      <c r="C35" s="64">
        <f>A!F39</f>
        <v>73256</v>
      </c>
      <c r="D35" s="64">
        <f>A!I39</f>
        <v>74342</v>
      </c>
      <c r="F35" s="64">
        <f>A!B39</f>
        <v>68875</v>
      </c>
      <c r="G35" s="64">
        <f>A!E39</f>
        <v>71361</v>
      </c>
      <c r="H35" s="64">
        <f>A!H39</f>
        <v>72184</v>
      </c>
      <c r="I35" s="5">
        <v>1986</v>
      </c>
      <c r="J35" s="17">
        <f t="shared" si="5"/>
        <v>72550</v>
      </c>
      <c r="K35" s="4">
        <f t="shared" si="4"/>
        <v>73285</v>
      </c>
      <c r="L35" s="69">
        <f t="shared" si="0"/>
        <v>74342</v>
      </c>
      <c r="M35" s="4"/>
      <c r="N35" s="66">
        <v>1950</v>
      </c>
      <c r="O35" s="69">
        <f t="shared" si="1"/>
        <v>59600</v>
      </c>
      <c r="P35" s="69">
        <f t="shared" si="2"/>
        <v>60276</v>
      </c>
      <c r="Q35" s="69">
        <f t="shared" si="3"/>
        <v>59479</v>
      </c>
    </row>
    <row r="36" spans="1:17">
      <c r="A36" s="5">
        <v>33</v>
      </c>
      <c r="B36" s="135">
        <f>A!C40</f>
        <v>70637</v>
      </c>
      <c r="C36" s="64">
        <f>A!F40</f>
        <v>70279</v>
      </c>
      <c r="D36" s="64">
        <f>A!I40</f>
        <v>73062</v>
      </c>
      <c r="F36" s="64">
        <f>A!B40</f>
        <v>69755</v>
      </c>
      <c r="G36" s="64">
        <f>A!E40</f>
        <v>69157</v>
      </c>
      <c r="H36" s="64">
        <f>A!H40</f>
        <v>71623</v>
      </c>
      <c r="I36" s="5">
        <v>1985</v>
      </c>
      <c r="J36" s="17">
        <f t="shared" si="5"/>
        <v>72422</v>
      </c>
      <c r="K36" s="4">
        <f t="shared" si="4"/>
        <v>73256</v>
      </c>
      <c r="L36" s="69">
        <f t="shared" si="0"/>
        <v>73062</v>
      </c>
      <c r="M36" s="4"/>
      <c r="N36" s="66">
        <v>1951</v>
      </c>
      <c r="O36" s="69">
        <f t="shared" si="1"/>
        <v>60071</v>
      </c>
      <c r="P36" s="69">
        <f t="shared" si="2"/>
        <v>60367</v>
      </c>
      <c r="Q36" s="69">
        <f t="shared" si="3"/>
        <v>59663</v>
      </c>
    </row>
    <row r="37" spans="1:17">
      <c r="A37" s="5">
        <v>34</v>
      </c>
      <c r="B37" s="135">
        <f>A!C41</f>
        <v>71094</v>
      </c>
      <c r="C37" s="64">
        <f>A!F41</f>
        <v>71293</v>
      </c>
      <c r="D37" s="64">
        <f>A!I41</f>
        <v>71176</v>
      </c>
      <c r="F37" s="64">
        <f>A!B41</f>
        <v>70631</v>
      </c>
      <c r="G37" s="64">
        <f>A!E41</f>
        <v>70047</v>
      </c>
      <c r="H37" s="64">
        <f>A!H41</f>
        <v>69442</v>
      </c>
      <c r="I37" s="5">
        <v>1984</v>
      </c>
      <c r="J37" s="17">
        <f t="shared" si="5"/>
        <v>70648</v>
      </c>
      <c r="K37" s="4">
        <f t="shared" si="4"/>
        <v>70279</v>
      </c>
      <c r="L37" s="69">
        <f t="shared" si="0"/>
        <v>71176</v>
      </c>
      <c r="M37" s="4"/>
      <c r="N37" s="66">
        <v>1952</v>
      </c>
      <c r="O37" s="69">
        <f t="shared" si="1"/>
        <v>60064</v>
      </c>
      <c r="P37" s="69">
        <f t="shared" si="2"/>
        <v>60261</v>
      </c>
      <c r="Q37" s="69">
        <f t="shared" si="3"/>
        <v>59650</v>
      </c>
    </row>
    <row r="38" spans="1:17">
      <c r="A38" s="5">
        <v>35</v>
      </c>
      <c r="B38" s="135">
        <f>A!C42</f>
        <v>71833</v>
      </c>
      <c r="C38" s="64">
        <f>A!F42</f>
        <v>71830</v>
      </c>
      <c r="D38" s="64">
        <f>A!I42</f>
        <v>72035</v>
      </c>
      <c r="F38" s="64">
        <f>A!B42</f>
        <v>70100</v>
      </c>
      <c r="G38" s="64">
        <f>A!E42</f>
        <v>70904</v>
      </c>
      <c r="H38" s="64">
        <f>A!H42</f>
        <v>70265</v>
      </c>
      <c r="I38" s="5">
        <v>1983</v>
      </c>
      <c r="J38" s="17">
        <f t="shared" si="5"/>
        <v>70637</v>
      </c>
      <c r="K38" s="4">
        <f t="shared" si="4"/>
        <v>71293</v>
      </c>
      <c r="L38" s="69">
        <f t="shared" si="0"/>
        <v>72035</v>
      </c>
      <c r="M38" s="4"/>
      <c r="N38" s="66">
        <v>1953</v>
      </c>
      <c r="O38" s="69">
        <f t="shared" si="1"/>
        <v>62690</v>
      </c>
      <c r="P38" s="69">
        <f t="shared" si="2"/>
        <v>62836</v>
      </c>
      <c r="Q38" s="69">
        <f t="shared" si="3"/>
        <v>62270</v>
      </c>
    </row>
    <row r="39" spans="1:17">
      <c r="A39" s="5">
        <v>36</v>
      </c>
      <c r="B39" s="135">
        <f>A!C43</f>
        <v>70361</v>
      </c>
      <c r="C39" s="64">
        <f>A!F43</f>
        <v>72354</v>
      </c>
      <c r="D39" s="64">
        <f>A!I43</f>
        <v>72551</v>
      </c>
      <c r="F39" s="64">
        <f>A!B43</f>
        <v>68696</v>
      </c>
      <c r="G39" s="64">
        <f>A!E43</f>
        <v>70398</v>
      </c>
      <c r="H39" s="64">
        <f>A!H43</f>
        <v>71110</v>
      </c>
      <c r="I39" s="5">
        <v>1982</v>
      </c>
      <c r="J39" s="17">
        <f t="shared" si="5"/>
        <v>71094</v>
      </c>
      <c r="K39" s="4">
        <f t="shared" si="4"/>
        <v>71830</v>
      </c>
      <c r="L39" s="69">
        <f t="shared" si="0"/>
        <v>72551</v>
      </c>
      <c r="M39" s="4"/>
      <c r="N39" s="66">
        <v>1954</v>
      </c>
      <c r="O39" s="69">
        <f t="shared" si="1"/>
        <v>64262</v>
      </c>
      <c r="P39" s="69">
        <f t="shared" si="2"/>
        <v>64600</v>
      </c>
      <c r="Q39" s="69">
        <f t="shared" si="3"/>
        <v>64076</v>
      </c>
    </row>
    <row r="40" spans="1:17">
      <c r="A40" s="5">
        <v>37</v>
      </c>
      <c r="B40" s="135">
        <f>A!C44</f>
        <v>67883</v>
      </c>
      <c r="C40" s="64">
        <f>A!F44</f>
        <v>70958</v>
      </c>
      <c r="D40" s="64">
        <f>A!I44</f>
        <v>72937</v>
      </c>
      <c r="F40" s="64">
        <f>A!B44</f>
        <v>66397</v>
      </c>
      <c r="G40" s="64">
        <f>A!E44</f>
        <v>68961</v>
      </c>
      <c r="H40" s="64">
        <f>A!H44</f>
        <v>70470</v>
      </c>
      <c r="I40" s="5">
        <v>1981</v>
      </c>
      <c r="J40" s="17">
        <f t="shared" si="5"/>
        <v>71833</v>
      </c>
      <c r="K40" s="4">
        <f t="shared" si="4"/>
        <v>72354</v>
      </c>
      <c r="L40" s="69">
        <f t="shared" si="0"/>
        <v>72937</v>
      </c>
      <c r="M40" s="4"/>
      <c r="N40" s="66">
        <v>1955</v>
      </c>
      <c r="O40" s="69">
        <f t="shared" si="1"/>
        <v>65526</v>
      </c>
      <c r="P40" s="69">
        <f t="shared" si="2"/>
        <v>65590</v>
      </c>
      <c r="Q40" s="69">
        <f t="shared" si="3"/>
        <v>65057</v>
      </c>
    </row>
    <row r="41" spans="1:17">
      <c r="A41" s="5">
        <v>38</v>
      </c>
      <c r="B41" s="135">
        <f>A!C45</f>
        <v>63004</v>
      </c>
      <c r="C41" s="64">
        <f>A!F45</f>
        <v>68562</v>
      </c>
      <c r="D41" s="64">
        <f>A!I45</f>
        <v>71508</v>
      </c>
      <c r="F41" s="64">
        <f>A!B45</f>
        <v>61788</v>
      </c>
      <c r="G41" s="64">
        <f>A!E45</f>
        <v>66716</v>
      </c>
      <c r="H41" s="64">
        <f>A!H45</f>
        <v>69208</v>
      </c>
      <c r="I41" s="5">
        <v>1980</v>
      </c>
      <c r="J41" s="17">
        <f t="shared" si="5"/>
        <v>70361</v>
      </c>
      <c r="K41" s="4">
        <f t="shared" si="4"/>
        <v>70958</v>
      </c>
      <c r="L41" s="69">
        <f t="shared" si="0"/>
        <v>71508</v>
      </c>
      <c r="M41" s="4"/>
      <c r="N41" s="66">
        <v>1956</v>
      </c>
      <c r="O41" s="69">
        <f t="shared" si="1"/>
        <v>68363</v>
      </c>
      <c r="P41" s="69">
        <f t="shared" si="2"/>
        <v>68949</v>
      </c>
      <c r="Q41" s="69">
        <f t="shared" si="3"/>
        <v>68455</v>
      </c>
    </row>
    <row r="42" spans="1:17">
      <c r="A42" s="5">
        <v>39</v>
      </c>
      <c r="B42" s="135">
        <f>A!C46</f>
        <v>61251</v>
      </c>
      <c r="C42" s="64">
        <f>A!F46</f>
        <v>63573</v>
      </c>
      <c r="D42" s="64">
        <f>A!I46</f>
        <v>69082</v>
      </c>
      <c r="F42" s="64">
        <f>A!B46</f>
        <v>60772</v>
      </c>
      <c r="G42" s="64">
        <f>A!E46</f>
        <v>62074</v>
      </c>
      <c r="H42" s="64">
        <f>A!H46</f>
        <v>66944</v>
      </c>
      <c r="I42" s="5">
        <v>1979</v>
      </c>
      <c r="J42" s="17">
        <f t="shared" si="5"/>
        <v>67883</v>
      </c>
      <c r="K42" s="4">
        <f t="shared" si="4"/>
        <v>68562</v>
      </c>
      <c r="L42" s="69">
        <f t="shared" si="0"/>
        <v>69082</v>
      </c>
      <c r="M42" s="4"/>
      <c r="N42" s="66">
        <v>1957</v>
      </c>
      <c r="O42" s="69">
        <f t="shared" si="1"/>
        <v>70781</v>
      </c>
      <c r="P42" s="69">
        <f t="shared" si="2"/>
        <v>70908</v>
      </c>
      <c r="Q42" s="69">
        <f t="shared" si="3"/>
        <v>70609</v>
      </c>
    </row>
    <row r="43" spans="1:17">
      <c r="A43" s="5">
        <v>40</v>
      </c>
      <c r="B43" s="135">
        <f>A!C47</f>
        <v>64808</v>
      </c>
      <c r="C43" s="64">
        <f>A!F47</f>
        <v>61766</v>
      </c>
      <c r="D43" s="64">
        <f>A!I47</f>
        <v>64094</v>
      </c>
      <c r="F43" s="64">
        <f>A!B47</f>
        <v>64126</v>
      </c>
      <c r="G43" s="64">
        <f>A!E47</f>
        <v>60895</v>
      </c>
      <c r="H43" s="64">
        <f>A!H47</f>
        <v>62120</v>
      </c>
      <c r="I43" s="5">
        <v>1978</v>
      </c>
      <c r="J43" s="17">
        <f t="shared" si="5"/>
        <v>63004</v>
      </c>
      <c r="K43" s="4">
        <f t="shared" si="4"/>
        <v>63573</v>
      </c>
      <c r="L43" s="69">
        <f t="shared" si="0"/>
        <v>64094</v>
      </c>
      <c r="M43" s="4"/>
      <c r="N43" s="66">
        <v>1958</v>
      </c>
      <c r="O43" s="69">
        <f t="shared" si="1"/>
        <v>73122</v>
      </c>
      <c r="P43" s="69">
        <f t="shared" si="2"/>
        <v>73794</v>
      </c>
      <c r="Q43" s="69">
        <f t="shared" si="3"/>
        <v>73402</v>
      </c>
    </row>
    <row r="44" spans="1:17">
      <c r="A44" s="5">
        <v>41</v>
      </c>
      <c r="B44" s="135">
        <f>A!C48</f>
        <v>65352</v>
      </c>
      <c r="C44" s="64">
        <f>A!F48</f>
        <v>65422</v>
      </c>
      <c r="D44" s="64">
        <f>A!I48</f>
        <v>62283</v>
      </c>
      <c r="F44" s="64">
        <f>A!B48</f>
        <v>64558</v>
      </c>
      <c r="G44" s="64">
        <f>A!E48</f>
        <v>64175</v>
      </c>
      <c r="H44" s="64">
        <f>A!H48</f>
        <v>60952</v>
      </c>
      <c r="I44" s="5">
        <v>1977</v>
      </c>
      <c r="J44" s="17">
        <f t="shared" si="5"/>
        <v>61251</v>
      </c>
      <c r="K44" s="4">
        <f t="shared" si="4"/>
        <v>61766</v>
      </c>
      <c r="L44" s="69">
        <f t="shared" si="0"/>
        <v>62283</v>
      </c>
      <c r="M44" s="4"/>
      <c r="N44" s="66">
        <v>1959</v>
      </c>
      <c r="O44" s="69">
        <f t="shared" si="1"/>
        <v>75539</v>
      </c>
      <c r="P44" s="69">
        <f t="shared" si="2"/>
        <v>75856</v>
      </c>
      <c r="Q44" s="69">
        <f t="shared" si="3"/>
        <v>75681</v>
      </c>
    </row>
    <row r="45" spans="1:17">
      <c r="A45" s="5">
        <v>42</v>
      </c>
      <c r="B45" s="135">
        <f>A!C49</f>
        <v>66162</v>
      </c>
      <c r="C45" s="64">
        <f>A!F49</f>
        <v>65937</v>
      </c>
      <c r="D45" s="64">
        <f>A!I49</f>
        <v>65823</v>
      </c>
      <c r="F45" s="64">
        <f>A!B49</f>
        <v>65486</v>
      </c>
      <c r="G45" s="64">
        <f>A!E49</f>
        <v>64675</v>
      </c>
      <c r="H45" s="64">
        <f>A!H49</f>
        <v>64225</v>
      </c>
      <c r="I45" s="5">
        <v>1976</v>
      </c>
      <c r="J45" s="17">
        <f t="shared" si="5"/>
        <v>64808</v>
      </c>
      <c r="K45" s="4">
        <f t="shared" si="4"/>
        <v>65422</v>
      </c>
      <c r="L45" s="69">
        <f t="shared" si="0"/>
        <v>65823</v>
      </c>
      <c r="M45" s="4"/>
      <c r="N45" s="66">
        <v>1960</v>
      </c>
      <c r="O45" s="69">
        <f t="shared" si="1"/>
        <v>76455</v>
      </c>
      <c r="P45" s="69">
        <f t="shared" si="2"/>
        <v>76783</v>
      </c>
      <c r="Q45" s="69">
        <f t="shared" si="3"/>
        <v>76311</v>
      </c>
    </row>
    <row r="46" spans="1:17">
      <c r="A46" s="5">
        <v>43</v>
      </c>
      <c r="B46" s="135">
        <f>A!C50</f>
        <v>70160</v>
      </c>
      <c r="C46" s="64">
        <f>A!F50</f>
        <v>66838</v>
      </c>
      <c r="D46" s="64">
        <f>A!I50</f>
        <v>66413</v>
      </c>
      <c r="F46" s="64">
        <f>A!B50</f>
        <v>69586</v>
      </c>
      <c r="G46" s="64">
        <f>A!E50</f>
        <v>65644</v>
      </c>
      <c r="H46" s="64">
        <f>A!H50</f>
        <v>64595</v>
      </c>
      <c r="I46" s="5">
        <v>1975</v>
      </c>
      <c r="J46" s="17">
        <f t="shared" si="5"/>
        <v>65352</v>
      </c>
      <c r="K46" s="4">
        <f t="shared" si="4"/>
        <v>65937</v>
      </c>
      <c r="L46" s="69">
        <f t="shared" si="0"/>
        <v>66413</v>
      </c>
      <c r="M46" s="4"/>
      <c r="N46" s="66">
        <v>1961</v>
      </c>
      <c r="O46" s="69">
        <f t="shared" si="1"/>
        <v>78724</v>
      </c>
      <c r="P46" s="69">
        <f t="shared" si="2"/>
        <v>79558</v>
      </c>
      <c r="Q46" s="69">
        <f t="shared" si="3"/>
        <v>79250</v>
      </c>
    </row>
    <row r="47" spans="1:17">
      <c r="A47" s="5">
        <v>44</v>
      </c>
      <c r="B47" s="135">
        <f>A!C51</f>
        <v>74272</v>
      </c>
      <c r="C47" s="64">
        <f>A!F51</f>
        <v>70808</v>
      </c>
      <c r="D47" s="64">
        <f>A!I51</f>
        <v>67228</v>
      </c>
      <c r="F47" s="64">
        <f>A!B51</f>
        <v>73882</v>
      </c>
      <c r="G47" s="64">
        <f>A!E51</f>
        <v>69644</v>
      </c>
      <c r="H47" s="64">
        <f>A!H51</f>
        <v>65630</v>
      </c>
      <c r="I47" s="5">
        <v>1974</v>
      </c>
      <c r="J47" s="17">
        <f t="shared" si="5"/>
        <v>66162</v>
      </c>
      <c r="K47" s="4">
        <f t="shared" si="4"/>
        <v>66838</v>
      </c>
      <c r="L47" s="69">
        <f t="shared" si="0"/>
        <v>67228</v>
      </c>
      <c r="M47" s="4"/>
      <c r="N47" s="66">
        <v>1962</v>
      </c>
      <c r="O47" s="69">
        <f t="shared" si="1"/>
        <v>81130</v>
      </c>
      <c r="P47" s="69">
        <f t="shared" si="2"/>
        <v>81303</v>
      </c>
      <c r="Q47" s="69">
        <f t="shared" si="3"/>
        <v>80975</v>
      </c>
    </row>
    <row r="48" spans="1:17">
      <c r="A48" s="5">
        <v>45</v>
      </c>
      <c r="B48" s="135">
        <f>A!C52</f>
        <v>77655</v>
      </c>
      <c r="C48" s="64">
        <f>A!F52</f>
        <v>74966</v>
      </c>
      <c r="D48" s="64">
        <f>A!I52</f>
        <v>71301</v>
      </c>
      <c r="F48" s="64">
        <f>A!B52</f>
        <v>76789</v>
      </c>
      <c r="G48" s="64">
        <f>A!E52</f>
        <v>73896</v>
      </c>
      <c r="H48" s="64">
        <f>A!H52</f>
        <v>69643</v>
      </c>
      <c r="I48" s="5">
        <v>1973</v>
      </c>
      <c r="J48" s="17">
        <f t="shared" si="5"/>
        <v>70160</v>
      </c>
      <c r="K48" s="4">
        <f t="shared" si="4"/>
        <v>70808</v>
      </c>
      <c r="L48" s="69">
        <f t="shared" si="0"/>
        <v>71301</v>
      </c>
      <c r="M48" s="4"/>
      <c r="N48" s="66">
        <v>1963</v>
      </c>
      <c r="O48" s="69">
        <f t="shared" si="1"/>
        <v>82638</v>
      </c>
      <c r="P48" s="69">
        <f t="shared" si="2"/>
        <v>83743</v>
      </c>
      <c r="Q48" s="69">
        <f t="shared" si="3"/>
        <v>83385</v>
      </c>
    </row>
    <row r="49" spans="1:17">
      <c r="A49" s="5">
        <v>46</v>
      </c>
      <c r="B49" s="135">
        <f>A!C53</f>
        <v>76787</v>
      </c>
      <c r="C49" s="64">
        <f>A!F53</f>
        <v>78364</v>
      </c>
      <c r="D49" s="64">
        <f>A!I53</f>
        <v>75402</v>
      </c>
      <c r="F49" s="64">
        <f>A!B53</f>
        <v>75703</v>
      </c>
      <c r="G49" s="64">
        <f>A!E53</f>
        <v>76713</v>
      </c>
      <c r="H49" s="64">
        <f>A!H53</f>
        <v>73805</v>
      </c>
      <c r="I49" s="5">
        <v>1972</v>
      </c>
      <c r="J49" s="17">
        <f t="shared" si="5"/>
        <v>74272</v>
      </c>
      <c r="K49" s="4">
        <f t="shared" si="4"/>
        <v>74966</v>
      </c>
      <c r="L49" s="69">
        <f t="shared" si="0"/>
        <v>75402</v>
      </c>
      <c r="M49" s="4"/>
      <c r="N49" s="66">
        <v>1964</v>
      </c>
      <c r="O49" s="69">
        <f t="shared" si="1"/>
        <v>84016</v>
      </c>
      <c r="P49" s="69">
        <f t="shared" si="2"/>
        <v>83960</v>
      </c>
      <c r="Q49" s="69">
        <f t="shared" si="3"/>
        <v>83669</v>
      </c>
    </row>
    <row r="50" spans="1:17">
      <c r="A50" s="5">
        <v>47</v>
      </c>
      <c r="B50" s="135">
        <f>A!C54</f>
        <v>79530</v>
      </c>
      <c r="C50" s="64">
        <f>A!F54</f>
        <v>77440</v>
      </c>
      <c r="D50" s="64">
        <f>A!I54</f>
        <v>78753</v>
      </c>
      <c r="F50" s="64">
        <f>A!B54</f>
        <v>78786</v>
      </c>
      <c r="G50" s="64">
        <f>A!E54</f>
        <v>75686</v>
      </c>
      <c r="H50" s="64">
        <f>A!H54</f>
        <v>76696</v>
      </c>
      <c r="I50" s="5">
        <v>1971</v>
      </c>
      <c r="J50" s="17">
        <f t="shared" si="5"/>
        <v>77655</v>
      </c>
      <c r="K50" s="4">
        <f t="shared" si="4"/>
        <v>78364</v>
      </c>
      <c r="L50" s="69">
        <f t="shared" si="0"/>
        <v>78753</v>
      </c>
      <c r="M50" s="4"/>
      <c r="N50" s="66">
        <v>1965</v>
      </c>
      <c r="O50" s="69">
        <f t="shared" si="1"/>
        <v>84508</v>
      </c>
      <c r="P50" s="69">
        <f t="shared" si="2"/>
        <v>85622</v>
      </c>
      <c r="Q50" s="69">
        <f t="shared" si="3"/>
        <v>85146</v>
      </c>
    </row>
    <row r="51" spans="1:17">
      <c r="A51" s="5">
        <v>48</v>
      </c>
      <c r="B51" s="135">
        <f>A!C55</f>
        <v>80721</v>
      </c>
      <c r="C51" s="64">
        <f>A!F55</f>
        <v>80320</v>
      </c>
      <c r="D51" s="64">
        <f>A!I55</f>
        <v>77841</v>
      </c>
      <c r="F51" s="64">
        <f>A!B55</f>
        <v>80211</v>
      </c>
      <c r="G51" s="64">
        <f>A!E55</f>
        <v>78705</v>
      </c>
      <c r="H51" s="64">
        <f>A!H55</f>
        <v>75548</v>
      </c>
      <c r="I51" s="5">
        <v>1970</v>
      </c>
      <c r="J51" s="17">
        <f t="shared" si="5"/>
        <v>76787</v>
      </c>
      <c r="K51" s="4">
        <f t="shared" si="4"/>
        <v>77440</v>
      </c>
      <c r="L51" s="69">
        <f t="shared" si="0"/>
        <v>77841</v>
      </c>
      <c r="M51" s="4"/>
      <c r="N51" s="66">
        <v>1966</v>
      </c>
      <c r="O51" s="69">
        <f t="shared" si="1"/>
        <v>82664</v>
      </c>
      <c r="P51" s="69">
        <f t="shared" si="2"/>
        <v>82278</v>
      </c>
      <c r="Q51" s="69">
        <f t="shared" si="3"/>
        <v>81796</v>
      </c>
    </row>
    <row r="52" spans="1:17">
      <c r="A52" s="5">
        <v>49</v>
      </c>
      <c r="B52" s="135">
        <f>A!C56</f>
        <v>81291</v>
      </c>
      <c r="C52" s="64">
        <f>A!F56</f>
        <v>81455</v>
      </c>
      <c r="D52" s="64">
        <f>A!I56</f>
        <v>80664</v>
      </c>
      <c r="F52" s="64">
        <f>A!B56</f>
        <v>80762</v>
      </c>
      <c r="G52" s="64">
        <f>A!E56</f>
        <v>80070</v>
      </c>
      <c r="H52" s="64">
        <f>A!H56</f>
        <v>78595</v>
      </c>
      <c r="I52" s="5">
        <v>1969</v>
      </c>
      <c r="J52" s="17">
        <f t="shared" si="5"/>
        <v>79530</v>
      </c>
      <c r="K52" s="4">
        <f t="shared" si="4"/>
        <v>80320</v>
      </c>
      <c r="L52" s="69">
        <f t="shared" si="0"/>
        <v>80664</v>
      </c>
      <c r="M52" s="4"/>
      <c r="N52" s="66">
        <v>1967</v>
      </c>
      <c r="O52" s="69">
        <f t="shared" si="1"/>
        <v>81291</v>
      </c>
      <c r="P52" s="69">
        <f t="shared" si="2"/>
        <v>84320</v>
      </c>
      <c r="Q52" s="69">
        <f t="shared" si="3"/>
        <v>83658</v>
      </c>
    </row>
    <row r="53" spans="1:17">
      <c r="A53" s="5">
        <v>50</v>
      </c>
      <c r="B53" s="135">
        <f>A!C57</f>
        <v>82664</v>
      </c>
      <c r="C53" s="64">
        <f>A!F57</f>
        <v>84320</v>
      </c>
      <c r="D53" s="64">
        <f>A!I57</f>
        <v>82578</v>
      </c>
      <c r="F53" s="64">
        <f>A!B57</f>
        <v>80186</v>
      </c>
      <c r="G53" s="64">
        <f>A!E57</f>
        <v>80731</v>
      </c>
      <c r="H53" s="64">
        <f>A!H57</f>
        <v>79961</v>
      </c>
      <c r="I53" s="5">
        <v>1968</v>
      </c>
      <c r="J53" s="17">
        <f t="shared" si="5"/>
        <v>80721</v>
      </c>
      <c r="K53" s="4">
        <f t="shared" si="4"/>
        <v>81455</v>
      </c>
      <c r="L53" s="69">
        <f t="shared" si="0"/>
        <v>82578</v>
      </c>
      <c r="M53" s="4"/>
      <c r="N53" s="66">
        <v>1968</v>
      </c>
      <c r="O53" s="69">
        <f t="shared" si="1"/>
        <v>80721</v>
      </c>
      <c r="P53" s="69">
        <f t="shared" si="2"/>
        <v>81455</v>
      </c>
      <c r="Q53" s="69">
        <f t="shared" si="3"/>
        <v>82578</v>
      </c>
    </row>
    <row r="54" spans="1:17">
      <c r="A54" s="5">
        <v>51</v>
      </c>
      <c r="B54" s="135">
        <f>A!C58</f>
        <v>84508</v>
      </c>
      <c r="C54" s="64">
        <f>A!F58</f>
        <v>82278</v>
      </c>
      <c r="D54" s="64">
        <f>A!I58</f>
        <v>83658</v>
      </c>
      <c r="F54" s="64">
        <f>A!B58</f>
        <v>83067</v>
      </c>
      <c r="G54" s="64">
        <f>A!E58</f>
        <v>80065</v>
      </c>
      <c r="H54" s="64">
        <f>A!H58</f>
        <v>80572</v>
      </c>
      <c r="I54" s="5">
        <v>1967</v>
      </c>
      <c r="J54" s="17">
        <f t="shared" si="5"/>
        <v>81291</v>
      </c>
      <c r="K54" s="4">
        <f t="shared" si="4"/>
        <v>84320</v>
      </c>
      <c r="L54" s="69">
        <f t="shared" si="0"/>
        <v>83658</v>
      </c>
      <c r="M54" s="4"/>
      <c r="N54" s="66">
        <v>1969</v>
      </c>
      <c r="O54" s="69">
        <f t="shared" si="1"/>
        <v>79530</v>
      </c>
      <c r="P54" s="69">
        <f t="shared" si="2"/>
        <v>80320</v>
      </c>
      <c r="Q54" s="69">
        <f t="shared" si="3"/>
        <v>80664</v>
      </c>
    </row>
    <row r="55" spans="1:17">
      <c r="A55" s="5">
        <v>52</v>
      </c>
      <c r="B55" s="135">
        <f>A!C59</f>
        <v>84016</v>
      </c>
      <c r="C55" s="64">
        <f>A!F59</f>
        <v>85622</v>
      </c>
      <c r="D55" s="64">
        <f>A!I59</f>
        <v>81796</v>
      </c>
      <c r="F55" s="64">
        <f>A!B59</f>
        <v>81988</v>
      </c>
      <c r="G55" s="64">
        <f>A!E59</f>
        <v>82909</v>
      </c>
      <c r="H55" s="64">
        <f>A!H59</f>
        <v>79878</v>
      </c>
      <c r="I55" s="5">
        <v>1966</v>
      </c>
      <c r="J55" s="17">
        <f t="shared" si="5"/>
        <v>82664</v>
      </c>
      <c r="K55" s="4">
        <f t="shared" si="4"/>
        <v>82278</v>
      </c>
      <c r="L55" s="69">
        <f t="shared" si="0"/>
        <v>81796</v>
      </c>
      <c r="M55" s="4"/>
      <c r="N55" s="66">
        <v>1970</v>
      </c>
      <c r="O55" s="69">
        <f t="shared" si="1"/>
        <v>76787</v>
      </c>
      <c r="P55" s="69">
        <f t="shared" si="2"/>
        <v>77440</v>
      </c>
      <c r="Q55" s="69">
        <f t="shared" si="3"/>
        <v>77841</v>
      </c>
    </row>
    <row r="56" spans="1:17">
      <c r="A56" s="5">
        <v>53</v>
      </c>
      <c r="B56" s="135">
        <f>A!C60</f>
        <v>82638</v>
      </c>
      <c r="C56" s="64">
        <f>A!F60</f>
        <v>83960</v>
      </c>
      <c r="D56" s="64">
        <f>A!I60</f>
        <v>85146</v>
      </c>
      <c r="F56" s="64">
        <f>A!B60</f>
        <v>81648</v>
      </c>
      <c r="G56" s="64">
        <f>A!E60</f>
        <v>81817</v>
      </c>
      <c r="H56" s="64">
        <f>A!H60</f>
        <v>82671</v>
      </c>
      <c r="I56" s="5">
        <v>1965</v>
      </c>
      <c r="J56" s="17">
        <f t="shared" si="5"/>
        <v>84508</v>
      </c>
      <c r="K56" s="4">
        <f t="shared" si="4"/>
        <v>85622</v>
      </c>
      <c r="L56" s="69">
        <f t="shared" si="0"/>
        <v>85146</v>
      </c>
      <c r="M56" s="4"/>
      <c r="N56" s="66">
        <v>1971</v>
      </c>
      <c r="O56" s="69">
        <f t="shared" si="1"/>
        <v>77655</v>
      </c>
      <c r="P56" s="69">
        <f t="shared" si="2"/>
        <v>78364</v>
      </c>
      <c r="Q56" s="69">
        <f t="shared" si="3"/>
        <v>78753</v>
      </c>
    </row>
    <row r="57" spans="1:17">
      <c r="A57" s="5">
        <v>54</v>
      </c>
      <c r="B57" s="135">
        <f>A!C61</f>
        <v>81130</v>
      </c>
      <c r="C57" s="64">
        <f>A!F61</f>
        <v>83743</v>
      </c>
      <c r="D57" s="64">
        <f>A!I61</f>
        <v>83669</v>
      </c>
      <c r="F57" s="64">
        <f>A!B61</f>
        <v>79802</v>
      </c>
      <c r="G57" s="64">
        <f>A!E61</f>
        <v>81527</v>
      </c>
      <c r="H57" s="64">
        <f>A!H61</f>
        <v>81605</v>
      </c>
      <c r="I57" s="5">
        <v>1964</v>
      </c>
      <c r="J57" s="17">
        <f t="shared" si="5"/>
        <v>84016</v>
      </c>
      <c r="K57" s="4">
        <f t="shared" si="4"/>
        <v>83960</v>
      </c>
      <c r="L57" s="69">
        <f t="shared" si="0"/>
        <v>83669</v>
      </c>
      <c r="M57" s="4"/>
      <c r="N57" s="66">
        <v>1972</v>
      </c>
      <c r="O57" s="69">
        <f t="shared" si="1"/>
        <v>74272</v>
      </c>
      <c r="P57" s="69">
        <f t="shared" si="2"/>
        <v>74966</v>
      </c>
      <c r="Q57" s="69">
        <f t="shared" si="3"/>
        <v>75402</v>
      </c>
    </row>
    <row r="58" spans="1:17">
      <c r="A58" s="5">
        <v>55</v>
      </c>
      <c r="B58" s="135">
        <f>A!C62</f>
        <v>78724</v>
      </c>
      <c r="C58" s="64">
        <f>A!F62</f>
        <v>81303</v>
      </c>
      <c r="D58" s="64">
        <f>A!I62</f>
        <v>83385</v>
      </c>
      <c r="F58" s="64">
        <f>A!B62</f>
        <v>77970</v>
      </c>
      <c r="G58" s="64">
        <f>A!E62</f>
        <v>79580</v>
      </c>
      <c r="H58" s="64">
        <f>A!H62</f>
        <v>81321</v>
      </c>
      <c r="I58" s="5">
        <v>1963</v>
      </c>
      <c r="J58" s="17">
        <f t="shared" si="5"/>
        <v>82638</v>
      </c>
      <c r="K58" s="4">
        <f t="shared" si="4"/>
        <v>83743</v>
      </c>
      <c r="L58" s="69">
        <f t="shared" si="0"/>
        <v>83385</v>
      </c>
      <c r="M58" s="4"/>
      <c r="N58" s="66">
        <v>1973</v>
      </c>
      <c r="O58" s="69">
        <f t="shared" si="1"/>
        <v>70160</v>
      </c>
      <c r="P58" s="69">
        <f t="shared" si="2"/>
        <v>70808</v>
      </c>
      <c r="Q58" s="69">
        <f t="shared" si="3"/>
        <v>71301</v>
      </c>
    </row>
    <row r="59" spans="1:17">
      <c r="A59" s="5">
        <v>56</v>
      </c>
      <c r="B59" s="135">
        <f>A!C63</f>
        <v>76455</v>
      </c>
      <c r="C59" s="64">
        <f>A!F63</f>
        <v>79558</v>
      </c>
      <c r="D59" s="64">
        <f>A!I63</f>
        <v>80975</v>
      </c>
      <c r="F59" s="64">
        <f>A!B63</f>
        <v>75289</v>
      </c>
      <c r="G59" s="64">
        <f>A!E63</f>
        <v>77724</v>
      </c>
      <c r="H59" s="64">
        <f>A!H63</f>
        <v>79351</v>
      </c>
      <c r="I59" s="5">
        <v>1962</v>
      </c>
      <c r="J59" s="17">
        <f t="shared" si="5"/>
        <v>81130</v>
      </c>
      <c r="K59" s="4">
        <f t="shared" si="4"/>
        <v>81303</v>
      </c>
      <c r="L59" s="69">
        <f t="shared" si="0"/>
        <v>80975</v>
      </c>
      <c r="M59" s="4"/>
      <c r="N59" s="66">
        <v>1974</v>
      </c>
      <c r="O59" s="69">
        <f t="shared" si="1"/>
        <v>66162</v>
      </c>
      <c r="P59" s="69">
        <f t="shared" si="2"/>
        <v>66838</v>
      </c>
      <c r="Q59" s="69">
        <f t="shared" si="3"/>
        <v>67228</v>
      </c>
    </row>
    <row r="60" spans="1:17">
      <c r="A60" s="5">
        <v>57</v>
      </c>
      <c r="B60" s="135">
        <f>A!C64</f>
        <v>75539</v>
      </c>
      <c r="C60" s="64">
        <f>A!F64</f>
        <v>76783</v>
      </c>
      <c r="D60" s="64">
        <f>A!I64</f>
        <v>79250</v>
      </c>
      <c r="F60" s="64">
        <f>A!B64</f>
        <v>74614</v>
      </c>
      <c r="G60" s="64">
        <f>A!E64</f>
        <v>75091</v>
      </c>
      <c r="H60" s="64">
        <f>A!H64</f>
        <v>77374</v>
      </c>
      <c r="I60" s="5">
        <v>1961</v>
      </c>
      <c r="J60" s="17">
        <f t="shared" si="5"/>
        <v>78724</v>
      </c>
      <c r="K60" s="4">
        <f t="shared" si="4"/>
        <v>79558</v>
      </c>
      <c r="L60" s="69">
        <f t="shared" si="0"/>
        <v>79250</v>
      </c>
      <c r="M60" s="4"/>
      <c r="N60" s="66">
        <v>1975</v>
      </c>
      <c r="O60" s="69">
        <f t="shared" si="1"/>
        <v>65352</v>
      </c>
      <c r="P60" s="69">
        <f t="shared" si="2"/>
        <v>65937</v>
      </c>
      <c r="Q60" s="69">
        <f t="shared" si="3"/>
        <v>66413</v>
      </c>
    </row>
    <row r="61" spans="1:17">
      <c r="A61" s="5">
        <v>58</v>
      </c>
      <c r="B61" s="135">
        <f>A!C65</f>
        <v>73122</v>
      </c>
      <c r="C61" s="64">
        <f>A!F65</f>
        <v>75856</v>
      </c>
      <c r="D61" s="64">
        <f>A!I65</f>
        <v>76311</v>
      </c>
      <c r="F61" s="64">
        <f>A!B65</f>
        <v>72473</v>
      </c>
      <c r="G61" s="64">
        <f>A!E65</f>
        <v>74304</v>
      </c>
      <c r="H61" s="64">
        <f>A!H65</f>
        <v>74742</v>
      </c>
      <c r="I61" s="5">
        <v>1960</v>
      </c>
      <c r="J61" s="17">
        <f t="shared" si="5"/>
        <v>76455</v>
      </c>
      <c r="K61" s="4">
        <f t="shared" si="4"/>
        <v>76783</v>
      </c>
      <c r="L61" s="69">
        <f t="shared" si="0"/>
        <v>76311</v>
      </c>
      <c r="M61" s="4"/>
      <c r="N61" s="66">
        <v>1976</v>
      </c>
      <c r="O61" s="69">
        <f t="shared" si="1"/>
        <v>64808</v>
      </c>
      <c r="P61" s="69">
        <f t="shared" si="2"/>
        <v>65422</v>
      </c>
      <c r="Q61" s="69">
        <f t="shared" si="3"/>
        <v>65823</v>
      </c>
    </row>
    <row r="62" spans="1:17">
      <c r="A62" s="5">
        <v>59</v>
      </c>
      <c r="B62" s="135">
        <f>A!C66</f>
        <v>70781</v>
      </c>
      <c r="C62" s="64">
        <f>A!F66</f>
        <v>73794</v>
      </c>
      <c r="D62" s="64">
        <f>A!I66</f>
        <v>75681</v>
      </c>
      <c r="F62" s="64">
        <f>A!B66</f>
        <v>70475</v>
      </c>
      <c r="G62" s="64">
        <f>A!E66</f>
        <v>72187</v>
      </c>
      <c r="H62" s="64">
        <f>A!H66</f>
        <v>73872</v>
      </c>
      <c r="I62" s="5">
        <v>1959</v>
      </c>
      <c r="J62" s="17">
        <f t="shared" si="5"/>
        <v>75539</v>
      </c>
      <c r="K62" s="4">
        <f t="shared" si="4"/>
        <v>75856</v>
      </c>
      <c r="L62" s="69">
        <f t="shared" si="0"/>
        <v>75681</v>
      </c>
      <c r="M62" s="4"/>
      <c r="N62" s="66">
        <v>1977</v>
      </c>
      <c r="O62" s="69">
        <f t="shared" si="1"/>
        <v>61251</v>
      </c>
      <c r="P62" s="69">
        <f t="shared" si="2"/>
        <v>61766</v>
      </c>
      <c r="Q62" s="69">
        <f t="shared" si="3"/>
        <v>62283</v>
      </c>
    </row>
    <row r="63" spans="1:17">
      <c r="A63" s="5">
        <v>60</v>
      </c>
      <c r="B63" s="135">
        <f>A!C67</f>
        <v>68363</v>
      </c>
      <c r="C63" s="64">
        <f>A!F67</f>
        <v>70908</v>
      </c>
      <c r="D63" s="64">
        <f>A!I67</f>
        <v>73402</v>
      </c>
      <c r="F63" s="64">
        <f>A!B67</f>
        <v>68252</v>
      </c>
      <c r="G63" s="64">
        <f>A!E67</f>
        <v>70127</v>
      </c>
      <c r="H63" s="64">
        <f>A!H67</f>
        <v>71830</v>
      </c>
      <c r="I63" s="5">
        <v>1958</v>
      </c>
      <c r="J63" s="17">
        <f t="shared" si="5"/>
        <v>73122</v>
      </c>
      <c r="K63" s="4">
        <f t="shared" si="4"/>
        <v>73794</v>
      </c>
      <c r="L63" s="69">
        <f t="shared" si="0"/>
        <v>73402</v>
      </c>
      <c r="M63" s="4"/>
      <c r="N63" s="66">
        <v>1978</v>
      </c>
      <c r="O63" s="69">
        <f t="shared" si="1"/>
        <v>63004</v>
      </c>
      <c r="P63" s="69">
        <f t="shared" si="2"/>
        <v>63573</v>
      </c>
      <c r="Q63" s="69">
        <f t="shared" si="3"/>
        <v>64094</v>
      </c>
    </row>
    <row r="64" spans="1:17">
      <c r="A64" s="5">
        <v>61</v>
      </c>
      <c r="B64" s="135">
        <f>A!C68</f>
        <v>65526</v>
      </c>
      <c r="C64" s="64">
        <f>A!F68</f>
        <v>68949</v>
      </c>
      <c r="D64" s="64">
        <f>A!I68</f>
        <v>70609</v>
      </c>
      <c r="F64" s="64">
        <f>A!B68</f>
        <v>65332</v>
      </c>
      <c r="G64" s="64">
        <f>A!E68</f>
        <v>67858</v>
      </c>
      <c r="H64" s="64">
        <f>A!H68</f>
        <v>69664</v>
      </c>
      <c r="I64" s="5">
        <v>1957</v>
      </c>
      <c r="J64" s="17">
        <f t="shared" si="5"/>
        <v>70781</v>
      </c>
      <c r="K64" s="4">
        <f t="shared" si="4"/>
        <v>70908</v>
      </c>
      <c r="L64" s="69">
        <f t="shared" si="0"/>
        <v>70609</v>
      </c>
      <c r="M64" s="4"/>
      <c r="N64" s="66">
        <v>1979</v>
      </c>
      <c r="O64" s="69">
        <f t="shared" si="1"/>
        <v>67883</v>
      </c>
      <c r="P64" s="69">
        <f t="shared" si="2"/>
        <v>68562</v>
      </c>
      <c r="Q64" s="69">
        <f t="shared" si="3"/>
        <v>69082</v>
      </c>
    </row>
    <row r="65" spans="1:17">
      <c r="A65" s="5">
        <v>62</v>
      </c>
      <c r="B65" s="135">
        <f>A!C69</f>
        <v>64262</v>
      </c>
      <c r="C65" s="64">
        <f>A!F69</f>
        <v>65590</v>
      </c>
      <c r="D65" s="64">
        <f>A!I69</f>
        <v>68455</v>
      </c>
      <c r="F65" s="64">
        <f>A!B69</f>
        <v>64365</v>
      </c>
      <c r="G65" s="64">
        <f>A!E69</f>
        <v>64843</v>
      </c>
      <c r="H65" s="64">
        <f>A!H69</f>
        <v>67359</v>
      </c>
      <c r="I65" s="5">
        <v>1956</v>
      </c>
      <c r="J65" s="17">
        <f t="shared" si="5"/>
        <v>68363</v>
      </c>
      <c r="K65" s="4">
        <f t="shared" si="4"/>
        <v>68949</v>
      </c>
      <c r="L65" s="69">
        <f t="shared" si="0"/>
        <v>68455</v>
      </c>
      <c r="M65" s="4"/>
      <c r="N65" s="66">
        <v>1980</v>
      </c>
      <c r="O65" s="69">
        <f t="shared" si="1"/>
        <v>70361</v>
      </c>
      <c r="P65" s="69">
        <f t="shared" si="2"/>
        <v>70958</v>
      </c>
      <c r="Q65" s="69">
        <f t="shared" si="3"/>
        <v>71508</v>
      </c>
    </row>
    <row r="66" spans="1:17">
      <c r="A66" s="5">
        <v>63</v>
      </c>
      <c r="B66" s="135">
        <f>A!C70</f>
        <v>62690</v>
      </c>
      <c r="C66" s="64">
        <f>A!F70</f>
        <v>64600</v>
      </c>
      <c r="D66" s="64">
        <f>A!I70</f>
        <v>65057</v>
      </c>
      <c r="F66" s="64">
        <f>A!B70</f>
        <v>62976</v>
      </c>
      <c r="G66" s="64">
        <f>A!E70</f>
        <v>63803</v>
      </c>
      <c r="H66" s="64">
        <f>A!H70</f>
        <v>64232</v>
      </c>
      <c r="I66" s="5">
        <v>1955</v>
      </c>
      <c r="J66" s="17">
        <f t="shared" si="5"/>
        <v>65526</v>
      </c>
      <c r="K66" s="4">
        <f t="shared" si="4"/>
        <v>65590</v>
      </c>
      <c r="L66" s="69">
        <f t="shared" si="0"/>
        <v>65057</v>
      </c>
      <c r="M66" s="4"/>
      <c r="N66" s="66">
        <v>1981</v>
      </c>
      <c r="O66" s="69">
        <f t="shared" si="1"/>
        <v>71833</v>
      </c>
      <c r="P66" s="69">
        <f t="shared" si="2"/>
        <v>72354</v>
      </c>
      <c r="Q66" s="69">
        <f t="shared" si="3"/>
        <v>72937</v>
      </c>
    </row>
    <row r="67" spans="1:17">
      <c r="A67" s="5">
        <v>64</v>
      </c>
      <c r="B67" s="135">
        <f>A!C71</f>
        <v>60064</v>
      </c>
      <c r="C67" s="64">
        <f>A!F71</f>
        <v>62836</v>
      </c>
      <c r="D67" s="64">
        <f>A!I71</f>
        <v>64076</v>
      </c>
      <c r="F67" s="64">
        <f>A!B71</f>
        <v>60627</v>
      </c>
      <c r="G67" s="64">
        <f>A!E71</f>
        <v>62380</v>
      </c>
      <c r="H67" s="64">
        <f>A!H71</f>
        <v>63221</v>
      </c>
      <c r="I67" s="5">
        <v>1954</v>
      </c>
      <c r="J67" s="17">
        <f t="shared" si="5"/>
        <v>64262</v>
      </c>
      <c r="K67" s="4">
        <f t="shared" si="4"/>
        <v>64600</v>
      </c>
      <c r="L67" s="69">
        <f t="shared" si="0"/>
        <v>64076</v>
      </c>
      <c r="M67" s="4"/>
      <c r="N67" s="66">
        <v>1982</v>
      </c>
      <c r="O67" s="69">
        <f t="shared" si="1"/>
        <v>71094</v>
      </c>
      <c r="P67" s="69">
        <f t="shared" si="2"/>
        <v>71830</v>
      </c>
      <c r="Q67" s="69">
        <f t="shared" si="3"/>
        <v>72551</v>
      </c>
    </row>
    <row r="68" spans="1:17">
      <c r="A68" s="5">
        <v>65</v>
      </c>
      <c r="B68" s="135">
        <f>A!C72</f>
        <v>60071</v>
      </c>
      <c r="C68" s="64">
        <f>A!F72</f>
        <v>60261</v>
      </c>
      <c r="D68" s="64">
        <f>A!I72</f>
        <v>62270</v>
      </c>
      <c r="F68" s="64">
        <f>A!B72</f>
        <v>61076</v>
      </c>
      <c r="G68" s="64">
        <f>A!E72</f>
        <v>60019</v>
      </c>
      <c r="H68" s="64">
        <f>A!H72</f>
        <v>61710</v>
      </c>
      <c r="I68" s="5">
        <v>1953</v>
      </c>
      <c r="J68" s="17">
        <f t="shared" si="5"/>
        <v>62690</v>
      </c>
      <c r="K68" s="4">
        <f t="shared" si="4"/>
        <v>62836</v>
      </c>
      <c r="L68" s="69">
        <f t="shared" ref="L68:L103" si="6">D68</f>
        <v>62270</v>
      </c>
      <c r="M68" s="4"/>
      <c r="N68" s="66">
        <v>1983</v>
      </c>
      <c r="O68" s="69">
        <f t="shared" ref="O68:O101" si="7">VLOOKUP(N68,$I$3:$L$103,2,FALSE)</f>
        <v>70637</v>
      </c>
      <c r="P68" s="69">
        <f t="shared" ref="P68:P102" si="8">VLOOKUP(N68,$I$3:$L$103,3,FALSE)</f>
        <v>71293</v>
      </c>
      <c r="Q68" s="69">
        <f t="shared" ref="Q68:Q103" si="9">VLOOKUP(N68,$I$3:$L$103,4,FALSE)</f>
        <v>72035</v>
      </c>
    </row>
    <row r="69" spans="1:17">
      <c r="A69" s="5">
        <v>66</v>
      </c>
      <c r="B69" s="135">
        <f>A!C73</f>
        <v>59600</v>
      </c>
      <c r="C69" s="64">
        <f>A!F73</f>
        <v>60367</v>
      </c>
      <c r="D69" s="64">
        <f>A!I73</f>
        <v>59650</v>
      </c>
      <c r="F69" s="64">
        <f>A!B73</f>
        <v>61082</v>
      </c>
      <c r="G69" s="64">
        <f>A!E73</f>
        <v>60326</v>
      </c>
      <c r="H69" s="64">
        <f>A!H73</f>
        <v>59315</v>
      </c>
      <c r="I69" s="5">
        <v>1952</v>
      </c>
      <c r="J69" s="17">
        <f t="shared" si="5"/>
        <v>60064</v>
      </c>
      <c r="K69" s="4">
        <f t="shared" ref="K69:K102" si="10">C68</f>
        <v>60261</v>
      </c>
      <c r="L69" s="69">
        <f t="shared" si="6"/>
        <v>59650</v>
      </c>
      <c r="M69" s="4"/>
      <c r="N69" s="66">
        <v>1984</v>
      </c>
      <c r="O69" s="69">
        <f t="shared" si="7"/>
        <v>70648</v>
      </c>
      <c r="P69" s="69">
        <f t="shared" si="8"/>
        <v>70279</v>
      </c>
      <c r="Q69" s="69">
        <f t="shared" si="9"/>
        <v>71176</v>
      </c>
    </row>
    <row r="70" spans="1:17">
      <c r="A70" s="5">
        <v>67</v>
      </c>
      <c r="B70" s="135">
        <f>A!C74</f>
        <v>60878</v>
      </c>
      <c r="C70" s="64">
        <f>A!F74</f>
        <v>60276</v>
      </c>
      <c r="D70" s="64">
        <f>A!I74</f>
        <v>59663</v>
      </c>
      <c r="F70" s="64">
        <f>A!B74</f>
        <v>62320</v>
      </c>
      <c r="G70" s="64">
        <f>A!E74</f>
        <v>60324</v>
      </c>
      <c r="H70" s="64">
        <f>A!H74</f>
        <v>59478</v>
      </c>
      <c r="I70" s="5">
        <v>1951</v>
      </c>
      <c r="J70" s="17">
        <f t="shared" ref="J70:J102" si="11">B68</f>
        <v>60071</v>
      </c>
      <c r="K70" s="4">
        <f t="shared" si="10"/>
        <v>60367</v>
      </c>
      <c r="L70" s="69">
        <f t="shared" si="6"/>
        <v>59663</v>
      </c>
      <c r="M70" s="4"/>
      <c r="N70" s="66">
        <v>1985</v>
      </c>
      <c r="O70" s="69">
        <f t="shared" si="7"/>
        <v>72422</v>
      </c>
      <c r="P70" s="69">
        <f t="shared" si="8"/>
        <v>73256</v>
      </c>
      <c r="Q70" s="69">
        <f t="shared" si="9"/>
        <v>73062</v>
      </c>
    </row>
    <row r="71" spans="1:17">
      <c r="A71" s="5">
        <v>68</v>
      </c>
      <c r="B71" s="135">
        <f>A!C75</f>
        <v>62732</v>
      </c>
      <c r="C71" s="64">
        <f>A!F75</f>
        <v>61243</v>
      </c>
      <c r="D71" s="64">
        <f>A!I75</f>
        <v>59479</v>
      </c>
      <c r="F71" s="64">
        <f>A!B75</f>
        <v>64019</v>
      </c>
      <c r="G71" s="64">
        <f>A!E75</f>
        <v>61432</v>
      </c>
      <c r="H71" s="64">
        <f>A!H75</f>
        <v>59481</v>
      </c>
      <c r="I71" s="5">
        <v>1950</v>
      </c>
      <c r="J71" s="17">
        <f t="shared" si="11"/>
        <v>59600</v>
      </c>
      <c r="K71" s="4">
        <f t="shared" si="10"/>
        <v>60276</v>
      </c>
      <c r="L71" s="69">
        <f t="shared" si="6"/>
        <v>59479</v>
      </c>
      <c r="M71" s="4"/>
      <c r="N71" s="66">
        <v>1986</v>
      </c>
      <c r="O71" s="69">
        <f t="shared" si="7"/>
        <v>72550</v>
      </c>
      <c r="P71" s="69">
        <f t="shared" si="8"/>
        <v>73285</v>
      </c>
      <c r="Q71" s="69">
        <f t="shared" si="9"/>
        <v>74342</v>
      </c>
    </row>
    <row r="72" spans="1:17">
      <c r="A72" s="5">
        <v>69</v>
      </c>
      <c r="B72" s="135">
        <f>A!C76</f>
        <v>67495</v>
      </c>
      <c r="C72" s="64">
        <f>A!F76</f>
        <v>62955</v>
      </c>
      <c r="D72" s="64">
        <f>A!I76</f>
        <v>60319</v>
      </c>
      <c r="F72" s="64">
        <f>A!B76</f>
        <v>69027</v>
      </c>
      <c r="G72" s="64">
        <f>A!E76</f>
        <v>62965</v>
      </c>
      <c r="H72" s="64">
        <f>A!H76</f>
        <v>60429</v>
      </c>
      <c r="I72" s="5">
        <v>1949</v>
      </c>
      <c r="J72" s="17">
        <f t="shared" si="11"/>
        <v>60878</v>
      </c>
      <c r="K72" s="4">
        <f t="shared" si="10"/>
        <v>61243</v>
      </c>
      <c r="L72" s="69">
        <f t="shared" si="6"/>
        <v>60319</v>
      </c>
      <c r="M72" s="4"/>
      <c r="N72" s="66">
        <v>1987</v>
      </c>
      <c r="O72" s="69">
        <f t="shared" si="7"/>
        <v>72877</v>
      </c>
      <c r="P72" s="69">
        <f t="shared" si="8"/>
        <v>73622</v>
      </c>
      <c r="Q72" s="69">
        <f t="shared" si="9"/>
        <v>74735</v>
      </c>
    </row>
    <row r="73" spans="1:17">
      <c r="A73" s="5">
        <v>70</v>
      </c>
      <c r="B73" s="135">
        <f>A!C77</f>
        <v>50135</v>
      </c>
      <c r="C73" s="64">
        <f>A!F77</f>
        <v>67505</v>
      </c>
      <c r="D73" s="64">
        <f>A!I77</f>
        <v>61807</v>
      </c>
      <c r="F73" s="64">
        <f>A!B77</f>
        <v>51771</v>
      </c>
      <c r="G73" s="64">
        <f>A!E77</f>
        <v>67803</v>
      </c>
      <c r="H73" s="64">
        <f>A!H77</f>
        <v>61782</v>
      </c>
      <c r="I73" s="5">
        <v>1948</v>
      </c>
      <c r="J73" s="17">
        <f t="shared" si="11"/>
        <v>62732</v>
      </c>
      <c r="K73" s="4">
        <f t="shared" si="10"/>
        <v>62955</v>
      </c>
      <c r="L73" s="69">
        <f t="shared" si="6"/>
        <v>61807</v>
      </c>
      <c r="M73" s="4"/>
      <c r="N73" s="66">
        <v>1988</v>
      </c>
      <c r="O73" s="69">
        <f t="shared" si="7"/>
        <v>73652</v>
      </c>
      <c r="P73" s="69">
        <f t="shared" si="8"/>
        <v>74514</v>
      </c>
      <c r="Q73" s="69">
        <f t="shared" si="9"/>
        <v>75619</v>
      </c>
    </row>
    <row r="74" spans="1:17">
      <c r="A74" s="5">
        <v>71</v>
      </c>
      <c r="B74" s="135">
        <f>A!C78</f>
        <v>47196</v>
      </c>
      <c r="C74" s="64">
        <f>A!F78</f>
        <v>50114</v>
      </c>
      <c r="D74" s="64">
        <f>A!I78</f>
        <v>66251</v>
      </c>
      <c r="F74" s="64">
        <f>A!B78</f>
        <v>48550</v>
      </c>
      <c r="G74" s="64">
        <f>A!E78</f>
        <v>50692</v>
      </c>
      <c r="H74" s="64">
        <f>A!H78</f>
        <v>66483</v>
      </c>
      <c r="I74" s="5">
        <v>1947</v>
      </c>
      <c r="J74" s="17">
        <f t="shared" si="11"/>
        <v>67495</v>
      </c>
      <c r="K74" s="4">
        <f t="shared" si="10"/>
        <v>67505</v>
      </c>
      <c r="L74" s="69">
        <f t="shared" si="6"/>
        <v>66251</v>
      </c>
      <c r="M74" s="4"/>
      <c r="N74" s="66">
        <v>1989</v>
      </c>
      <c r="O74" s="69">
        <f t="shared" si="7"/>
        <v>71793</v>
      </c>
      <c r="P74" s="69">
        <f t="shared" si="8"/>
        <v>72514</v>
      </c>
      <c r="Q74" s="69">
        <f t="shared" si="9"/>
        <v>73709</v>
      </c>
    </row>
    <row r="75" spans="1:17">
      <c r="A75" s="5">
        <v>72</v>
      </c>
      <c r="B75" s="135">
        <f>A!C79</f>
        <v>47782</v>
      </c>
      <c r="C75" s="64">
        <f>A!F79</f>
        <v>46994</v>
      </c>
      <c r="D75" s="64">
        <f>A!I79</f>
        <v>49040</v>
      </c>
      <c r="F75" s="64">
        <f>A!B79</f>
        <v>49278</v>
      </c>
      <c r="G75" s="64">
        <f>A!E79</f>
        <v>47498</v>
      </c>
      <c r="H75" s="64">
        <f>A!H79</f>
        <v>49554</v>
      </c>
      <c r="I75" s="5">
        <v>1946</v>
      </c>
      <c r="J75" s="17">
        <f t="shared" si="11"/>
        <v>50135</v>
      </c>
      <c r="K75" s="4">
        <f t="shared" si="10"/>
        <v>50114</v>
      </c>
      <c r="L75" s="69">
        <f t="shared" si="6"/>
        <v>49040</v>
      </c>
      <c r="M75" s="4"/>
      <c r="N75" s="66">
        <v>1990</v>
      </c>
      <c r="O75" s="69">
        <f t="shared" si="7"/>
        <v>72143</v>
      </c>
      <c r="P75" s="69">
        <f t="shared" si="8"/>
        <v>72842</v>
      </c>
      <c r="Q75" s="69">
        <f t="shared" si="9"/>
        <v>73983</v>
      </c>
    </row>
    <row r="76" spans="1:17">
      <c r="A76" s="5">
        <v>73</v>
      </c>
      <c r="B76" s="135">
        <f>A!C80</f>
        <v>45586</v>
      </c>
      <c r="C76" s="64">
        <f>A!F80</f>
        <v>47612</v>
      </c>
      <c r="D76" s="64">
        <f>A!I80</f>
        <v>45980</v>
      </c>
      <c r="F76" s="64">
        <f>A!B80</f>
        <v>46793</v>
      </c>
      <c r="G76" s="64">
        <f>A!E80</f>
        <v>48083</v>
      </c>
      <c r="H76" s="64">
        <f>A!H80</f>
        <v>46406</v>
      </c>
      <c r="I76" s="5">
        <v>1945</v>
      </c>
      <c r="J76" s="17">
        <f t="shared" si="11"/>
        <v>47196</v>
      </c>
      <c r="K76" s="4">
        <f t="shared" si="10"/>
        <v>46994</v>
      </c>
      <c r="L76" s="69">
        <f t="shared" si="6"/>
        <v>45980</v>
      </c>
      <c r="M76" s="4"/>
      <c r="N76" s="66">
        <v>1991</v>
      </c>
      <c r="O76" s="69">
        <f t="shared" si="7"/>
        <v>74417</v>
      </c>
      <c r="P76" s="69">
        <f t="shared" si="8"/>
        <v>75089</v>
      </c>
      <c r="Q76" s="69">
        <f t="shared" si="9"/>
        <v>76088</v>
      </c>
    </row>
    <row r="77" spans="1:17">
      <c r="A77" s="5">
        <v>74</v>
      </c>
      <c r="B77" s="135">
        <f>A!C81</f>
        <v>41366</v>
      </c>
      <c r="C77" s="64">
        <f>A!F81</f>
        <v>45081</v>
      </c>
      <c r="D77" s="64">
        <f>A!I81</f>
        <v>46313</v>
      </c>
      <c r="F77" s="64">
        <f>A!B81</f>
        <v>42627</v>
      </c>
      <c r="G77" s="64">
        <f>A!E81</f>
        <v>45454</v>
      </c>
      <c r="H77" s="64">
        <f>A!H81</f>
        <v>46740</v>
      </c>
      <c r="I77" s="5">
        <v>1944</v>
      </c>
      <c r="J77" s="17">
        <f t="shared" si="11"/>
        <v>47782</v>
      </c>
      <c r="K77" s="4">
        <f t="shared" si="10"/>
        <v>47612</v>
      </c>
      <c r="L77" s="69">
        <f t="shared" si="6"/>
        <v>46313</v>
      </c>
      <c r="M77" s="4"/>
      <c r="N77" s="66">
        <v>1992</v>
      </c>
      <c r="O77" s="69">
        <f t="shared" si="7"/>
        <v>74742</v>
      </c>
      <c r="P77" s="69">
        <f t="shared" si="8"/>
        <v>75321</v>
      </c>
      <c r="Q77" s="69">
        <f t="shared" si="9"/>
        <v>76140</v>
      </c>
    </row>
    <row r="78" spans="1:17">
      <c r="A78" s="5">
        <v>75</v>
      </c>
      <c r="B78" s="135">
        <f>A!C82</f>
        <v>37899</v>
      </c>
      <c r="C78" s="64">
        <f>A!F82</f>
        <v>40858</v>
      </c>
      <c r="D78" s="64">
        <f>A!I82</f>
        <v>43705</v>
      </c>
      <c r="F78" s="64">
        <f>A!B82</f>
        <v>39132</v>
      </c>
      <c r="G78" s="64">
        <f>A!E82</f>
        <v>41333</v>
      </c>
      <c r="H78" s="64">
        <f>A!H82</f>
        <v>44032</v>
      </c>
      <c r="I78" s="5">
        <v>1943</v>
      </c>
      <c r="J78" s="17">
        <f t="shared" si="11"/>
        <v>45586</v>
      </c>
      <c r="K78" s="4">
        <f t="shared" si="10"/>
        <v>45081</v>
      </c>
      <c r="L78" s="69">
        <f t="shared" si="6"/>
        <v>43705</v>
      </c>
      <c r="M78" s="4"/>
      <c r="N78" s="66">
        <v>1993</v>
      </c>
      <c r="O78" s="69">
        <f t="shared" si="7"/>
        <v>72374</v>
      </c>
      <c r="P78" s="69">
        <f t="shared" si="8"/>
        <v>73341</v>
      </c>
      <c r="Q78" s="69">
        <f t="shared" si="9"/>
        <v>74005</v>
      </c>
    </row>
    <row r="79" spans="1:17">
      <c r="A79" s="5">
        <v>76</v>
      </c>
      <c r="B79" s="135">
        <f>A!C83</f>
        <v>38067</v>
      </c>
      <c r="C79" s="64">
        <f>A!F83</f>
        <v>37152</v>
      </c>
      <c r="D79" s="64">
        <f>A!I83</f>
        <v>39408</v>
      </c>
      <c r="F79" s="64">
        <f>A!B83</f>
        <v>39436</v>
      </c>
      <c r="G79" s="64">
        <f>A!E83</f>
        <v>37747</v>
      </c>
      <c r="H79" s="64">
        <f>A!H83</f>
        <v>39818</v>
      </c>
      <c r="I79" s="5">
        <v>1942</v>
      </c>
      <c r="J79" s="17">
        <f t="shared" si="11"/>
        <v>41366</v>
      </c>
      <c r="K79" s="4">
        <f t="shared" si="10"/>
        <v>40858</v>
      </c>
      <c r="L79" s="69">
        <f t="shared" si="6"/>
        <v>39408</v>
      </c>
      <c r="M79" s="4"/>
      <c r="N79" s="66">
        <v>1994</v>
      </c>
      <c r="O79" s="69">
        <f t="shared" si="7"/>
        <v>71290</v>
      </c>
      <c r="P79" s="69">
        <f t="shared" si="8"/>
        <v>72533</v>
      </c>
      <c r="Q79" s="69">
        <f t="shared" si="9"/>
        <v>73762</v>
      </c>
    </row>
    <row r="80" spans="1:17">
      <c r="A80" s="5">
        <v>77</v>
      </c>
      <c r="B80" s="135">
        <f>A!C84</f>
        <v>36724</v>
      </c>
      <c r="C80" s="64">
        <f>A!F84</f>
        <v>37247</v>
      </c>
      <c r="D80" s="64">
        <f>A!I84</f>
        <v>35686</v>
      </c>
      <c r="F80" s="64">
        <f>A!B84</f>
        <v>37987</v>
      </c>
      <c r="G80" s="64">
        <f>A!E84</f>
        <v>37972</v>
      </c>
      <c r="H80" s="64">
        <f>A!H84</f>
        <v>36270</v>
      </c>
      <c r="I80" s="5">
        <v>1941</v>
      </c>
      <c r="J80" s="17">
        <f t="shared" si="11"/>
        <v>37899</v>
      </c>
      <c r="K80" s="4">
        <f t="shared" si="10"/>
        <v>37152</v>
      </c>
      <c r="L80" s="69">
        <f t="shared" si="6"/>
        <v>35686</v>
      </c>
      <c r="M80" s="4"/>
      <c r="N80" s="66">
        <v>1995</v>
      </c>
      <c r="O80" s="69">
        <f t="shared" si="7"/>
        <v>68352</v>
      </c>
      <c r="P80" s="69">
        <f t="shared" si="8"/>
        <v>70156</v>
      </c>
      <c r="Q80" s="69">
        <f t="shared" si="9"/>
        <v>72397</v>
      </c>
    </row>
    <row r="81" spans="1:17">
      <c r="A81" s="5">
        <v>78</v>
      </c>
      <c r="B81" s="135">
        <f>A!C85</f>
        <v>35369</v>
      </c>
      <c r="C81" s="64">
        <f>A!F85</f>
        <v>35785</v>
      </c>
      <c r="D81" s="64">
        <f>A!I85</f>
        <v>35650</v>
      </c>
      <c r="F81" s="64">
        <f>A!B85</f>
        <v>36463</v>
      </c>
      <c r="G81" s="64">
        <f>A!E85</f>
        <v>36431</v>
      </c>
      <c r="H81" s="64">
        <f>A!H85</f>
        <v>36307</v>
      </c>
      <c r="I81" s="5">
        <v>1940</v>
      </c>
      <c r="J81" s="17">
        <f t="shared" si="11"/>
        <v>38067</v>
      </c>
      <c r="K81" s="4">
        <f t="shared" si="10"/>
        <v>37247</v>
      </c>
      <c r="L81" s="69">
        <f t="shared" si="6"/>
        <v>35650</v>
      </c>
      <c r="M81" s="4"/>
      <c r="N81" s="66">
        <v>1996</v>
      </c>
      <c r="O81" s="69">
        <f t="shared" si="7"/>
        <v>66058</v>
      </c>
      <c r="P81" s="69">
        <f t="shared" si="8"/>
        <v>67738</v>
      </c>
      <c r="Q81" s="69">
        <f t="shared" si="9"/>
        <v>70760</v>
      </c>
    </row>
    <row r="82" spans="1:17">
      <c r="A82" s="5">
        <v>79</v>
      </c>
      <c r="B82" s="135">
        <f>A!C86</f>
        <v>32635</v>
      </c>
      <c r="C82" s="64">
        <f>A!F86</f>
        <v>34331</v>
      </c>
      <c r="D82" s="64">
        <f>A!I86</f>
        <v>34118</v>
      </c>
      <c r="F82" s="64">
        <f>A!B86</f>
        <v>33828</v>
      </c>
      <c r="G82" s="64">
        <f>A!E86</f>
        <v>34779</v>
      </c>
      <c r="H82" s="64">
        <f>A!H86</f>
        <v>34675</v>
      </c>
      <c r="I82" s="5">
        <v>1939</v>
      </c>
      <c r="J82" s="17">
        <f t="shared" si="11"/>
        <v>36724</v>
      </c>
      <c r="K82" s="4">
        <f t="shared" si="10"/>
        <v>35785</v>
      </c>
      <c r="L82" s="69">
        <f t="shared" si="6"/>
        <v>34118</v>
      </c>
      <c r="M82" s="4"/>
      <c r="N82" s="66">
        <v>1997</v>
      </c>
      <c r="O82" s="69">
        <f t="shared" si="7"/>
        <v>65288</v>
      </c>
      <c r="P82" s="69">
        <f t="shared" si="8"/>
        <v>68333</v>
      </c>
      <c r="Q82" s="69">
        <f t="shared" si="9"/>
        <v>70554</v>
      </c>
    </row>
    <row r="83" spans="1:17">
      <c r="A83" s="5">
        <v>80</v>
      </c>
      <c r="B83" s="135">
        <f>A!C87</f>
        <v>30796</v>
      </c>
      <c r="C83" s="64">
        <f>A!F87</f>
        <v>31554</v>
      </c>
      <c r="D83" s="64">
        <f>A!I87</f>
        <v>32571</v>
      </c>
      <c r="F83" s="64">
        <f>A!B87</f>
        <v>31999</v>
      </c>
      <c r="G83" s="64">
        <f>A!E87</f>
        <v>32213</v>
      </c>
      <c r="H83" s="64">
        <f>A!H87</f>
        <v>32934</v>
      </c>
      <c r="I83" s="5">
        <v>1938</v>
      </c>
      <c r="J83" s="17">
        <f t="shared" si="11"/>
        <v>35369</v>
      </c>
      <c r="K83" s="4">
        <f t="shared" si="10"/>
        <v>34331</v>
      </c>
      <c r="L83" s="69">
        <f t="shared" si="6"/>
        <v>32571</v>
      </c>
      <c r="M83" s="4"/>
      <c r="N83" s="66">
        <v>1998</v>
      </c>
      <c r="O83" s="69">
        <f t="shared" si="7"/>
        <v>59361</v>
      </c>
      <c r="P83" s="69">
        <f t="shared" si="8"/>
        <v>64535</v>
      </c>
      <c r="Q83" s="69">
        <f t="shared" si="9"/>
        <v>67441</v>
      </c>
    </row>
    <row r="84" spans="1:17">
      <c r="A84" s="5">
        <v>81</v>
      </c>
      <c r="B84" s="135">
        <f>A!C88</f>
        <v>28482</v>
      </c>
      <c r="C84" s="64">
        <f>A!F88</f>
        <v>29490</v>
      </c>
      <c r="D84" s="64">
        <f>A!I88</f>
        <v>29683</v>
      </c>
      <c r="F84" s="64">
        <f>A!B88</f>
        <v>29683</v>
      </c>
      <c r="G84" s="64">
        <f>A!E88</f>
        <v>30161</v>
      </c>
      <c r="H84" s="64">
        <f>A!H88</f>
        <v>30268</v>
      </c>
      <c r="I84" s="5">
        <v>1937</v>
      </c>
      <c r="J84" s="17">
        <f t="shared" si="11"/>
        <v>32635</v>
      </c>
      <c r="K84" s="4">
        <f t="shared" si="10"/>
        <v>31554</v>
      </c>
      <c r="L84" s="69">
        <f t="shared" si="6"/>
        <v>29683</v>
      </c>
      <c r="M84" s="4"/>
      <c r="N84" s="66">
        <v>1999</v>
      </c>
      <c r="O84" s="69">
        <f t="shared" si="7"/>
        <v>57441</v>
      </c>
      <c r="P84" s="69">
        <f t="shared" si="8"/>
        <v>59080</v>
      </c>
      <c r="Q84" s="69">
        <f t="shared" si="9"/>
        <v>64909</v>
      </c>
    </row>
    <row r="85" spans="1:17">
      <c r="A85" s="5">
        <v>82</v>
      </c>
      <c r="B85" s="135">
        <f>A!C89</f>
        <v>25912</v>
      </c>
      <c r="C85" s="64">
        <f>A!F89</f>
        <v>27064</v>
      </c>
      <c r="D85" s="64">
        <f>A!I89</f>
        <v>27527</v>
      </c>
      <c r="F85" s="64">
        <f>A!B89</f>
        <v>27085</v>
      </c>
      <c r="G85" s="64">
        <f>A!E89</f>
        <v>27831</v>
      </c>
      <c r="H85" s="64">
        <f>A!H89</f>
        <v>28137</v>
      </c>
      <c r="I85" s="5">
        <v>1936</v>
      </c>
      <c r="J85" s="17">
        <f t="shared" si="11"/>
        <v>30796</v>
      </c>
      <c r="K85" s="4">
        <f t="shared" si="10"/>
        <v>29490</v>
      </c>
      <c r="L85" s="69">
        <f t="shared" si="6"/>
        <v>27527</v>
      </c>
      <c r="M85" s="4"/>
      <c r="N85" s="66">
        <v>2000</v>
      </c>
      <c r="O85" s="69">
        <f t="shared" si="7"/>
        <v>55802</v>
      </c>
      <c r="P85" s="69">
        <f t="shared" si="8"/>
        <v>55980</v>
      </c>
      <c r="Q85" s="69">
        <f t="shared" si="9"/>
        <v>57896</v>
      </c>
    </row>
    <row r="86" spans="1:17">
      <c r="A86" s="5">
        <v>83</v>
      </c>
      <c r="B86" s="135">
        <f>A!C90</f>
        <v>23718</v>
      </c>
      <c r="C86" s="64">
        <f>A!F90</f>
        <v>24414</v>
      </c>
      <c r="D86" s="64">
        <f>A!I90</f>
        <v>25185</v>
      </c>
      <c r="F86" s="64">
        <f>A!B90</f>
        <v>24519</v>
      </c>
      <c r="G86" s="64">
        <f>A!E90</f>
        <v>25138</v>
      </c>
      <c r="H86" s="64">
        <f>A!H90</f>
        <v>25872</v>
      </c>
      <c r="I86" s="5">
        <v>1935</v>
      </c>
      <c r="J86" s="17">
        <f t="shared" si="11"/>
        <v>28482</v>
      </c>
      <c r="K86" s="4">
        <f t="shared" si="10"/>
        <v>27064</v>
      </c>
      <c r="L86" s="69">
        <f t="shared" si="6"/>
        <v>25185</v>
      </c>
      <c r="M86" s="4"/>
      <c r="N86" s="66">
        <v>2001</v>
      </c>
      <c r="O86" s="69">
        <f t="shared" si="7"/>
        <v>54719</v>
      </c>
      <c r="P86" s="69">
        <f t="shared" si="8"/>
        <v>55151</v>
      </c>
      <c r="Q86" s="69">
        <f t="shared" si="9"/>
        <v>55527</v>
      </c>
    </row>
    <row r="87" spans="1:17">
      <c r="A87" s="5">
        <v>84</v>
      </c>
      <c r="B87" s="135">
        <f>A!C91</f>
        <v>22153</v>
      </c>
      <c r="C87" s="64">
        <f>A!F91</f>
        <v>22159</v>
      </c>
      <c r="D87" s="64">
        <f>A!I91</f>
        <v>22405</v>
      </c>
      <c r="F87" s="64">
        <f>A!B91</f>
        <v>23132</v>
      </c>
      <c r="G87" s="64">
        <f>A!E91</f>
        <v>22550</v>
      </c>
      <c r="H87" s="64">
        <f>A!H91</f>
        <v>23047</v>
      </c>
      <c r="I87" s="5">
        <v>1934</v>
      </c>
      <c r="J87" s="17">
        <f t="shared" si="11"/>
        <v>25912</v>
      </c>
      <c r="K87" s="4">
        <f t="shared" si="10"/>
        <v>24414</v>
      </c>
      <c r="L87" s="69">
        <f t="shared" si="6"/>
        <v>22405</v>
      </c>
      <c r="M87" s="4"/>
      <c r="N87" s="66">
        <v>2002</v>
      </c>
      <c r="O87" s="69">
        <f t="shared" si="7"/>
        <v>52877</v>
      </c>
      <c r="P87" s="69">
        <f t="shared" si="8"/>
        <v>53474</v>
      </c>
      <c r="Q87" s="69">
        <f t="shared" si="9"/>
        <v>53866</v>
      </c>
    </row>
    <row r="88" spans="1:17">
      <c r="A88" s="5">
        <v>85</v>
      </c>
      <c r="B88" s="135">
        <f>A!C92</f>
        <v>19802</v>
      </c>
      <c r="C88" s="64">
        <f>A!F92</f>
        <v>20542</v>
      </c>
      <c r="D88" s="64">
        <f>A!I92</f>
        <v>20241</v>
      </c>
      <c r="F88" s="64">
        <f>A!B92</f>
        <v>20572</v>
      </c>
      <c r="G88" s="64">
        <f>A!E92</f>
        <v>21129</v>
      </c>
      <c r="H88" s="64">
        <f>A!H92</f>
        <v>20599</v>
      </c>
      <c r="I88" s="5">
        <v>1933</v>
      </c>
      <c r="J88" s="17">
        <f t="shared" si="11"/>
        <v>23718</v>
      </c>
      <c r="K88" s="4">
        <f t="shared" si="10"/>
        <v>22159</v>
      </c>
      <c r="L88" s="69">
        <f t="shared" si="6"/>
        <v>20241</v>
      </c>
      <c r="M88" s="4"/>
      <c r="N88" s="66">
        <v>2003</v>
      </c>
      <c r="O88" s="69">
        <f t="shared" si="7"/>
        <v>53245</v>
      </c>
      <c r="P88" s="69">
        <f t="shared" si="8"/>
        <v>53813</v>
      </c>
      <c r="Q88" s="69">
        <f t="shared" si="9"/>
        <v>54293</v>
      </c>
    </row>
    <row r="89" spans="1:17">
      <c r="A89" s="5">
        <v>86</v>
      </c>
      <c r="B89" s="135">
        <f>A!C93</f>
        <v>17182</v>
      </c>
      <c r="C89" s="64">
        <f>A!F93</f>
        <v>18015</v>
      </c>
      <c r="D89" s="64">
        <f>A!I93</f>
        <v>18447</v>
      </c>
      <c r="F89" s="64">
        <f>A!B93</f>
        <v>17850</v>
      </c>
      <c r="G89" s="64">
        <f>A!E93</f>
        <v>18435</v>
      </c>
      <c r="H89" s="64">
        <f>A!H93</f>
        <v>18979</v>
      </c>
      <c r="I89" s="5">
        <v>1932</v>
      </c>
      <c r="J89" s="17">
        <f t="shared" si="11"/>
        <v>22153</v>
      </c>
      <c r="K89" s="4">
        <f t="shared" si="10"/>
        <v>20542</v>
      </c>
      <c r="L89" s="69">
        <f t="shared" si="6"/>
        <v>18447</v>
      </c>
      <c r="M89" s="4"/>
      <c r="N89" s="66">
        <v>2004</v>
      </c>
      <c r="O89" s="69">
        <f t="shared" si="7"/>
        <v>54933</v>
      </c>
      <c r="P89" s="69">
        <f t="shared" si="8"/>
        <v>55503</v>
      </c>
      <c r="Q89" s="69">
        <f t="shared" si="9"/>
        <v>55899</v>
      </c>
    </row>
    <row r="90" spans="1:17">
      <c r="A90" s="5">
        <v>87</v>
      </c>
      <c r="B90" s="135">
        <f>A!C94</f>
        <v>14939</v>
      </c>
      <c r="C90" s="64">
        <f>A!F94</f>
        <v>15525</v>
      </c>
      <c r="D90" s="64">
        <f>A!I94</f>
        <v>16043</v>
      </c>
      <c r="F90" s="64">
        <f>A!B94</f>
        <v>15532</v>
      </c>
      <c r="G90" s="64">
        <f>A!E94</f>
        <v>15840</v>
      </c>
      <c r="H90" s="64">
        <f>A!H94</f>
        <v>16404</v>
      </c>
      <c r="I90" s="5">
        <v>1931</v>
      </c>
      <c r="J90" s="17">
        <f t="shared" si="11"/>
        <v>19802</v>
      </c>
      <c r="K90" s="4">
        <f t="shared" si="10"/>
        <v>18015</v>
      </c>
      <c r="L90" s="69">
        <f t="shared" si="6"/>
        <v>16043</v>
      </c>
      <c r="M90" s="4"/>
      <c r="N90" s="66">
        <v>2005</v>
      </c>
      <c r="O90" s="69">
        <f t="shared" si="7"/>
        <v>55589</v>
      </c>
      <c r="P90" s="69">
        <f t="shared" si="8"/>
        <v>56089</v>
      </c>
      <c r="Q90" s="69">
        <f t="shared" si="9"/>
        <v>56461</v>
      </c>
    </row>
    <row r="91" spans="1:17">
      <c r="A91" s="5">
        <v>88</v>
      </c>
      <c r="B91" s="135">
        <f>A!C95</f>
        <v>12501</v>
      </c>
      <c r="C91" s="64">
        <f>A!F95</f>
        <v>13319</v>
      </c>
      <c r="D91" s="64">
        <f>A!I95</f>
        <v>13507</v>
      </c>
      <c r="F91" s="64">
        <f>A!B95</f>
        <v>12875</v>
      </c>
      <c r="G91" s="64">
        <f>A!E95</f>
        <v>13646</v>
      </c>
      <c r="H91" s="64">
        <f>A!H95</f>
        <v>13787</v>
      </c>
      <c r="I91" s="5">
        <v>1930</v>
      </c>
      <c r="J91" s="17">
        <f t="shared" si="11"/>
        <v>17182</v>
      </c>
      <c r="K91" s="4">
        <f t="shared" si="10"/>
        <v>15525</v>
      </c>
      <c r="L91" s="69">
        <f t="shared" si="6"/>
        <v>13507</v>
      </c>
      <c r="M91" s="4"/>
      <c r="N91" s="66">
        <v>2006</v>
      </c>
      <c r="O91" s="69">
        <f t="shared" si="7"/>
        <v>56097</v>
      </c>
      <c r="P91" s="69">
        <f t="shared" si="8"/>
        <v>56715</v>
      </c>
      <c r="Q91" s="69">
        <f t="shared" si="9"/>
        <v>57164</v>
      </c>
    </row>
    <row r="92" spans="1:17">
      <c r="A92" s="5">
        <v>89</v>
      </c>
      <c r="B92" s="135">
        <f>A!C96</f>
        <v>10722</v>
      </c>
      <c r="C92" s="64">
        <f>A!F96</f>
        <v>10892</v>
      </c>
      <c r="D92" s="64">
        <f>A!I96</f>
        <v>11404</v>
      </c>
      <c r="F92" s="64">
        <f>A!B96</f>
        <v>11149</v>
      </c>
      <c r="G92" s="64">
        <f>A!E96</f>
        <v>11041</v>
      </c>
      <c r="H92" s="64">
        <f>A!H96</f>
        <v>11680</v>
      </c>
      <c r="I92" s="5">
        <v>1929</v>
      </c>
      <c r="J92" s="17">
        <f t="shared" si="11"/>
        <v>14939</v>
      </c>
      <c r="K92" s="4">
        <f t="shared" si="10"/>
        <v>13319</v>
      </c>
      <c r="L92" s="69">
        <f t="shared" si="6"/>
        <v>11404</v>
      </c>
      <c r="M92" s="4"/>
      <c r="N92" s="66">
        <v>2007</v>
      </c>
      <c r="O92" s="69">
        <f t="shared" si="7"/>
        <v>57834</v>
      </c>
      <c r="P92" s="69">
        <f t="shared" si="8"/>
        <v>58284</v>
      </c>
      <c r="Q92" s="69">
        <f t="shared" si="9"/>
        <v>58782</v>
      </c>
    </row>
    <row r="93" spans="1:17">
      <c r="A93" s="5">
        <v>90</v>
      </c>
      <c r="B93" s="135">
        <f>A!C97</f>
        <v>9104</v>
      </c>
      <c r="C93" s="64">
        <f>A!F97</f>
        <v>9237</v>
      </c>
      <c r="D93" s="64">
        <f>A!I97</f>
        <v>9204</v>
      </c>
      <c r="F93" s="64">
        <f>A!B97</f>
        <v>9730</v>
      </c>
      <c r="G93" s="64">
        <f>A!E97</f>
        <v>9810</v>
      </c>
      <c r="H93" s="64">
        <f>A!H97</f>
        <v>9700</v>
      </c>
      <c r="I93" s="5">
        <v>1928</v>
      </c>
      <c r="J93" s="17">
        <f t="shared" si="11"/>
        <v>12501</v>
      </c>
      <c r="K93" s="4">
        <f t="shared" si="10"/>
        <v>10892</v>
      </c>
      <c r="L93" s="69">
        <f t="shared" si="6"/>
        <v>9204</v>
      </c>
      <c r="M93" s="4"/>
      <c r="N93" s="66">
        <v>2008</v>
      </c>
      <c r="O93" s="69">
        <f t="shared" si="7"/>
        <v>59682</v>
      </c>
      <c r="P93" s="69">
        <f t="shared" si="8"/>
        <v>60279</v>
      </c>
      <c r="Q93" s="69">
        <f t="shared" si="9"/>
        <v>60700</v>
      </c>
    </row>
    <row r="94" spans="1:17">
      <c r="A94" s="5">
        <v>91</v>
      </c>
      <c r="B94" s="135">
        <f>A!C98</f>
        <v>7123</v>
      </c>
      <c r="C94" s="64">
        <f>A!F98</f>
        <v>7664</v>
      </c>
      <c r="D94" s="64">
        <f>A!I98</f>
        <v>7604</v>
      </c>
      <c r="F94" s="64">
        <f>A!B98</f>
        <v>7810</v>
      </c>
      <c r="G94" s="64">
        <f>A!E98</f>
        <v>8040</v>
      </c>
      <c r="H94" s="64">
        <f>A!H98</f>
        <v>8060</v>
      </c>
      <c r="I94" s="5">
        <v>1927</v>
      </c>
      <c r="J94" s="17">
        <f t="shared" si="11"/>
        <v>10722</v>
      </c>
      <c r="K94" s="4">
        <f t="shared" si="10"/>
        <v>9237</v>
      </c>
      <c r="L94" s="69">
        <f t="shared" si="6"/>
        <v>7604</v>
      </c>
      <c r="M94" s="4"/>
      <c r="N94" s="66">
        <v>2009</v>
      </c>
      <c r="O94" s="69">
        <f t="shared" si="7"/>
        <v>59626</v>
      </c>
      <c r="P94" s="69">
        <f t="shared" si="8"/>
        <v>60120</v>
      </c>
      <c r="Q94" s="69">
        <f t="shared" si="9"/>
        <v>60584</v>
      </c>
    </row>
    <row r="95" spans="1:17">
      <c r="A95" s="5">
        <v>92</v>
      </c>
      <c r="B95" s="135">
        <f>A!C99</f>
        <v>5803</v>
      </c>
      <c r="C95" s="64">
        <f>A!F99</f>
        <v>5853</v>
      </c>
      <c r="D95" s="64">
        <f>A!I99</f>
        <v>6179</v>
      </c>
      <c r="F95" s="64">
        <f>A!B99</f>
        <v>6210</v>
      </c>
      <c r="G95" s="64">
        <f>A!E99</f>
        <v>6350</v>
      </c>
      <c r="H95" s="64">
        <f>A!H99</f>
        <v>6450</v>
      </c>
      <c r="I95" s="5">
        <v>1926</v>
      </c>
      <c r="J95" s="17">
        <f t="shared" si="11"/>
        <v>9104</v>
      </c>
      <c r="K95" s="4">
        <f t="shared" si="10"/>
        <v>7664</v>
      </c>
      <c r="L95" s="69">
        <f t="shared" si="6"/>
        <v>6179</v>
      </c>
      <c r="M95" s="4"/>
      <c r="N95" s="66">
        <v>2010</v>
      </c>
      <c r="O95" s="69">
        <f t="shared" si="7"/>
        <v>59343</v>
      </c>
      <c r="P95" s="69">
        <f t="shared" si="8"/>
        <v>59880</v>
      </c>
      <c r="Q95" s="69">
        <f t="shared" si="9"/>
        <v>60318</v>
      </c>
    </row>
    <row r="96" spans="1:17">
      <c r="A96" s="5">
        <v>93</v>
      </c>
      <c r="B96" s="135">
        <f>A!C100</f>
        <v>4469</v>
      </c>
      <c r="C96" s="64">
        <f>A!F100</f>
        <v>4676</v>
      </c>
      <c r="D96" s="64">
        <f>A!I100</f>
        <v>4564</v>
      </c>
      <c r="F96" s="64">
        <f>A!B100</f>
        <v>4860</v>
      </c>
      <c r="G96" s="64">
        <f>A!E100</f>
        <v>4910</v>
      </c>
      <c r="H96" s="64">
        <f>A!H100</f>
        <v>4980</v>
      </c>
      <c r="I96" s="5">
        <v>1925</v>
      </c>
      <c r="J96" s="17">
        <f t="shared" si="11"/>
        <v>7123</v>
      </c>
      <c r="K96" s="4">
        <f t="shared" si="10"/>
        <v>5853</v>
      </c>
      <c r="L96" s="69">
        <f t="shared" si="6"/>
        <v>4564</v>
      </c>
      <c r="M96" s="4"/>
      <c r="N96" s="66">
        <v>2011</v>
      </c>
      <c r="O96" s="69">
        <f t="shared" si="7"/>
        <v>58915</v>
      </c>
      <c r="P96" s="69">
        <f t="shared" si="8"/>
        <v>59504</v>
      </c>
      <c r="Q96" s="69">
        <f t="shared" si="9"/>
        <v>60050</v>
      </c>
    </row>
    <row r="97" spans="1:17">
      <c r="A97" s="5">
        <v>94</v>
      </c>
      <c r="B97" s="135">
        <f>A!C101</f>
        <v>3565</v>
      </c>
      <c r="C97" s="64">
        <f>A!F101</f>
        <v>3523</v>
      </c>
      <c r="D97" s="64">
        <f>A!I101</f>
        <v>3572</v>
      </c>
      <c r="F97" s="64">
        <f>A!B101</f>
        <v>3880</v>
      </c>
      <c r="G97" s="64">
        <f>A!E101</f>
        <v>3770</v>
      </c>
      <c r="H97" s="64">
        <f>A!H101</f>
        <v>3760</v>
      </c>
      <c r="I97" s="5">
        <v>1924</v>
      </c>
      <c r="J97" s="17">
        <f t="shared" si="11"/>
        <v>5803</v>
      </c>
      <c r="K97" s="4">
        <f t="shared" si="10"/>
        <v>4676</v>
      </c>
      <c r="L97" s="69">
        <f t="shared" si="6"/>
        <v>3572</v>
      </c>
      <c r="M97" s="4"/>
      <c r="N97" s="66">
        <v>2012</v>
      </c>
      <c r="O97" s="69">
        <f t="shared" si="7"/>
        <v>58791</v>
      </c>
      <c r="P97" s="69">
        <f t="shared" si="8"/>
        <v>59371</v>
      </c>
      <c r="Q97" s="69">
        <f t="shared" si="9"/>
        <v>59889</v>
      </c>
    </row>
    <row r="98" spans="1:17">
      <c r="A98" s="5">
        <v>95</v>
      </c>
      <c r="B98" s="135">
        <f>A!C102</f>
        <v>2842</v>
      </c>
      <c r="C98" s="64">
        <f>A!F102</f>
        <v>2721</v>
      </c>
      <c r="D98" s="64">
        <f>A!I102</f>
        <v>2617</v>
      </c>
      <c r="F98" s="64">
        <f>A!B102</f>
        <v>3030</v>
      </c>
      <c r="G98" s="64">
        <f>A!E102</f>
        <v>2910</v>
      </c>
      <c r="H98" s="64">
        <f>A!H102</f>
        <v>2800</v>
      </c>
      <c r="I98" s="5">
        <v>1923</v>
      </c>
      <c r="J98" s="17">
        <f t="shared" si="11"/>
        <v>4469</v>
      </c>
      <c r="K98" s="4">
        <f t="shared" si="10"/>
        <v>3523</v>
      </c>
      <c r="L98" s="69">
        <f t="shared" si="6"/>
        <v>2617</v>
      </c>
      <c r="M98" s="4"/>
      <c r="N98" s="66">
        <v>2013</v>
      </c>
      <c r="O98" s="69">
        <f t="shared" si="7"/>
        <v>56906</v>
      </c>
      <c r="P98" s="69">
        <f t="shared" si="8"/>
        <v>57767</v>
      </c>
      <c r="Q98" s="69">
        <f t="shared" si="9"/>
        <v>58281</v>
      </c>
    </row>
    <row r="99" spans="1:17">
      <c r="A99" s="5">
        <v>96</v>
      </c>
      <c r="B99" s="135">
        <f>A!C103</f>
        <v>2091</v>
      </c>
      <c r="C99" s="64">
        <f>A!F103</f>
        <v>2136</v>
      </c>
      <c r="D99" s="64">
        <f>A!I103</f>
        <v>1995</v>
      </c>
      <c r="F99" s="64">
        <f>A!B103</f>
        <v>2310</v>
      </c>
      <c r="G99" s="64">
        <f>A!E103</f>
        <v>2250</v>
      </c>
      <c r="H99" s="64">
        <f>A!H103</f>
        <v>2150</v>
      </c>
      <c r="I99" s="5">
        <v>1922</v>
      </c>
      <c r="J99" s="17">
        <f t="shared" si="11"/>
        <v>3565</v>
      </c>
      <c r="K99" s="4">
        <f t="shared" si="10"/>
        <v>2721</v>
      </c>
      <c r="L99" s="69">
        <f t="shared" si="6"/>
        <v>1995</v>
      </c>
      <c r="M99" s="4"/>
      <c r="N99" s="66">
        <v>2014</v>
      </c>
      <c r="O99" s="69">
        <f t="shared" si="7"/>
        <v>55756</v>
      </c>
      <c r="P99" s="69">
        <f t="shared" si="8"/>
        <v>56354</v>
      </c>
      <c r="Q99" s="69">
        <f t="shared" si="9"/>
        <v>57202</v>
      </c>
    </row>
    <row r="100" spans="1:17">
      <c r="A100" s="5">
        <v>97</v>
      </c>
      <c r="B100" s="135">
        <f>A!C104</f>
        <v>1003</v>
      </c>
      <c r="C100" s="64">
        <f>A!F104</f>
        <v>1486</v>
      </c>
      <c r="D100" s="64">
        <f>A!I104</f>
        <v>1512</v>
      </c>
      <c r="F100" s="64">
        <f>A!B104</f>
        <v>1090</v>
      </c>
      <c r="G100" s="64">
        <f>A!E104</f>
        <v>1630</v>
      </c>
      <c r="H100" s="64">
        <f>A!H104</f>
        <v>1590</v>
      </c>
      <c r="I100" s="5">
        <v>1921</v>
      </c>
      <c r="J100" s="17">
        <f t="shared" si="11"/>
        <v>2842</v>
      </c>
      <c r="K100" s="4">
        <f t="shared" si="10"/>
        <v>2136</v>
      </c>
      <c r="L100" s="69">
        <f t="shared" si="6"/>
        <v>1512</v>
      </c>
      <c r="M100" s="4"/>
      <c r="N100" s="66">
        <v>2015</v>
      </c>
      <c r="O100" s="69">
        <f t="shared" si="7"/>
        <v>55022</v>
      </c>
      <c r="P100" s="69">
        <f t="shared" si="8"/>
        <v>55696</v>
      </c>
      <c r="Q100" s="69">
        <f t="shared" si="9"/>
        <v>56346</v>
      </c>
    </row>
    <row r="101" spans="1:17">
      <c r="A101" s="5">
        <v>98</v>
      </c>
      <c r="B101" s="135">
        <f>A!C105</f>
        <v>682</v>
      </c>
      <c r="C101" s="64">
        <f>A!F105</f>
        <v>687</v>
      </c>
      <c r="D101" s="64">
        <f>A!I105</f>
        <v>1004</v>
      </c>
      <c r="F101" s="64">
        <f>A!B105</f>
        <v>730</v>
      </c>
      <c r="G101" s="64">
        <f>A!E105</f>
        <v>730</v>
      </c>
      <c r="H101" s="64">
        <f>A!H105</f>
        <v>1130</v>
      </c>
      <c r="I101" s="5">
        <v>1920</v>
      </c>
      <c r="J101" s="17">
        <f t="shared" si="11"/>
        <v>2091</v>
      </c>
      <c r="K101" s="4">
        <f t="shared" si="10"/>
        <v>1486</v>
      </c>
      <c r="L101" s="69">
        <f t="shared" si="6"/>
        <v>1004</v>
      </c>
      <c r="M101" s="4"/>
      <c r="N101" s="66">
        <v>2016</v>
      </c>
      <c r="O101" s="69">
        <f t="shared" si="7"/>
        <v>55000</v>
      </c>
      <c r="P101" s="69">
        <f t="shared" si="8"/>
        <v>54836</v>
      </c>
      <c r="Q101" s="69">
        <f t="shared" si="9"/>
        <v>55661</v>
      </c>
    </row>
    <row r="102" spans="1:17">
      <c r="A102" s="5">
        <v>99</v>
      </c>
      <c r="B102" s="135">
        <f>A!C106</f>
        <v>503</v>
      </c>
      <c r="C102" s="64">
        <f>A!F106</f>
        <v>469</v>
      </c>
      <c r="D102" s="64">
        <f>A!I106</f>
        <v>458</v>
      </c>
      <c r="F102" s="64">
        <f>A!B106</f>
        <v>530</v>
      </c>
      <c r="G102" s="64">
        <f>A!E106</f>
        <v>480</v>
      </c>
      <c r="H102" s="64">
        <f>A!H106</f>
        <v>490</v>
      </c>
      <c r="I102" s="5">
        <v>1919</v>
      </c>
      <c r="J102" s="17">
        <f t="shared" si="11"/>
        <v>1003</v>
      </c>
      <c r="K102" s="4">
        <f t="shared" si="10"/>
        <v>687</v>
      </c>
      <c r="L102" s="69">
        <f t="shared" si="6"/>
        <v>458</v>
      </c>
      <c r="M102" s="4"/>
      <c r="N102" s="66">
        <v>2017</v>
      </c>
      <c r="O102" s="69"/>
      <c r="P102" s="69">
        <f t="shared" si="8"/>
        <v>53443</v>
      </c>
      <c r="Q102" s="69">
        <f t="shared" si="9"/>
        <v>53208</v>
      </c>
    </row>
    <row r="103" spans="1:17">
      <c r="A103" s="94" t="s">
        <v>106</v>
      </c>
      <c r="B103" s="135">
        <f>A!C107</f>
        <v>860</v>
      </c>
      <c r="C103" s="64">
        <f>A!F107</f>
        <v>835</v>
      </c>
      <c r="D103" s="64">
        <f>A!I107</f>
        <v>799</v>
      </c>
      <c r="F103" s="64">
        <f>A!B107</f>
        <v>890</v>
      </c>
      <c r="G103" s="64">
        <f>A!E107</f>
        <v>850</v>
      </c>
      <c r="H103" s="64">
        <f>A!H107</f>
        <v>820</v>
      </c>
      <c r="I103" s="5">
        <v>1918</v>
      </c>
      <c r="J103" s="17">
        <f>SUM(B101:B103)</f>
        <v>2045</v>
      </c>
      <c r="K103" s="4">
        <f>SUM(C102:C103)</f>
        <v>1304</v>
      </c>
      <c r="L103" s="69">
        <f t="shared" si="6"/>
        <v>799</v>
      </c>
      <c r="M103" s="4"/>
      <c r="N103" s="66">
        <v>2018</v>
      </c>
      <c r="O103" s="69"/>
      <c r="P103" s="69"/>
      <c r="Q103" s="69">
        <f t="shared" si="9"/>
        <v>52519</v>
      </c>
    </row>
  </sheetData>
  <sortState xmlns:xlrd2="http://schemas.microsoft.com/office/spreadsheetml/2017/richdata2" ref="N3:Q103">
    <sortCondition ref="N3:N103"/>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dimension ref="A1:X108"/>
  <sheetViews>
    <sheetView workbookViewId="0"/>
  </sheetViews>
  <sheetFormatPr defaultColWidth="9.1796875" defaultRowHeight="15.5"/>
  <cols>
    <col min="1" max="3" width="9.1796875" style="137"/>
    <col min="4" max="4" width="3.26953125" style="137" customWidth="1"/>
    <col min="5" max="6" width="9.1796875" style="137"/>
    <col min="7" max="7" width="10.7265625" style="137" customWidth="1"/>
    <col min="8" max="9" width="9.1796875" style="137"/>
    <col min="10" max="10" width="3.26953125" style="137" customWidth="1"/>
    <col min="11" max="15" width="9.1796875" style="137"/>
    <col min="16" max="16" width="3.26953125" style="137" customWidth="1"/>
    <col min="17" max="16384" width="9.1796875" style="137"/>
  </cols>
  <sheetData>
    <row r="1" spans="1:24" ht="18">
      <c r="A1" s="117" t="s">
        <v>266</v>
      </c>
      <c r="B1" s="81"/>
      <c r="C1" s="81"/>
      <c r="D1" s="81"/>
      <c r="E1" s="81"/>
      <c r="F1" s="81"/>
      <c r="G1" s="81"/>
      <c r="H1" s="81"/>
      <c r="I1" s="81"/>
      <c r="J1" s="81"/>
      <c r="K1" s="81"/>
      <c r="L1" s="81"/>
      <c r="M1" s="81"/>
      <c r="N1" s="81"/>
      <c r="O1" s="81"/>
      <c r="P1" s="81"/>
      <c r="Q1" s="81"/>
      <c r="R1" s="81"/>
      <c r="S1" s="81"/>
      <c r="U1" s="159"/>
      <c r="V1" s="159"/>
    </row>
    <row r="2" spans="1:24">
      <c r="A2" s="184" t="s">
        <v>257</v>
      </c>
      <c r="B2" s="113"/>
      <c r="C2" s="113"/>
      <c r="D2" s="113"/>
      <c r="E2" s="113"/>
      <c r="F2" s="113"/>
      <c r="G2" s="113"/>
      <c r="H2" s="113"/>
      <c r="I2" s="113"/>
      <c r="J2" s="113"/>
      <c r="L2" s="113"/>
      <c r="O2" s="113"/>
      <c r="Q2" s="185"/>
      <c r="R2" s="185"/>
    </row>
    <row r="3" spans="1:24">
      <c r="A3" s="121" t="s">
        <v>158</v>
      </c>
      <c r="B3" s="159"/>
      <c r="C3" s="118"/>
      <c r="D3" s="118"/>
      <c r="E3" s="118"/>
      <c r="F3" s="118"/>
      <c r="G3" s="118"/>
      <c r="H3" s="118"/>
      <c r="I3" s="118"/>
      <c r="J3" s="118"/>
      <c r="K3" s="118"/>
      <c r="L3" s="118"/>
      <c r="M3" s="118"/>
      <c r="N3" s="118"/>
      <c r="O3" s="118"/>
      <c r="P3" s="118"/>
      <c r="Q3" s="118"/>
      <c r="R3" s="118"/>
      <c r="S3" s="118"/>
      <c r="T3" s="166"/>
      <c r="U3" s="166"/>
      <c r="W3" s="159"/>
      <c r="X3" s="159"/>
    </row>
    <row r="4" spans="1:24">
      <c r="A4" s="118"/>
      <c r="B4" s="139"/>
      <c r="C4" s="140"/>
      <c r="D4" s="141"/>
      <c r="E4" s="140"/>
      <c r="F4" s="140"/>
    </row>
    <row r="5" spans="1:24">
      <c r="B5" s="249" t="s">
        <v>111</v>
      </c>
      <c r="C5" s="249"/>
      <c r="D5" s="186"/>
      <c r="E5" s="249" t="s">
        <v>110</v>
      </c>
      <c r="F5" s="249"/>
      <c r="G5" s="186"/>
      <c r="H5" s="249" t="s">
        <v>113</v>
      </c>
      <c r="I5" s="249"/>
      <c r="J5" s="186"/>
      <c r="K5" s="249" t="s">
        <v>112</v>
      </c>
      <c r="L5" s="249"/>
      <c r="M5" s="186"/>
      <c r="N5" s="249" t="s">
        <v>115</v>
      </c>
      <c r="O5" s="249"/>
      <c r="P5" s="186"/>
      <c r="Q5" s="249" t="s">
        <v>114</v>
      </c>
      <c r="R5" s="249"/>
    </row>
    <row r="6" spans="1:24" ht="49" customHeight="1">
      <c r="A6" s="143" t="s">
        <v>0</v>
      </c>
      <c r="B6" s="125" t="s">
        <v>258</v>
      </c>
      <c r="C6" s="125" t="s">
        <v>116</v>
      </c>
      <c r="D6" s="187"/>
      <c r="E6" s="125" t="s">
        <v>258</v>
      </c>
      <c r="F6" s="125" t="s">
        <v>116</v>
      </c>
      <c r="G6" s="187"/>
      <c r="H6" s="125" t="s">
        <v>258</v>
      </c>
      <c r="I6" s="125" t="s">
        <v>116</v>
      </c>
      <c r="J6" s="187"/>
      <c r="K6" s="125" t="s">
        <v>258</v>
      </c>
      <c r="L6" s="125" t="s">
        <v>116</v>
      </c>
      <c r="M6" s="187"/>
      <c r="N6" s="125" t="s">
        <v>258</v>
      </c>
      <c r="O6" s="125" t="s">
        <v>116</v>
      </c>
      <c r="P6" s="187"/>
      <c r="Q6" s="125" t="s">
        <v>258</v>
      </c>
      <c r="R6" s="125" t="s">
        <v>116</v>
      </c>
    </row>
    <row r="7" spans="1:24">
      <c r="A7" s="128">
        <v>0</v>
      </c>
      <c r="B7" s="145">
        <v>26819</v>
      </c>
      <c r="C7" s="145">
        <v>26532</v>
      </c>
      <c r="D7" s="145"/>
      <c r="E7" s="145">
        <v>28697</v>
      </c>
      <c r="F7" s="145">
        <v>28468</v>
      </c>
      <c r="G7" s="145"/>
      <c r="H7" s="145">
        <v>25905</v>
      </c>
      <c r="I7" s="145">
        <v>25857</v>
      </c>
      <c r="J7" s="145"/>
      <c r="K7" s="145">
        <v>27648</v>
      </c>
      <c r="L7" s="145">
        <v>27586</v>
      </c>
      <c r="M7" s="145"/>
      <c r="N7" s="145">
        <v>25478</v>
      </c>
      <c r="O7" s="145">
        <v>25587</v>
      </c>
      <c r="P7" s="145"/>
      <c r="Q7" s="145">
        <v>26832</v>
      </c>
      <c r="R7" s="145">
        <v>26932</v>
      </c>
      <c r="S7" s="171"/>
    </row>
    <row r="8" spans="1:24">
      <c r="A8" s="128">
        <v>1</v>
      </c>
      <c r="B8" s="145">
        <v>27567</v>
      </c>
      <c r="C8" s="145">
        <v>26775</v>
      </c>
      <c r="D8" s="145"/>
      <c r="E8" s="145">
        <v>29017</v>
      </c>
      <c r="F8" s="145">
        <v>28247</v>
      </c>
      <c r="G8" s="145"/>
      <c r="H8" s="145">
        <v>26976</v>
      </c>
      <c r="I8" s="145">
        <v>26482</v>
      </c>
      <c r="J8" s="145"/>
      <c r="K8" s="145">
        <v>28916</v>
      </c>
      <c r="L8" s="145">
        <v>28354</v>
      </c>
      <c r="M8" s="145"/>
      <c r="N8" s="145">
        <v>26041</v>
      </c>
      <c r="O8" s="145">
        <v>25785</v>
      </c>
      <c r="P8" s="145"/>
      <c r="Q8" s="145">
        <v>27811</v>
      </c>
      <c r="R8" s="145">
        <v>27423</v>
      </c>
      <c r="S8" s="171"/>
    </row>
    <row r="9" spans="1:24">
      <c r="A9" s="128">
        <v>2</v>
      </c>
      <c r="B9" s="145">
        <v>27788</v>
      </c>
      <c r="C9" s="145">
        <v>27082</v>
      </c>
      <c r="D9" s="145"/>
      <c r="E9" s="145">
        <v>29377</v>
      </c>
      <c r="F9" s="145">
        <v>28674</v>
      </c>
      <c r="G9" s="145"/>
      <c r="H9" s="145">
        <v>27633</v>
      </c>
      <c r="I9" s="145">
        <v>27143</v>
      </c>
      <c r="J9" s="145"/>
      <c r="K9" s="145">
        <v>29157</v>
      </c>
      <c r="L9" s="145">
        <v>28553</v>
      </c>
      <c r="M9" s="145"/>
      <c r="N9" s="145">
        <v>27052</v>
      </c>
      <c r="O9" s="145">
        <v>26866</v>
      </c>
      <c r="P9" s="145"/>
      <c r="Q9" s="145">
        <v>29032</v>
      </c>
      <c r="R9" s="145">
        <v>28795</v>
      </c>
      <c r="S9" s="171"/>
    </row>
    <row r="10" spans="1:24">
      <c r="A10" s="128">
        <v>3</v>
      </c>
      <c r="B10" s="145">
        <v>28504</v>
      </c>
      <c r="C10" s="145">
        <v>27838</v>
      </c>
      <c r="D10" s="145"/>
      <c r="E10" s="145">
        <v>29728</v>
      </c>
      <c r="F10" s="145">
        <v>29068</v>
      </c>
      <c r="G10" s="145"/>
      <c r="H10" s="145">
        <v>27868</v>
      </c>
      <c r="I10" s="145">
        <v>27368</v>
      </c>
      <c r="J10" s="145"/>
      <c r="K10" s="145">
        <v>29493</v>
      </c>
      <c r="L10" s="145">
        <v>28986</v>
      </c>
      <c r="M10" s="145"/>
      <c r="N10" s="145">
        <v>27769</v>
      </c>
      <c r="O10" s="145">
        <v>27442</v>
      </c>
      <c r="P10" s="145"/>
      <c r="Q10" s="145">
        <v>29296</v>
      </c>
      <c r="R10" s="145">
        <v>28904</v>
      </c>
      <c r="S10" s="171"/>
    </row>
    <row r="11" spans="1:24">
      <c r="A11" s="128">
        <v>4</v>
      </c>
      <c r="B11" s="145">
        <v>29033</v>
      </c>
      <c r="C11" s="145">
        <v>28574</v>
      </c>
      <c r="D11" s="145"/>
      <c r="E11" s="145">
        <v>30708</v>
      </c>
      <c r="F11" s="145">
        <v>30217</v>
      </c>
      <c r="G11" s="145"/>
      <c r="H11" s="145">
        <v>28608</v>
      </c>
      <c r="I11" s="145">
        <v>28288</v>
      </c>
      <c r="J11" s="145"/>
      <c r="K11" s="145">
        <v>29902</v>
      </c>
      <c r="L11" s="145">
        <v>29479</v>
      </c>
      <c r="M11" s="145"/>
      <c r="N11" s="145">
        <v>27943</v>
      </c>
      <c r="O11" s="145">
        <v>27769</v>
      </c>
      <c r="P11" s="145"/>
      <c r="Q11" s="145">
        <v>29608</v>
      </c>
      <c r="R11" s="145">
        <v>29433</v>
      </c>
      <c r="S11" s="171"/>
    </row>
    <row r="12" spans="1:24">
      <c r="A12" s="128">
        <v>5</v>
      </c>
      <c r="B12" s="145">
        <v>30162</v>
      </c>
      <c r="C12" s="145">
        <v>28703</v>
      </c>
      <c r="D12" s="145"/>
      <c r="E12" s="145">
        <v>31533</v>
      </c>
      <c r="F12" s="145">
        <v>30212</v>
      </c>
      <c r="G12" s="145"/>
      <c r="H12" s="145">
        <v>29138</v>
      </c>
      <c r="I12" s="145">
        <v>28831</v>
      </c>
      <c r="J12" s="145"/>
      <c r="K12" s="145">
        <v>30863</v>
      </c>
      <c r="L12" s="145">
        <v>30540</v>
      </c>
      <c r="M12" s="145"/>
      <c r="N12" s="145">
        <v>28697</v>
      </c>
      <c r="O12" s="145">
        <v>28516</v>
      </c>
      <c r="P12" s="145"/>
      <c r="Q12" s="145">
        <v>30015</v>
      </c>
      <c r="R12" s="145">
        <v>29765</v>
      </c>
      <c r="S12" s="171"/>
    </row>
    <row r="13" spans="1:24">
      <c r="A13" s="128">
        <v>6</v>
      </c>
      <c r="B13" s="145">
        <v>28855</v>
      </c>
      <c r="C13" s="145">
        <v>29184</v>
      </c>
      <c r="D13" s="145"/>
      <c r="E13" s="145">
        <v>29946</v>
      </c>
      <c r="F13" s="145">
        <v>30159</v>
      </c>
      <c r="G13" s="145"/>
      <c r="H13" s="145">
        <v>30220</v>
      </c>
      <c r="I13" s="145">
        <v>28949</v>
      </c>
      <c r="J13" s="145"/>
      <c r="K13" s="145">
        <v>31675</v>
      </c>
      <c r="L13" s="145">
        <v>30555</v>
      </c>
      <c r="M13" s="145"/>
      <c r="N13" s="145">
        <v>29249</v>
      </c>
      <c r="O13" s="145">
        <v>29105</v>
      </c>
      <c r="P13" s="145"/>
      <c r="Q13" s="145">
        <v>31003</v>
      </c>
      <c r="R13" s="145">
        <v>30784</v>
      </c>
      <c r="S13" s="171"/>
    </row>
    <row r="14" spans="1:24">
      <c r="A14" s="128">
        <v>7</v>
      </c>
      <c r="B14" s="145">
        <v>29683</v>
      </c>
      <c r="C14" s="145">
        <v>29139</v>
      </c>
      <c r="D14" s="145"/>
      <c r="E14" s="145">
        <v>30653</v>
      </c>
      <c r="F14" s="145">
        <v>30487</v>
      </c>
      <c r="G14" s="145"/>
      <c r="H14" s="145">
        <v>28968</v>
      </c>
      <c r="I14" s="145">
        <v>29469</v>
      </c>
      <c r="J14" s="145"/>
      <c r="K14" s="145">
        <v>30043</v>
      </c>
      <c r="L14" s="145">
        <v>30411</v>
      </c>
      <c r="M14" s="145"/>
      <c r="N14" s="145">
        <v>30334</v>
      </c>
      <c r="O14" s="145">
        <v>29240</v>
      </c>
      <c r="P14" s="145"/>
      <c r="Q14" s="145">
        <v>31760</v>
      </c>
      <c r="R14" s="145">
        <v>30810</v>
      </c>
      <c r="S14" s="171"/>
    </row>
    <row r="15" spans="1:24">
      <c r="A15" s="128">
        <v>8</v>
      </c>
      <c r="B15" s="145">
        <v>29598</v>
      </c>
      <c r="C15" s="145">
        <v>29347</v>
      </c>
      <c r="D15" s="145"/>
      <c r="E15" s="145">
        <v>30586</v>
      </c>
      <c r="F15" s="145">
        <v>30335</v>
      </c>
      <c r="G15" s="145"/>
      <c r="H15" s="145">
        <v>29811</v>
      </c>
      <c r="I15" s="145">
        <v>29382</v>
      </c>
      <c r="J15" s="145"/>
      <c r="K15" s="145">
        <v>30813</v>
      </c>
      <c r="L15" s="145">
        <v>30738</v>
      </c>
      <c r="M15" s="145"/>
      <c r="N15" s="145">
        <v>29085</v>
      </c>
      <c r="O15" s="145">
        <v>29696</v>
      </c>
      <c r="P15" s="145"/>
      <c r="Q15" s="145">
        <v>30122</v>
      </c>
      <c r="R15" s="145">
        <v>30622</v>
      </c>
      <c r="S15" s="171"/>
    </row>
    <row r="16" spans="1:24">
      <c r="A16" s="128">
        <v>9</v>
      </c>
      <c r="B16" s="145">
        <v>28272</v>
      </c>
      <c r="C16" s="145">
        <v>28166</v>
      </c>
      <c r="D16" s="145"/>
      <c r="E16" s="145">
        <v>29574</v>
      </c>
      <c r="F16" s="145">
        <v>29668</v>
      </c>
      <c r="G16" s="145"/>
      <c r="H16" s="145">
        <v>29690</v>
      </c>
      <c r="I16" s="145">
        <v>29658</v>
      </c>
      <c r="J16" s="145"/>
      <c r="K16" s="145">
        <v>30730</v>
      </c>
      <c r="L16" s="145">
        <v>30621</v>
      </c>
      <c r="M16" s="145"/>
      <c r="N16" s="145">
        <v>29878</v>
      </c>
      <c r="O16" s="145">
        <v>29611</v>
      </c>
      <c r="P16" s="145"/>
      <c r="Q16" s="145">
        <v>30946</v>
      </c>
      <c r="R16" s="145">
        <v>30973</v>
      </c>
      <c r="S16" s="171"/>
    </row>
    <row r="17" spans="1:19">
      <c r="A17" s="128">
        <v>10</v>
      </c>
      <c r="B17" s="145">
        <v>27796</v>
      </c>
      <c r="C17" s="145">
        <v>27447</v>
      </c>
      <c r="D17" s="145"/>
      <c r="E17" s="145">
        <v>28838</v>
      </c>
      <c r="F17" s="145">
        <v>28650</v>
      </c>
      <c r="G17" s="145"/>
      <c r="H17" s="145">
        <v>28339</v>
      </c>
      <c r="I17" s="145">
        <v>28388</v>
      </c>
      <c r="J17" s="145"/>
      <c r="K17" s="145">
        <v>29718</v>
      </c>
      <c r="L17" s="145">
        <v>29896</v>
      </c>
      <c r="M17" s="145"/>
      <c r="N17" s="145">
        <v>29763</v>
      </c>
      <c r="O17" s="145">
        <v>29837</v>
      </c>
      <c r="P17" s="145"/>
      <c r="Q17" s="145">
        <v>30815</v>
      </c>
      <c r="R17" s="145">
        <v>30863</v>
      </c>
      <c r="S17" s="171"/>
    </row>
    <row r="18" spans="1:19">
      <c r="A18" s="128">
        <v>11</v>
      </c>
      <c r="B18" s="145">
        <v>27257</v>
      </c>
      <c r="C18" s="145">
        <v>26912</v>
      </c>
      <c r="D18" s="145"/>
      <c r="E18" s="145">
        <v>28885</v>
      </c>
      <c r="F18" s="145">
        <v>28677</v>
      </c>
      <c r="G18" s="145"/>
      <c r="H18" s="145">
        <v>27891</v>
      </c>
      <c r="I18" s="145">
        <v>27724</v>
      </c>
      <c r="J18" s="145"/>
      <c r="K18" s="145">
        <v>28949</v>
      </c>
      <c r="L18" s="145">
        <v>28991</v>
      </c>
      <c r="M18" s="145"/>
      <c r="N18" s="145">
        <v>28452</v>
      </c>
      <c r="O18" s="145">
        <v>28660</v>
      </c>
      <c r="P18" s="145"/>
      <c r="Q18" s="145">
        <v>29788</v>
      </c>
      <c r="R18" s="145">
        <v>30122</v>
      </c>
      <c r="S18" s="171"/>
    </row>
    <row r="19" spans="1:19">
      <c r="A19" s="128">
        <v>12</v>
      </c>
      <c r="B19" s="145">
        <v>26739</v>
      </c>
      <c r="C19" s="145">
        <v>26724</v>
      </c>
      <c r="D19" s="145"/>
      <c r="E19" s="145">
        <v>28344</v>
      </c>
      <c r="F19" s="145">
        <v>28209</v>
      </c>
      <c r="G19" s="145"/>
      <c r="H19" s="145">
        <v>27352</v>
      </c>
      <c r="I19" s="145">
        <v>27196</v>
      </c>
      <c r="J19" s="145"/>
      <c r="K19" s="145">
        <v>29005</v>
      </c>
      <c r="L19" s="145">
        <v>28893</v>
      </c>
      <c r="M19" s="145"/>
      <c r="N19" s="145">
        <v>27978</v>
      </c>
      <c r="O19" s="145">
        <v>27954</v>
      </c>
      <c r="P19" s="145"/>
      <c r="Q19" s="145">
        <v>29050</v>
      </c>
      <c r="R19" s="145">
        <v>29210</v>
      </c>
      <c r="S19" s="171"/>
    </row>
    <row r="20" spans="1:19">
      <c r="A20" s="128">
        <v>13</v>
      </c>
      <c r="B20" s="145">
        <v>26167</v>
      </c>
      <c r="C20" s="145">
        <v>26095</v>
      </c>
      <c r="D20" s="145"/>
      <c r="E20" s="145">
        <v>27231</v>
      </c>
      <c r="F20" s="145">
        <v>27150</v>
      </c>
      <c r="G20" s="145"/>
      <c r="H20" s="145">
        <v>26801</v>
      </c>
      <c r="I20" s="145">
        <v>26974</v>
      </c>
      <c r="J20" s="145"/>
      <c r="K20" s="145">
        <v>28442</v>
      </c>
      <c r="L20" s="145">
        <v>28529</v>
      </c>
      <c r="M20" s="145"/>
      <c r="N20" s="145">
        <v>27444</v>
      </c>
      <c r="O20" s="145">
        <v>27386</v>
      </c>
      <c r="P20" s="145"/>
      <c r="Q20" s="145">
        <v>29105</v>
      </c>
      <c r="R20" s="145">
        <v>29075</v>
      </c>
      <c r="S20" s="171"/>
    </row>
    <row r="21" spans="1:19">
      <c r="A21" s="128">
        <v>14</v>
      </c>
      <c r="B21" s="145">
        <v>26038</v>
      </c>
      <c r="C21" s="145">
        <v>25934</v>
      </c>
      <c r="D21" s="145"/>
      <c r="E21" s="145">
        <v>27083</v>
      </c>
      <c r="F21" s="145">
        <v>26943</v>
      </c>
      <c r="G21" s="145"/>
      <c r="H21" s="145">
        <v>26234</v>
      </c>
      <c r="I21" s="145">
        <v>26360</v>
      </c>
      <c r="J21" s="145"/>
      <c r="K21" s="145">
        <v>27366</v>
      </c>
      <c r="L21" s="145">
        <v>27453</v>
      </c>
      <c r="M21" s="145"/>
      <c r="N21" s="145">
        <v>26887</v>
      </c>
      <c r="O21" s="145">
        <v>27209</v>
      </c>
      <c r="P21" s="145"/>
      <c r="Q21" s="145">
        <v>28508</v>
      </c>
      <c r="R21" s="145">
        <v>28690</v>
      </c>
      <c r="S21" s="171"/>
    </row>
    <row r="22" spans="1:19">
      <c r="A22" s="128">
        <v>15</v>
      </c>
      <c r="B22" s="145">
        <v>27243</v>
      </c>
      <c r="C22" s="145">
        <v>26874</v>
      </c>
      <c r="D22" s="145"/>
      <c r="E22" s="145">
        <v>28196</v>
      </c>
      <c r="F22" s="145">
        <v>27845</v>
      </c>
      <c r="G22" s="145"/>
      <c r="H22" s="145">
        <v>26116</v>
      </c>
      <c r="I22" s="145">
        <v>26237</v>
      </c>
      <c r="J22" s="145"/>
      <c r="K22" s="145">
        <v>27172</v>
      </c>
      <c r="L22" s="145">
        <v>27237</v>
      </c>
      <c r="M22" s="145"/>
      <c r="N22" s="145">
        <v>26316</v>
      </c>
      <c r="O22" s="145">
        <v>26632</v>
      </c>
      <c r="P22" s="145"/>
      <c r="Q22" s="145">
        <v>27445</v>
      </c>
      <c r="R22" s="145">
        <v>27661</v>
      </c>
      <c r="S22" s="171"/>
    </row>
    <row r="23" spans="1:19">
      <c r="A23" s="128">
        <v>16</v>
      </c>
      <c r="B23" s="145">
        <v>27563</v>
      </c>
      <c r="C23" s="145">
        <v>27113</v>
      </c>
      <c r="D23" s="145"/>
      <c r="E23" s="145">
        <v>29300</v>
      </c>
      <c r="F23" s="145">
        <v>28689</v>
      </c>
      <c r="G23" s="145"/>
      <c r="H23" s="145">
        <v>27297</v>
      </c>
      <c r="I23" s="145">
        <v>27096</v>
      </c>
      <c r="J23" s="145"/>
      <c r="K23" s="145">
        <v>28297</v>
      </c>
      <c r="L23" s="145">
        <v>28055</v>
      </c>
      <c r="M23" s="145"/>
      <c r="N23" s="145">
        <v>26180</v>
      </c>
      <c r="O23" s="145">
        <v>26434</v>
      </c>
      <c r="P23" s="145"/>
      <c r="Q23" s="145">
        <v>27290</v>
      </c>
      <c r="R23" s="145">
        <v>27432</v>
      </c>
      <c r="S23" s="171"/>
    </row>
    <row r="24" spans="1:19">
      <c r="A24" s="128">
        <v>17</v>
      </c>
      <c r="B24" s="145">
        <v>28702</v>
      </c>
      <c r="C24" s="145">
        <v>28153</v>
      </c>
      <c r="D24" s="145"/>
      <c r="E24" s="145">
        <v>30279</v>
      </c>
      <c r="F24" s="145">
        <v>29288</v>
      </c>
      <c r="G24" s="145"/>
      <c r="H24" s="145">
        <v>27603</v>
      </c>
      <c r="I24" s="145">
        <v>27245</v>
      </c>
      <c r="J24" s="145"/>
      <c r="K24" s="145">
        <v>29416</v>
      </c>
      <c r="L24" s="145">
        <v>28735</v>
      </c>
      <c r="M24" s="145"/>
      <c r="N24" s="145">
        <v>27395</v>
      </c>
      <c r="O24" s="145">
        <v>27369</v>
      </c>
      <c r="P24" s="145"/>
      <c r="Q24" s="145">
        <v>28431</v>
      </c>
      <c r="R24" s="145">
        <v>28158</v>
      </c>
      <c r="S24" s="171"/>
    </row>
    <row r="25" spans="1:19">
      <c r="A25" s="128">
        <v>18</v>
      </c>
      <c r="B25" s="145">
        <v>29789</v>
      </c>
      <c r="C25" s="145">
        <v>29170</v>
      </c>
      <c r="D25" s="145"/>
      <c r="E25" s="145">
        <v>31162</v>
      </c>
      <c r="F25" s="145">
        <v>30191</v>
      </c>
      <c r="G25" s="145"/>
      <c r="H25" s="145">
        <v>29074</v>
      </c>
      <c r="I25" s="145">
        <v>28998</v>
      </c>
      <c r="J25" s="145"/>
      <c r="K25" s="145">
        <v>30691</v>
      </c>
      <c r="L25" s="145">
        <v>30082</v>
      </c>
      <c r="M25" s="145"/>
      <c r="N25" s="145">
        <v>28010</v>
      </c>
      <c r="O25" s="145">
        <v>28328</v>
      </c>
      <c r="P25" s="145"/>
      <c r="Q25" s="145">
        <v>29913</v>
      </c>
      <c r="R25" s="145">
        <v>29568</v>
      </c>
      <c r="S25" s="171"/>
    </row>
    <row r="26" spans="1:19">
      <c r="A26" s="128">
        <v>19</v>
      </c>
      <c r="B26" s="145">
        <v>32749</v>
      </c>
      <c r="C26" s="145">
        <v>32492</v>
      </c>
      <c r="D26" s="145"/>
      <c r="E26" s="145">
        <v>33677</v>
      </c>
      <c r="F26" s="145">
        <v>32796</v>
      </c>
      <c r="G26" s="145"/>
      <c r="H26" s="145">
        <v>31676</v>
      </c>
      <c r="I26" s="145">
        <v>32284</v>
      </c>
      <c r="J26" s="145"/>
      <c r="K26" s="145">
        <v>32698</v>
      </c>
      <c r="L26" s="145">
        <v>32251</v>
      </c>
      <c r="M26" s="145"/>
      <c r="N26" s="145">
        <v>31258</v>
      </c>
      <c r="O26" s="145">
        <v>32611</v>
      </c>
      <c r="P26" s="145"/>
      <c r="Q26" s="145">
        <v>32326</v>
      </c>
      <c r="R26" s="145">
        <v>32298</v>
      </c>
      <c r="S26" s="171"/>
    </row>
    <row r="27" spans="1:19">
      <c r="A27" s="128">
        <v>20</v>
      </c>
      <c r="B27" s="145">
        <v>33871</v>
      </c>
      <c r="C27" s="145">
        <v>33384</v>
      </c>
      <c r="D27" s="145"/>
      <c r="E27" s="145">
        <v>34653</v>
      </c>
      <c r="F27" s="145">
        <v>32674</v>
      </c>
      <c r="G27" s="145"/>
      <c r="H27" s="145">
        <v>33923</v>
      </c>
      <c r="I27" s="145">
        <v>34506</v>
      </c>
      <c r="J27" s="145"/>
      <c r="K27" s="145">
        <v>34758</v>
      </c>
      <c r="L27" s="145">
        <v>33827</v>
      </c>
      <c r="M27" s="145"/>
      <c r="N27" s="145">
        <v>32817</v>
      </c>
      <c r="O27" s="145">
        <v>34284</v>
      </c>
      <c r="P27" s="145"/>
      <c r="Q27" s="145">
        <v>33736</v>
      </c>
      <c r="R27" s="145">
        <v>33157</v>
      </c>
      <c r="S27" s="171"/>
    </row>
    <row r="28" spans="1:19">
      <c r="A28" s="128">
        <v>21</v>
      </c>
      <c r="B28" s="145">
        <v>34923</v>
      </c>
      <c r="C28" s="145">
        <v>34657</v>
      </c>
      <c r="D28" s="145"/>
      <c r="E28" s="145">
        <v>35175</v>
      </c>
      <c r="F28" s="145">
        <v>33695</v>
      </c>
      <c r="G28" s="145"/>
      <c r="H28" s="145">
        <v>34375</v>
      </c>
      <c r="I28" s="145">
        <v>34455</v>
      </c>
      <c r="J28" s="145"/>
      <c r="K28" s="145">
        <v>35231</v>
      </c>
      <c r="L28" s="145">
        <v>33283</v>
      </c>
      <c r="M28" s="145"/>
      <c r="N28" s="145">
        <v>34397</v>
      </c>
      <c r="O28" s="145">
        <v>35863</v>
      </c>
      <c r="P28" s="145"/>
      <c r="Q28" s="145">
        <v>35241</v>
      </c>
      <c r="R28" s="145">
        <v>34691</v>
      </c>
      <c r="S28" s="171"/>
    </row>
    <row r="29" spans="1:19">
      <c r="A29" s="128">
        <v>22</v>
      </c>
      <c r="B29" s="145">
        <v>36314</v>
      </c>
      <c r="C29" s="145">
        <v>36124</v>
      </c>
      <c r="D29" s="145"/>
      <c r="E29" s="145">
        <v>36261</v>
      </c>
      <c r="F29" s="145">
        <v>35166</v>
      </c>
      <c r="G29" s="145"/>
      <c r="H29" s="145">
        <v>35124</v>
      </c>
      <c r="I29" s="145">
        <v>35777</v>
      </c>
      <c r="J29" s="145"/>
      <c r="K29" s="145">
        <v>35570</v>
      </c>
      <c r="L29" s="145">
        <v>34379</v>
      </c>
      <c r="M29" s="145"/>
      <c r="N29" s="145">
        <v>34625</v>
      </c>
      <c r="O29" s="145">
        <v>36219</v>
      </c>
      <c r="P29" s="145"/>
      <c r="Q29" s="145">
        <v>35695</v>
      </c>
      <c r="R29" s="145">
        <v>34541</v>
      </c>
      <c r="S29" s="171"/>
    </row>
    <row r="30" spans="1:19">
      <c r="A30" s="128">
        <v>23</v>
      </c>
      <c r="B30" s="145">
        <v>37631</v>
      </c>
      <c r="C30" s="145">
        <v>36959</v>
      </c>
      <c r="D30" s="145"/>
      <c r="E30" s="145">
        <v>36791</v>
      </c>
      <c r="F30" s="145">
        <v>35415</v>
      </c>
      <c r="G30" s="145"/>
      <c r="H30" s="145">
        <v>36381</v>
      </c>
      <c r="I30" s="145">
        <v>37097</v>
      </c>
      <c r="J30" s="145"/>
      <c r="K30" s="145">
        <v>36594</v>
      </c>
      <c r="L30" s="145">
        <v>35436</v>
      </c>
      <c r="M30" s="145"/>
      <c r="N30" s="145">
        <v>35203</v>
      </c>
      <c r="O30" s="145">
        <v>37296</v>
      </c>
      <c r="P30" s="145"/>
      <c r="Q30" s="145">
        <v>35912</v>
      </c>
      <c r="R30" s="145">
        <v>35101</v>
      </c>
      <c r="S30" s="171"/>
    </row>
    <row r="31" spans="1:19">
      <c r="A31" s="128">
        <v>24</v>
      </c>
      <c r="B31" s="145">
        <v>39540</v>
      </c>
      <c r="C31" s="145">
        <v>37862</v>
      </c>
      <c r="D31" s="145"/>
      <c r="E31" s="145">
        <v>38808</v>
      </c>
      <c r="F31" s="145">
        <v>36880</v>
      </c>
      <c r="G31" s="145"/>
      <c r="H31" s="145">
        <v>37669</v>
      </c>
      <c r="I31" s="145">
        <v>37567</v>
      </c>
      <c r="J31" s="145"/>
      <c r="K31" s="145">
        <v>36984</v>
      </c>
      <c r="L31" s="145">
        <v>35774</v>
      </c>
      <c r="M31" s="145"/>
      <c r="N31" s="145">
        <v>36295</v>
      </c>
      <c r="O31" s="145">
        <v>37777</v>
      </c>
      <c r="P31" s="145"/>
      <c r="Q31" s="145">
        <v>36703</v>
      </c>
      <c r="R31" s="145">
        <v>35985</v>
      </c>
      <c r="S31" s="171"/>
    </row>
    <row r="32" spans="1:19">
      <c r="A32" s="128">
        <v>25</v>
      </c>
      <c r="B32" s="145">
        <v>38982</v>
      </c>
      <c r="C32" s="145">
        <v>37574</v>
      </c>
      <c r="D32" s="145"/>
      <c r="E32" s="145">
        <v>39073</v>
      </c>
      <c r="F32" s="145">
        <v>36843</v>
      </c>
      <c r="G32" s="145"/>
      <c r="H32" s="145">
        <v>39630</v>
      </c>
      <c r="I32" s="145">
        <v>38205</v>
      </c>
      <c r="J32" s="145"/>
      <c r="K32" s="145">
        <v>39025</v>
      </c>
      <c r="L32" s="145">
        <v>37116</v>
      </c>
      <c r="M32" s="145"/>
      <c r="N32" s="145">
        <v>37508</v>
      </c>
      <c r="O32" s="145">
        <v>37945</v>
      </c>
      <c r="P32" s="145"/>
      <c r="Q32" s="145">
        <v>36944</v>
      </c>
      <c r="R32" s="145">
        <v>36060</v>
      </c>
      <c r="S32" s="171"/>
    </row>
    <row r="33" spans="1:19">
      <c r="A33" s="128">
        <v>26</v>
      </c>
      <c r="B33" s="145">
        <v>37498</v>
      </c>
      <c r="C33" s="145">
        <v>36412</v>
      </c>
      <c r="D33" s="145"/>
      <c r="E33" s="145">
        <v>37445</v>
      </c>
      <c r="F33" s="145">
        <v>35731</v>
      </c>
      <c r="G33" s="145"/>
      <c r="H33" s="145">
        <v>39184</v>
      </c>
      <c r="I33" s="145">
        <v>37912</v>
      </c>
      <c r="J33" s="145"/>
      <c r="K33" s="145">
        <v>39299</v>
      </c>
      <c r="L33" s="145">
        <v>37177</v>
      </c>
      <c r="M33" s="145"/>
      <c r="N33" s="145">
        <v>39612</v>
      </c>
      <c r="O33" s="145">
        <v>38665</v>
      </c>
      <c r="P33" s="145"/>
      <c r="Q33" s="145">
        <v>39075</v>
      </c>
      <c r="R33" s="145">
        <v>37475</v>
      </c>
      <c r="S33" s="171"/>
    </row>
    <row r="34" spans="1:19">
      <c r="A34" s="128">
        <v>27</v>
      </c>
      <c r="B34" s="145">
        <v>37318</v>
      </c>
      <c r="C34" s="145">
        <v>36093</v>
      </c>
      <c r="D34" s="145"/>
      <c r="E34" s="145">
        <v>37102</v>
      </c>
      <c r="F34" s="145">
        <v>35700</v>
      </c>
      <c r="G34" s="145"/>
      <c r="H34" s="145">
        <v>37661</v>
      </c>
      <c r="I34" s="145">
        <v>36845</v>
      </c>
      <c r="J34" s="145"/>
      <c r="K34" s="145">
        <v>37701</v>
      </c>
      <c r="L34" s="145">
        <v>35997</v>
      </c>
      <c r="M34" s="145"/>
      <c r="N34" s="145">
        <v>39220</v>
      </c>
      <c r="O34" s="145">
        <v>38467</v>
      </c>
      <c r="P34" s="145"/>
      <c r="Q34" s="145">
        <v>39374</v>
      </c>
      <c r="R34" s="145">
        <v>37621</v>
      </c>
      <c r="S34" s="171"/>
    </row>
    <row r="35" spans="1:19">
      <c r="A35" s="128">
        <v>28</v>
      </c>
      <c r="B35" s="145">
        <v>37556</v>
      </c>
      <c r="C35" s="145">
        <v>36946</v>
      </c>
      <c r="D35" s="145"/>
      <c r="E35" s="145">
        <v>36957</v>
      </c>
      <c r="F35" s="145">
        <v>36706</v>
      </c>
      <c r="G35" s="145"/>
      <c r="H35" s="145">
        <v>37574</v>
      </c>
      <c r="I35" s="145">
        <v>36483</v>
      </c>
      <c r="J35" s="145"/>
      <c r="K35" s="145">
        <v>37307</v>
      </c>
      <c r="L35" s="145">
        <v>36031</v>
      </c>
      <c r="M35" s="145"/>
      <c r="N35" s="145">
        <v>37773</v>
      </c>
      <c r="O35" s="145">
        <v>37514</v>
      </c>
      <c r="P35" s="145"/>
      <c r="Q35" s="145">
        <v>37825</v>
      </c>
      <c r="R35" s="145">
        <v>36469</v>
      </c>
      <c r="S35" s="171"/>
    </row>
    <row r="36" spans="1:19">
      <c r="A36" s="128">
        <v>29</v>
      </c>
      <c r="B36" s="145">
        <v>36621</v>
      </c>
      <c r="C36" s="145">
        <v>36589</v>
      </c>
      <c r="D36" s="145"/>
      <c r="E36" s="145">
        <v>35572</v>
      </c>
      <c r="F36" s="145">
        <v>36288</v>
      </c>
      <c r="G36" s="145"/>
      <c r="H36" s="145">
        <v>37823</v>
      </c>
      <c r="I36" s="145">
        <v>37380</v>
      </c>
      <c r="J36" s="145"/>
      <c r="K36" s="145">
        <v>37044</v>
      </c>
      <c r="L36" s="145">
        <v>37134</v>
      </c>
      <c r="M36" s="145"/>
      <c r="N36" s="145">
        <v>37695</v>
      </c>
      <c r="O36" s="145">
        <v>37159</v>
      </c>
      <c r="P36" s="145"/>
      <c r="Q36" s="145">
        <v>37314</v>
      </c>
      <c r="R36" s="145">
        <v>36550</v>
      </c>
      <c r="S36" s="171"/>
    </row>
    <row r="37" spans="1:19">
      <c r="A37" s="128">
        <v>30</v>
      </c>
      <c r="B37" s="145">
        <v>36099</v>
      </c>
      <c r="C37" s="145">
        <v>36307</v>
      </c>
      <c r="D37" s="145"/>
      <c r="E37" s="145">
        <v>35467</v>
      </c>
      <c r="F37" s="145">
        <v>36243</v>
      </c>
      <c r="G37" s="145"/>
      <c r="H37" s="145">
        <v>36822</v>
      </c>
      <c r="I37" s="145">
        <v>36988</v>
      </c>
      <c r="J37" s="145"/>
      <c r="K37" s="145">
        <v>35749</v>
      </c>
      <c r="L37" s="145">
        <v>36634</v>
      </c>
      <c r="M37" s="145"/>
      <c r="N37" s="145">
        <v>37934</v>
      </c>
      <c r="O37" s="145">
        <v>38023</v>
      </c>
      <c r="P37" s="145"/>
      <c r="Q37" s="145">
        <v>37276</v>
      </c>
      <c r="R37" s="145">
        <v>37596</v>
      </c>
      <c r="S37" s="171"/>
    </row>
    <row r="38" spans="1:19">
      <c r="A38" s="128">
        <v>31</v>
      </c>
      <c r="B38" s="145">
        <v>36312</v>
      </c>
      <c r="C38" s="145">
        <v>36621</v>
      </c>
      <c r="D38" s="145"/>
      <c r="E38" s="145">
        <v>34774</v>
      </c>
      <c r="F38" s="145">
        <v>35801</v>
      </c>
      <c r="G38" s="145"/>
      <c r="H38" s="145">
        <v>36217</v>
      </c>
      <c r="I38" s="145">
        <v>36662</v>
      </c>
      <c r="J38" s="145"/>
      <c r="K38" s="145">
        <v>35727</v>
      </c>
      <c r="L38" s="145">
        <v>36623</v>
      </c>
      <c r="M38" s="145"/>
      <c r="N38" s="145">
        <v>36980</v>
      </c>
      <c r="O38" s="145">
        <v>37622</v>
      </c>
      <c r="P38" s="145"/>
      <c r="Q38" s="145">
        <v>35819</v>
      </c>
      <c r="R38" s="145">
        <v>37113</v>
      </c>
      <c r="S38" s="171"/>
    </row>
    <row r="39" spans="1:19">
      <c r="A39" s="128">
        <v>32</v>
      </c>
      <c r="B39" s="145">
        <v>35089</v>
      </c>
      <c r="C39" s="145">
        <v>35533</v>
      </c>
      <c r="D39" s="145"/>
      <c r="E39" s="145">
        <v>33786</v>
      </c>
      <c r="F39" s="145">
        <v>35115</v>
      </c>
      <c r="G39" s="145"/>
      <c r="H39" s="145">
        <v>36435</v>
      </c>
      <c r="I39" s="145">
        <v>37038</v>
      </c>
      <c r="J39" s="145"/>
      <c r="K39" s="145">
        <v>34926</v>
      </c>
      <c r="L39" s="145">
        <v>36218</v>
      </c>
      <c r="M39" s="145"/>
      <c r="N39" s="145">
        <v>36365</v>
      </c>
      <c r="O39" s="145">
        <v>37141</v>
      </c>
      <c r="P39" s="145"/>
      <c r="Q39" s="145">
        <v>35819</v>
      </c>
      <c r="R39" s="145">
        <v>37201</v>
      </c>
      <c r="S39" s="171"/>
    </row>
    <row r="40" spans="1:19">
      <c r="A40" s="128">
        <v>33</v>
      </c>
      <c r="B40" s="145">
        <v>35723</v>
      </c>
      <c r="C40" s="145">
        <v>35669</v>
      </c>
      <c r="D40" s="145"/>
      <c r="E40" s="145">
        <v>34032</v>
      </c>
      <c r="F40" s="145">
        <v>34968</v>
      </c>
      <c r="G40" s="145"/>
      <c r="H40" s="145">
        <v>35286</v>
      </c>
      <c r="I40" s="145">
        <v>35543</v>
      </c>
      <c r="J40" s="145"/>
      <c r="K40" s="145">
        <v>33871</v>
      </c>
      <c r="L40" s="145">
        <v>34736</v>
      </c>
      <c r="M40" s="145"/>
      <c r="N40" s="145">
        <v>36579</v>
      </c>
      <c r="O40" s="145">
        <v>37151</v>
      </c>
      <c r="P40" s="145"/>
      <c r="Q40" s="145">
        <v>35044</v>
      </c>
      <c r="R40" s="145">
        <v>35911</v>
      </c>
      <c r="S40" s="171"/>
    </row>
    <row r="41" spans="1:19">
      <c r="A41" s="128">
        <v>34</v>
      </c>
      <c r="B41" s="145">
        <v>36385</v>
      </c>
      <c r="C41" s="145">
        <v>35837</v>
      </c>
      <c r="D41" s="145"/>
      <c r="E41" s="145">
        <v>34246</v>
      </c>
      <c r="F41" s="145">
        <v>35257</v>
      </c>
      <c r="G41" s="145"/>
      <c r="H41" s="145">
        <v>35830</v>
      </c>
      <c r="I41" s="145">
        <v>36025</v>
      </c>
      <c r="J41" s="145"/>
      <c r="K41" s="145">
        <v>34217</v>
      </c>
      <c r="L41" s="145">
        <v>35268</v>
      </c>
      <c r="M41" s="145"/>
      <c r="N41" s="145">
        <v>35459</v>
      </c>
      <c r="O41" s="145">
        <v>36042</v>
      </c>
      <c r="P41" s="145"/>
      <c r="Q41" s="145">
        <v>33983</v>
      </c>
      <c r="R41" s="145">
        <v>35134</v>
      </c>
      <c r="S41" s="171"/>
    </row>
    <row r="42" spans="1:19">
      <c r="A42" s="128">
        <v>35</v>
      </c>
      <c r="B42" s="145">
        <v>35753</v>
      </c>
      <c r="C42" s="145">
        <v>35951</v>
      </c>
      <c r="D42" s="145"/>
      <c r="E42" s="145">
        <v>34347</v>
      </c>
      <c r="F42" s="145">
        <v>35882</v>
      </c>
      <c r="G42" s="145"/>
      <c r="H42" s="145">
        <v>36488</v>
      </c>
      <c r="I42" s="145">
        <v>36218</v>
      </c>
      <c r="J42" s="145"/>
      <c r="K42" s="145">
        <v>34416</v>
      </c>
      <c r="L42" s="145">
        <v>35612</v>
      </c>
      <c r="M42" s="145"/>
      <c r="N42" s="145">
        <v>35961</v>
      </c>
      <c r="O42" s="145">
        <v>36387</v>
      </c>
      <c r="P42" s="145"/>
      <c r="Q42" s="145">
        <v>34304</v>
      </c>
      <c r="R42" s="145">
        <v>35648</v>
      </c>
      <c r="S42" s="171"/>
    </row>
    <row r="43" spans="1:19">
      <c r="A43" s="128">
        <v>36</v>
      </c>
      <c r="B43" s="145">
        <v>34995</v>
      </c>
      <c r="C43" s="145">
        <v>35118</v>
      </c>
      <c r="D43" s="145"/>
      <c r="E43" s="145">
        <v>33701</v>
      </c>
      <c r="F43" s="145">
        <v>35243</v>
      </c>
      <c r="G43" s="145"/>
      <c r="H43" s="145">
        <v>35887</v>
      </c>
      <c r="I43" s="145">
        <v>36295</v>
      </c>
      <c r="J43" s="145"/>
      <c r="K43" s="145">
        <v>34511</v>
      </c>
      <c r="L43" s="145">
        <v>36059</v>
      </c>
      <c r="M43" s="145"/>
      <c r="N43" s="145">
        <v>36497</v>
      </c>
      <c r="O43" s="145">
        <v>36551</v>
      </c>
      <c r="P43" s="145"/>
      <c r="Q43" s="145">
        <v>34613</v>
      </c>
      <c r="R43" s="145">
        <v>36000</v>
      </c>
      <c r="S43" s="171"/>
    </row>
    <row r="44" spans="1:19">
      <c r="A44" s="128">
        <v>37</v>
      </c>
      <c r="B44" s="145">
        <v>33471</v>
      </c>
      <c r="C44" s="145">
        <v>33630</v>
      </c>
      <c r="D44" s="145"/>
      <c r="E44" s="145">
        <v>32926</v>
      </c>
      <c r="F44" s="145">
        <v>34253</v>
      </c>
      <c r="G44" s="145"/>
      <c r="H44" s="145">
        <v>35085</v>
      </c>
      <c r="I44" s="145">
        <v>35431</v>
      </c>
      <c r="J44" s="145"/>
      <c r="K44" s="145">
        <v>33876</v>
      </c>
      <c r="L44" s="145">
        <v>35527</v>
      </c>
      <c r="M44" s="145"/>
      <c r="N44" s="145">
        <v>35913</v>
      </c>
      <c r="O44" s="145">
        <v>36648</v>
      </c>
      <c r="P44" s="145"/>
      <c r="Q44" s="145">
        <v>34557</v>
      </c>
      <c r="R44" s="145">
        <v>36289</v>
      </c>
      <c r="S44" s="171"/>
    </row>
    <row r="45" spans="1:19">
      <c r="A45" s="128">
        <v>38</v>
      </c>
      <c r="B45" s="145">
        <v>31663</v>
      </c>
      <c r="C45" s="145">
        <v>31741</v>
      </c>
      <c r="D45" s="145"/>
      <c r="E45" s="145">
        <v>30125</v>
      </c>
      <c r="F45" s="145">
        <v>31263</v>
      </c>
      <c r="G45" s="145"/>
      <c r="H45" s="145">
        <v>33586</v>
      </c>
      <c r="I45" s="145">
        <v>33905</v>
      </c>
      <c r="J45" s="145"/>
      <c r="K45" s="145">
        <v>33130</v>
      </c>
      <c r="L45" s="145">
        <v>34657</v>
      </c>
      <c r="M45" s="145"/>
      <c r="N45" s="145">
        <v>35192</v>
      </c>
      <c r="O45" s="145">
        <v>35772</v>
      </c>
      <c r="P45" s="145"/>
      <c r="Q45" s="145">
        <v>34016</v>
      </c>
      <c r="R45" s="145">
        <v>35736</v>
      </c>
      <c r="S45" s="171"/>
    </row>
    <row r="46" spans="1:19">
      <c r="A46" s="128">
        <v>39</v>
      </c>
      <c r="B46" s="145">
        <v>30603</v>
      </c>
      <c r="C46" s="145">
        <v>30389</v>
      </c>
      <c r="D46" s="145"/>
      <c r="E46" s="145">
        <v>30169</v>
      </c>
      <c r="F46" s="145">
        <v>30862</v>
      </c>
      <c r="G46" s="145"/>
      <c r="H46" s="145">
        <v>31781</v>
      </c>
      <c r="I46" s="145">
        <v>32101</v>
      </c>
      <c r="J46" s="145"/>
      <c r="K46" s="145">
        <v>30293</v>
      </c>
      <c r="L46" s="145">
        <v>31472</v>
      </c>
      <c r="M46" s="145"/>
      <c r="N46" s="145">
        <v>33685</v>
      </c>
      <c r="O46" s="145">
        <v>34212</v>
      </c>
      <c r="P46" s="145"/>
      <c r="Q46" s="145">
        <v>33259</v>
      </c>
      <c r="R46" s="145">
        <v>34870</v>
      </c>
      <c r="S46" s="171"/>
    </row>
    <row r="47" spans="1:19">
      <c r="A47" s="128">
        <v>40</v>
      </c>
      <c r="B47" s="145">
        <v>32622</v>
      </c>
      <c r="C47" s="145">
        <v>32430</v>
      </c>
      <c r="D47" s="145"/>
      <c r="E47" s="145">
        <v>31504</v>
      </c>
      <c r="F47" s="145">
        <v>32378</v>
      </c>
      <c r="G47" s="145"/>
      <c r="H47" s="145">
        <v>30650</v>
      </c>
      <c r="I47" s="145">
        <v>30667</v>
      </c>
      <c r="J47" s="145"/>
      <c r="K47" s="145">
        <v>30245</v>
      </c>
      <c r="L47" s="145">
        <v>31099</v>
      </c>
      <c r="M47" s="145"/>
      <c r="N47" s="145">
        <v>31815</v>
      </c>
      <c r="O47" s="145">
        <v>32370</v>
      </c>
      <c r="P47" s="145"/>
      <c r="Q47" s="145">
        <v>30305</v>
      </c>
      <c r="R47" s="145">
        <v>31724</v>
      </c>
      <c r="S47" s="171"/>
    </row>
    <row r="48" spans="1:19">
      <c r="A48" s="128">
        <v>41</v>
      </c>
      <c r="B48" s="145">
        <v>33160</v>
      </c>
      <c r="C48" s="145">
        <v>32905</v>
      </c>
      <c r="D48" s="145"/>
      <c r="E48" s="145">
        <v>31398</v>
      </c>
      <c r="F48" s="145">
        <v>32447</v>
      </c>
      <c r="G48" s="145"/>
      <c r="H48" s="145">
        <v>32707</v>
      </c>
      <c r="I48" s="145">
        <v>32840</v>
      </c>
      <c r="J48" s="145"/>
      <c r="K48" s="145">
        <v>31468</v>
      </c>
      <c r="L48" s="145">
        <v>32582</v>
      </c>
      <c r="M48" s="145"/>
      <c r="N48" s="145">
        <v>30712</v>
      </c>
      <c r="O48" s="145">
        <v>30974</v>
      </c>
      <c r="P48" s="145"/>
      <c r="Q48" s="145">
        <v>30240</v>
      </c>
      <c r="R48" s="145">
        <v>31309</v>
      </c>
      <c r="S48" s="171"/>
    </row>
    <row r="49" spans="1:19">
      <c r="A49" s="128">
        <v>42</v>
      </c>
      <c r="B49" s="145">
        <v>33272</v>
      </c>
      <c r="C49" s="145">
        <v>33075</v>
      </c>
      <c r="D49" s="145"/>
      <c r="E49" s="145">
        <v>32214</v>
      </c>
      <c r="F49" s="145">
        <v>33087</v>
      </c>
      <c r="G49" s="145"/>
      <c r="H49" s="145">
        <v>33267</v>
      </c>
      <c r="I49" s="145">
        <v>33252</v>
      </c>
      <c r="J49" s="145"/>
      <c r="K49" s="145">
        <v>31408</v>
      </c>
      <c r="L49" s="145">
        <v>32685</v>
      </c>
      <c r="M49" s="145"/>
      <c r="N49" s="145">
        <v>32769</v>
      </c>
      <c r="O49" s="145">
        <v>33076</v>
      </c>
      <c r="P49" s="145"/>
      <c r="Q49" s="145">
        <v>31456</v>
      </c>
      <c r="R49" s="145">
        <v>32747</v>
      </c>
      <c r="S49" s="171"/>
    </row>
    <row r="50" spans="1:19">
      <c r="A50" s="128">
        <v>43</v>
      </c>
      <c r="B50" s="145">
        <v>35532</v>
      </c>
      <c r="C50" s="145">
        <v>35248</v>
      </c>
      <c r="D50" s="145"/>
      <c r="E50" s="145">
        <v>34054</v>
      </c>
      <c r="F50" s="145">
        <v>34912</v>
      </c>
      <c r="G50" s="145"/>
      <c r="H50" s="145">
        <v>33367</v>
      </c>
      <c r="I50" s="145">
        <v>33496</v>
      </c>
      <c r="J50" s="145"/>
      <c r="K50" s="145">
        <v>32277</v>
      </c>
      <c r="L50" s="145">
        <v>33342</v>
      </c>
      <c r="M50" s="145"/>
      <c r="N50" s="145">
        <v>33233</v>
      </c>
      <c r="O50" s="145">
        <v>33533</v>
      </c>
      <c r="P50" s="145"/>
      <c r="Q50" s="145">
        <v>31362</v>
      </c>
      <c r="R50" s="145">
        <v>32880</v>
      </c>
      <c r="S50" s="171"/>
    </row>
    <row r="51" spans="1:19">
      <c r="A51" s="128">
        <v>44</v>
      </c>
      <c r="B51" s="145">
        <v>38123</v>
      </c>
      <c r="C51" s="145">
        <v>37589</v>
      </c>
      <c r="D51" s="145"/>
      <c r="E51" s="145">
        <v>35759</v>
      </c>
      <c r="F51" s="145">
        <v>36683</v>
      </c>
      <c r="G51" s="145"/>
      <c r="H51" s="145">
        <v>35569</v>
      </c>
      <c r="I51" s="145">
        <v>35584</v>
      </c>
      <c r="J51" s="145"/>
      <c r="K51" s="145">
        <v>34075</v>
      </c>
      <c r="L51" s="145">
        <v>35224</v>
      </c>
      <c r="M51" s="145"/>
      <c r="N51" s="145">
        <v>33418</v>
      </c>
      <c r="O51" s="145">
        <v>33686</v>
      </c>
      <c r="P51" s="145"/>
      <c r="Q51" s="145">
        <v>32212</v>
      </c>
      <c r="R51" s="145">
        <v>33542</v>
      </c>
      <c r="S51" s="171"/>
    </row>
    <row r="52" spans="1:19">
      <c r="A52" s="128">
        <v>45</v>
      </c>
      <c r="B52" s="145">
        <v>39905</v>
      </c>
      <c r="C52" s="145">
        <v>39287</v>
      </c>
      <c r="D52" s="145"/>
      <c r="E52" s="145">
        <v>36884</v>
      </c>
      <c r="F52" s="145">
        <v>38368</v>
      </c>
      <c r="G52" s="145"/>
      <c r="H52" s="145">
        <v>38147</v>
      </c>
      <c r="I52" s="145">
        <v>37959</v>
      </c>
      <c r="J52" s="145"/>
      <c r="K52" s="145">
        <v>35749</v>
      </c>
      <c r="L52" s="145">
        <v>37007</v>
      </c>
      <c r="M52" s="145"/>
      <c r="N52" s="145">
        <v>35596</v>
      </c>
      <c r="O52" s="145">
        <v>35812</v>
      </c>
      <c r="P52" s="145"/>
      <c r="Q52" s="145">
        <v>34047</v>
      </c>
      <c r="R52" s="145">
        <v>35489</v>
      </c>
      <c r="S52" s="171"/>
    </row>
    <row r="53" spans="1:19">
      <c r="A53" s="128">
        <v>46</v>
      </c>
      <c r="B53" s="145">
        <v>39222</v>
      </c>
      <c r="C53" s="145">
        <v>38776</v>
      </c>
      <c r="D53" s="145"/>
      <c r="E53" s="145">
        <v>36481</v>
      </c>
      <c r="F53" s="145">
        <v>38011</v>
      </c>
      <c r="G53" s="145"/>
      <c r="H53" s="145">
        <v>39921</v>
      </c>
      <c r="I53" s="145">
        <v>39665</v>
      </c>
      <c r="J53" s="145"/>
      <c r="K53" s="145">
        <v>36792</v>
      </c>
      <c r="L53" s="145">
        <v>38699</v>
      </c>
      <c r="M53" s="145"/>
      <c r="N53" s="145">
        <v>38172</v>
      </c>
      <c r="O53" s="145">
        <v>38254</v>
      </c>
      <c r="P53" s="145"/>
      <c r="Q53" s="145">
        <v>35633</v>
      </c>
      <c r="R53" s="145">
        <v>37148</v>
      </c>
      <c r="S53" s="171"/>
    </row>
    <row r="54" spans="1:19">
      <c r="A54" s="128">
        <v>47</v>
      </c>
      <c r="B54" s="145">
        <v>40801</v>
      </c>
      <c r="C54" s="145">
        <v>40123</v>
      </c>
      <c r="D54" s="145"/>
      <c r="E54" s="145">
        <v>37985</v>
      </c>
      <c r="F54" s="145">
        <v>39407</v>
      </c>
      <c r="G54" s="145"/>
      <c r="H54" s="145">
        <v>39262</v>
      </c>
      <c r="I54" s="145">
        <v>39134</v>
      </c>
      <c r="J54" s="145"/>
      <c r="K54" s="145">
        <v>36424</v>
      </c>
      <c r="L54" s="145">
        <v>38306</v>
      </c>
      <c r="M54" s="145"/>
      <c r="N54" s="145">
        <v>39954</v>
      </c>
      <c r="O54" s="145">
        <v>39886</v>
      </c>
      <c r="P54" s="145"/>
      <c r="Q54" s="145">
        <v>36742</v>
      </c>
      <c r="R54" s="145">
        <v>38867</v>
      </c>
      <c r="S54" s="171"/>
    </row>
    <row r="55" spans="1:19">
      <c r="A55" s="128">
        <v>48</v>
      </c>
      <c r="B55" s="145">
        <v>41543</v>
      </c>
      <c r="C55" s="145">
        <v>40939</v>
      </c>
      <c r="D55" s="145"/>
      <c r="E55" s="145">
        <v>38668</v>
      </c>
      <c r="F55" s="145">
        <v>39782</v>
      </c>
      <c r="G55" s="145"/>
      <c r="H55" s="145">
        <v>40781</v>
      </c>
      <c r="I55" s="145">
        <v>40524</v>
      </c>
      <c r="J55" s="145"/>
      <c r="K55" s="145">
        <v>37924</v>
      </c>
      <c r="L55" s="145">
        <v>39796</v>
      </c>
      <c r="M55" s="145"/>
      <c r="N55" s="145">
        <v>39228</v>
      </c>
      <c r="O55" s="145">
        <v>39356</v>
      </c>
      <c r="P55" s="145"/>
      <c r="Q55" s="145">
        <v>36320</v>
      </c>
      <c r="R55" s="145">
        <v>38485</v>
      </c>
      <c r="S55" s="171"/>
    </row>
    <row r="56" spans="1:19">
      <c r="A56" s="128">
        <v>49</v>
      </c>
      <c r="B56" s="145">
        <v>41358</v>
      </c>
      <c r="C56" s="145">
        <v>40828</v>
      </c>
      <c r="D56" s="145"/>
      <c r="E56" s="145">
        <v>39404</v>
      </c>
      <c r="F56" s="145">
        <v>40463</v>
      </c>
      <c r="G56" s="145"/>
      <c r="H56" s="145">
        <v>41499</v>
      </c>
      <c r="I56" s="145">
        <v>41366</v>
      </c>
      <c r="J56" s="145"/>
      <c r="K56" s="145">
        <v>38571</v>
      </c>
      <c r="L56" s="145">
        <v>40089</v>
      </c>
      <c r="M56" s="145"/>
      <c r="N56" s="145">
        <v>40776</v>
      </c>
      <c r="O56" s="145">
        <v>40798</v>
      </c>
      <c r="P56" s="145"/>
      <c r="Q56" s="145">
        <v>37819</v>
      </c>
      <c r="R56" s="145">
        <v>39866</v>
      </c>
      <c r="S56" s="171"/>
    </row>
    <row r="57" spans="1:19">
      <c r="A57" s="128">
        <v>50</v>
      </c>
      <c r="B57" s="145">
        <v>41391</v>
      </c>
      <c r="C57" s="145">
        <v>41251</v>
      </c>
      <c r="D57" s="145"/>
      <c r="E57" s="145">
        <v>38795</v>
      </c>
      <c r="F57" s="145">
        <v>41413</v>
      </c>
      <c r="G57" s="145"/>
      <c r="H57" s="145">
        <v>41360</v>
      </c>
      <c r="I57" s="145">
        <v>41698</v>
      </c>
      <c r="J57" s="145"/>
      <c r="K57" s="145">
        <v>39371</v>
      </c>
      <c r="L57" s="145">
        <v>42622</v>
      </c>
      <c r="M57" s="145"/>
      <c r="N57" s="145">
        <v>41471</v>
      </c>
      <c r="O57" s="145">
        <v>41692</v>
      </c>
      <c r="P57" s="145"/>
      <c r="Q57" s="145">
        <v>38490</v>
      </c>
      <c r="R57" s="145">
        <v>40886</v>
      </c>
      <c r="S57" s="171"/>
    </row>
    <row r="58" spans="1:19">
      <c r="A58" s="128">
        <v>51</v>
      </c>
      <c r="B58" s="145">
        <v>42646</v>
      </c>
      <c r="C58" s="145">
        <v>42408</v>
      </c>
      <c r="D58" s="145"/>
      <c r="E58" s="145">
        <v>40421</v>
      </c>
      <c r="F58" s="145">
        <v>42100</v>
      </c>
      <c r="G58" s="145"/>
      <c r="H58" s="145">
        <v>41330</v>
      </c>
      <c r="I58" s="145">
        <v>41488</v>
      </c>
      <c r="J58" s="145"/>
      <c r="K58" s="145">
        <v>38735</v>
      </c>
      <c r="L58" s="145">
        <v>40790</v>
      </c>
      <c r="M58" s="145"/>
      <c r="N58" s="145">
        <v>41295</v>
      </c>
      <c r="O58" s="145">
        <v>41703</v>
      </c>
      <c r="P58" s="145"/>
      <c r="Q58" s="145">
        <v>39277</v>
      </c>
      <c r="R58" s="145">
        <v>41955</v>
      </c>
      <c r="S58" s="171"/>
    </row>
    <row r="59" spans="1:19">
      <c r="A59" s="128">
        <v>52</v>
      </c>
      <c r="B59" s="145">
        <v>42441</v>
      </c>
      <c r="C59" s="145">
        <v>42292</v>
      </c>
      <c r="D59" s="145"/>
      <c r="E59" s="145">
        <v>39547</v>
      </c>
      <c r="F59" s="145">
        <v>41724</v>
      </c>
      <c r="G59" s="145"/>
      <c r="H59" s="145">
        <v>42580</v>
      </c>
      <c r="I59" s="145">
        <v>42850</v>
      </c>
      <c r="J59" s="145"/>
      <c r="K59" s="145">
        <v>40329</v>
      </c>
      <c r="L59" s="145">
        <v>42772</v>
      </c>
      <c r="M59" s="145"/>
      <c r="N59" s="145">
        <v>41262</v>
      </c>
      <c r="O59" s="145">
        <v>41475</v>
      </c>
      <c r="P59" s="145"/>
      <c r="Q59" s="145">
        <v>38616</v>
      </c>
      <c r="R59" s="145">
        <v>40321</v>
      </c>
      <c r="S59" s="171"/>
    </row>
    <row r="60" spans="1:19">
      <c r="A60" s="128">
        <v>53</v>
      </c>
      <c r="B60" s="145">
        <v>42060</v>
      </c>
      <c r="C60" s="145">
        <v>41745</v>
      </c>
      <c r="D60" s="145"/>
      <c r="E60" s="145">
        <v>39588</v>
      </c>
      <c r="F60" s="145">
        <v>40893</v>
      </c>
      <c r="G60" s="145"/>
      <c r="H60" s="145">
        <v>42376</v>
      </c>
      <c r="I60" s="145">
        <v>42515</v>
      </c>
      <c r="J60" s="145"/>
      <c r="K60" s="145">
        <v>39441</v>
      </c>
      <c r="L60" s="145">
        <v>41445</v>
      </c>
      <c r="M60" s="145"/>
      <c r="N60" s="145">
        <v>42493</v>
      </c>
      <c r="O60" s="145">
        <v>42858</v>
      </c>
      <c r="P60" s="145"/>
      <c r="Q60" s="145">
        <v>40178</v>
      </c>
      <c r="R60" s="145">
        <v>42288</v>
      </c>
      <c r="S60" s="171"/>
    </row>
    <row r="61" spans="1:19">
      <c r="A61" s="128">
        <v>54</v>
      </c>
      <c r="B61" s="145">
        <v>40724</v>
      </c>
      <c r="C61" s="145">
        <v>40505</v>
      </c>
      <c r="D61" s="145"/>
      <c r="E61" s="145">
        <v>39078</v>
      </c>
      <c r="F61" s="145">
        <v>40625</v>
      </c>
      <c r="G61" s="145"/>
      <c r="H61" s="145">
        <v>42025</v>
      </c>
      <c r="I61" s="145">
        <v>42282</v>
      </c>
      <c r="J61" s="145"/>
      <c r="K61" s="145">
        <v>39502</v>
      </c>
      <c r="L61" s="145">
        <v>41461</v>
      </c>
      <c r="M61" s="145"/>
      <c r="N61" s="145">
        <v>42297</v>
      </c>
      <c r="O61" s="145">
        <v>42594</v>
      </c>
      <c r="P61" s="145"/>
      <c r="Q61" s="145">
        <v>39308</v>
      </c>
      <c r="R61" s="145">
        <v>41075</v>
      </c>
      <c r="S61" s="171"/>
    </row>
    <row r="62" spans="1:19">
      <c r="A62" s="128">
        <v>55</v>
      </c>
      <c r="B62" s="145">
        <v>39939</v>
      </c>
      <c r="C62" s="145">
        <v>39714</v>
      </c>
      <c r="D62" s="145"/>
      <c r="E62" s="145">
        <v>38031</v>
      </c>
      <c r="F62" s="145">
        <v>39010</v>
      </c>
      <c r="G62" s="145"/>
      <c r="H62" s="145">
        <v>40671</v>
      </c>
      <c r="I62" s="145">
        <v>40806</v>
      </c>
      <c r="J62" s="145"/>
      <c r="K62" s="145">
        <v>38909</v>
      </c>
      <c r="L62" s="145">
        <v>40497</v>
      </c>
      <c r="M62" s="145"/>
      <c r="N62" s="145">
        <v>41967</v>
      </c>
      <c r="O62" s="145">
        <v>42333</v>
      </c>
      <c r="P62" s="145"/>
      <c r="Q62" s="145">
        <v>39354</v>
      </c>
      <c r="R62" s="145">
        <v>41052</v>
      </c>
      <c r="S62" s="171"/>
    </row>
    <row r="63" spans="1:19">
      <c r="A63" s="128">
        <v>56</v>
      </c>
      <c r="B63" s="145">
        <v>38427</v>
      </c>
      <c r="C63" s="145">
        <v>38260</v>
      </c>
      <c r="D63" s="145"/>
      <c r="E63" s="145">
        <v>36862</v>
      </c>
      <c r="F63" s="145">
        <v>38195</v>
      </c>
      <c r="G63" s="145"/>
      <c r="H63" s="145">
        <v>39839</v>
      </c>
      <c r="I63" s="145">
        <v>40108</v>
      </c>
      <c r="J63" s="145"/>
      <c r="K63" s="145">
        <v>37885</v>
      </c>
      <c r="L63" s="145">
        <v>39450</v>
      </c>
      <c r="M63" s="145"/>
      <c r="N63" s="145">
        <v>40603</v>
      </c>
      <c r="O63" s="145">
        <v>40806</v>
      </c>
      <c r="P63" s="145"/>
      <c r="Q63" s="145">
        <v>38748</v>
      </c>
      <c r="R63" s="145">
        <v>40169</v>
      </c>
      <c r="S63" s="171"/>
    </row>
    <row r="64" spans="1:19">
      <c r="A64" s="128">
        <v>57</v>
      </c>
      <c r="B64" s="145">
        <v>38397</v>
      </c>
      <c r="C64" s="145">
        <v>38198</v>
      </c>
      <c r="D64" s="145"/>
      <c r="E64" s="145">
        <v>36217</v>
      </c>
      <c r="F64" s="145">
        <v>37341</v>
      </c>
      <c r="G64" s="145"/>
      <c r="H64" s="145">
        <v>38357</v>
      </c>
      <c r="I64" s="145">
        <v>38569</v>
      </c>
      <c r="J64" s="145"/>
      <c r="K64" s="145">
        <v>36734</v>
      </c>
      <c r="L64" s="145">
        <v>38214</v>
      </c>
      <c r="M64" s="145"/>
      <c r="N64" s="145">
        <v>39689</v>
      </c>
      <c r="O64" s="145">
        <v>40049</v>
      </c>
      <c r="P64" s="145"/>
      <c r="Q64" s="145">
        <v>37685</v>
      </c>
      <c r="R64" s="145">
        <v>39201</v>
      </c>
      <c r="S64" s="171"/>
    </row>
    <row r="65" spans="1:19">
      <c r="A65" s="128">
        <v>58</v>
      </c>
      <c r="B65" s="145">
        <v>37263</v>
      </c>
      <c r="C65" s="145">
        <v>37061</v>
      </c>
      <c r="D65" s="145"/>
      <c r="E65" s="145">
        <v>35210</v>
      </c>
      <c r="F65" s="145">
        <v>36061</v>
      </c>
      <c r="G65" s="145"/>
      <c r="H65" s="145">
        <v>38274</v>
      </c>
      <c r="I65" s="145">
        <v>38487</v>
      </c>
      <c r="J65" s="145"/>
      <c r="K65" s="145">
        <v>36030</v>
      </c>
      <c r="L65" s="145">
        <v>37369</v>
      </c>
      <c r="M65" s="145"/>
      <c r="N65" s="145">
        <v>38242</v>
      </c>
      <c r="O65" s="145">
        <v>38493</v>
      </c>
      <c r="P65" s="145"/>
      <c r="Q65" s="145">
        <v>36500</v>
      </c>
      <c r="R65" s="145">
        <v>37818</v>
      </c>
      <c r="S65" s="171"/>
    </row>
    <row r="66" spans="1:19">
      <c r="A66" s="128">
        <v>59</v>
      </c>
      <c r="B66" s="145">
        <v>36058</v>
      </c>
      <c r="C66" s="145">
        <v>35749</v>
      </c>
      <c r="D66" s="145"/>
      <c r="E66" s="145">
        <v>34417</v>
      </c>
      <c r="F66" s="145">
        <v>35032</v>
      </c>
      <c r="G66" s="145"/>
      <c r="H66" s="145">
        <v>37138</v>
      </c>
      <c r="I66" s="145">
        <v>37421</v>
      </c>
      <c r="J66" s="145"/>
      <c r="K66" s="145">
        <v>35049</v>
      </c>
      <c r="L66" s="145">
        <v>36373</v>
      </c>
      <c r="M66" s="145"/>
      <c r="N66" s="145">
        <v>38107</v>
      </c>
      <c r="O66" s="145">
        <v>38471</v>
      </c>
      <c r="P66" s="145"/>
      <c r="Q66" s="145">
        <v>35765</v>
      </c>
      <c r="R66" s="145">
        <v>37210</v>
      </c>
      <c r="S66" s="171"/>
    </row>
    <row r="67" spans="1:19">
      <c r="A67" s="128">
        <v>60</v>
      </c>
      <c r="B67" s="145">
        <v>34941</v>
      </c>
      <c r="C67" s="145">
        <v>34519</v>
      </c>
      <c r="D67" s="145"/>
      <c r="E67" s="145">
        <v>33311</v>
      </c>
      <c r="F67" s="145">
        <v>33844</v>
      </c>
      <c r="G67" s="145"/>
      <c r="H67" s="145">
        <v>35949</v>
      </c>
      <c r="I67" s="145">
        <v>35972</v>
      </c>
      <c r="J67" s="145"/>
      <c r="K67" s="145">
        <v>34178</v>
      </c>
      <c r="L67" s="145">
        <v>34936</v>
      </c>
      <c r="M67" s="145"/>
      <c r="N67" s="145">
        <v>37003</v>
      </c>
      <c r="O67" s="145">
        <v>37334</v>
      </c>
      <c r="P67" s="145"/>
      <c r="Q67" s="145">
        <v>34827</v>
      </c>
      <c r="R67" s="145">
        <v>36068</v>
      </c>
      <c r="S67" s="171"/>
    </row>
    <row r="68" spans="1:19">
      <c r="A68" s="128">
        <v>61</v>
      </c>
      <c r="B68" s="145">
        <v>33606</v>
      </c>
      <c r="C68" s="145">
        <v>33333</v>
      </c>
      <c r="D68" s="145"/>
      <c r="E68" s="145">
        <v>31726</v>
      </c>
      <c r="F68" s="145">
        <v>32193</v>
      </c>
      <c r="G68" s="145"/>
      <c r="H68" s="145">
        <v>34801</v>
      </c>
      <c r="I68" s="145">
        <v>34850</v>
      </c>
      <c r="J68" s="145"/>
      <c r="K68" s="145">
        <v>33057</v>
      </c>
      <c r="L68" s="145">
        <v>34099</v>
      </c>
      <c r="M68" s="145"/>
      <c r="N68" s="145">
        <v>35770</v>
      </c>
      <c r="O68" s="145">
        <v>35898</v>
      </c>
      <c r="P68" s="145"/>
      <c r="Q68" s="145">
        <v>33894</v>
      </c>
      <c r="R68" s="145">
        <v>34711</v>
      </c>
      <c r="S68" s="171"/>
    </row>
    <row r="69" spans="1:19">
      <c r="A69" s="128">
        <v>62</v>
      </c>
      <c r="B69" s="145">
        <v>33002</v>
      </c>
      <c r="C69" s="145">
        <v>32573</v>
      </c>
      <c r="D69" s="145"/>
      <c r="E69" s="145">
        <v>31363</v>
      </c>
      <c r="F69" s="145">
        <v>31689</v>
      </c>
      <c r="G69" s="145"/>
      <c r="H69" s="145">
        <v>33426</v>
      </c>
      <c r="I69" s="145">
        <v>33437</v>
      </c>
      <c r="J69" s="145"/>
      <c r="K69" s="145">
        <v>31417</v>
      </c>
      <c r="L69" s="145">
        <v>32153</v>
      </c>
      <c r="M69" s="145"/>
      <c r="N69" s="145">
        <v>34621</v>
      </c>
      <c r="O69" s="145">
        <v>34695</v>
      </c>
      <c r="P69" s="145"/>
      <c r="Q69" s="145">
        <v>32738</v>
      </c>
      <c r="R69" s="145">
        <v>33760</v>
      </c>
      <c r="S69" s="171"/>
    </row>
    <row r="70" spans="1:19">
      <c r="A70" s="128">
        <v>63</v>
      </c>
      <c r="B70" s="145">
        <v>32395</v>
      </c>
      <c r="C70" s="145">
        <v>31802</v>
      </c>
      <c r="D70" s="145"/>
      <c r="E70" s="145">
        <v>30581</v>
      </c>
      <c r="F70" s="145">
        <v>30888</v>
      </c>
      <c r="G70" s="145"/>
      <c r="H70" s="145">
        <v>32762</v>
      </c>
      <c r="I70" s="145">
        <v>32798</v>
      </c>
      <c r="J70" s="145"/>
      <c r="K70" s="145">
        <v>31041</v>
      </c>
      <c r="L70" s="145">
        <v>31802</v>
      </c>
      <c r="M70" s="145"/>
      <c r="N70" s="145">
        <v>33182</v>
      </c>
      <c r="O70" s="145">
        <v>33264</v>
      </c>
      <c r="P70" s="145"/>
      <c r="Q70" s="145">
        <v>31050</v>
      </c>
      <c r="R70" s="145">
        <v>31793</v>
      </c>
      <c r="S70" s="171"/>
    </row>
    <row r="71" spans="1:19">
      <c r="A71" s="128">
        <v>64</v>
      </c>
      <c r="B71" s="145">
        <v>31202</v>
      </c>
      <c r="C71" s="145">
        <v>30533</v>
      </c>
      <c r="D71" s="145"/>
      <c r="E71" s="145">
        <v>29425</v>
      </c>
      <c r="F71" s="145">
        <v>29531</v>
      </c>
      <c r="G71" s="145"/>
      <c r="H71" s="145">
        <v>32135</v>
      </c>
      <c r="I71" s="145">
        <v>31954</v>
      </c>
      <c r="J71" s="145"/>
      <c r="K71" s="145">
        <v>30245</v>
      </c>
      <c r="L71" s="145">
        <v>30882</v>
      </c>
      <c r="M71" s="145"/>
      <c r="N71" s="145">
        <v>32487</v>
      </c>
      <c r="O71" s="145">
        <v>32593</v>
      </c>
      <c r="P71" s="145"/>
      <c r="Q71" s="145">
        <v>30734</v>
      </c>
      <c r="R71" s="145">
        <v>31483</v>
      </c>
      <c r="S71" s="171"/>
    </row>
    <row r="72" spans="1:19">
      <c r="A72" s="128">
        <v>65</v>
      </c>
      <c r="B72" s="145">
        <v>31507</v>
      </c>
      <c r="C72" s="145">
        <v>30743</v>
      </c>
      <c r="D72" s="145"/>
      <c r="E72" s="145">
        <v>29569</v>
      </c>
      <c r="F72" s="145">
        <v>29328</v>
      </c>
      <c r="G72" s="145"/>
      <c r="H72" s="145">
        <v>30943</v>
      </c>
      <c r="I72" s="145">
        <v>30739</v>
      </c>
      <c r="J72" s="145"/>
      <c r="K72" s="145">
        <v>29076</v>
      </c>
      <c r="L72" s="145">
        <v>29522</v>
      </c>
      <c r="M72" s="145"/>
      <c r="N72" s="145">
        <v>31832</v>
      </c>
      <c r="O72" s="145">
        <v>31723</v>
      </c>
      <c r="P72" s="145"/>
      <c r="Q72" s="145">
        <v>29878</v>
      </c>
      <c r="R72" s="145">
        <v>30547</v>
      </c>
      <c r="S72" s="171"/>
    </row>
    <row r="73" spans="1:19">
      <c r="A73" s="128">
        <v>66</v>
      </c>
      <c r="B73" s="145">
        <v>31414</v>
      </c>
      <c r="C73" s="145">
        <v>30416</v>
      </c>
      <c r="D73" s="145"/>
      <c r="E73" s="145">
        <v>29668</v>
      </c>
      <c r="F73" s="145">
        <v>29184</v>
      </c>
      <c r="G73" s="145"/>
      <c r="H73" s="145">
        <v>31228</v>
      </c>
      <c r="I73" s="145">
        <v>31056</v>
      </c>
      <c r="J73" s="145"/>
      <c r="K73" s="145">
        <v>29098</v>
      </c>
      <c r="L73" s="145">
        <v>29311</v>
      </c>
      <c r="M73" s="145"/>
      <c r="N73" s="145">
        <v>30645</v>
      </c>
      <c r="O73" s="145">
        <v>30491</v>
      </c>
      <c r="P73" s="145"/>
      <c r="Q73" s="145">
        <v>28670</v>
      </c>
      <c r="R73" s="145">
        <v>29159</v>
      </c>
      <c r="S73" s="171"/>
    </row>
    <row r="74" spans="1:19">
      <c r="A74" s="128">
        <v>67</v>
      </c>
      <c r="B74" s="145">
        <v>32127</v>
      </c>
      <c r="C74" s="145">
        <v>31159</v>
      </c>
      <c r="D74" s="145"/>
      <c r="E74" s="145">
        <v>30193</v>
      </c>
      <c r="F74" s="145">
        <v>29719</v>
      </c>
      <c r="G74" s="145"/>
      <c r="H74" s="145">
        <v>31100</v>
      </c>
      <c r="I74" s="145">
        <v>30884</v>
      </c>
      <c r="J74" s="145"/>
      <c r="K74" s="145">
        <v>29224</v>
      </c>
      <c r="L74" s="145">
        <v>29392</v>
      </c>
      <c r="M74" s="145"/>
      <c r="N74" s="145">
        <v>30850</v>
      </c>
      <c r="O74" s="145">
        <v>30752</v>
      </c>
      <c r="P74" s="145"/>
      <c r="Q74" s="145">
        <v>28628</v>
      </c>
      <c r="R74" s="145">
        <v>28911</v>
      </c>
      <c r="S74" s="171"/>
    </row>
    <row r="75" spans="1:19">
      <c r="A75" s="128">
        <v>68</v>
      </c>
      <c r="B75" s="145">
        <v>33103</v>
      </c>
      <c r="C75" s="145">
        <v>32359</v>
      </c>
      <c r="D75" s="145"/>
      <c r="E75" s="145">
        <v>30916</v>
      </c>
      <c r="F75" s="145">
        <v>30373</v>
      </c>
      <c r="G75" s="145"/>
      <c r="H75" s="145">
        <v>31741</v>
      </c>
      <c r="I75" s="145">
        <v>31474</v>
      </c>
      <c r="J75" s="145"/>
      <c r="K75" s="145">
        <v>29691</v>
      </c>
      <c r="L75" s="145">
        <v>29769</v>
      </c>
      <c r="M75" s="145"/>
      <c r="N75" s="145">
        <v>30733</v>
      </c>
      <c r="O75" s="145">
        <v>30560</v>
      </c>
      <c r="P75" s="145"/>
      <c r="Q75" s="145">
        <v>28748</v>
      </c>
      <c r="R75" s="145">
        <v>28919</v>
      </c>
      <c r="S75" s="171"/>
    </row>
    <row r="76" spans="1:19">
      <c r="A76" s="128">
        <v>69</v>
      </c>
      <c r="B76" s="145">
        <v>35906</v>
      </c>
      <c r="C76" s="145">
        <v>34984</v>
      </c>
      <c r="D76" s="145"/>
      <c r="E76" s="145">
        <v>33121</v>
      </c>
      <c r="F76" s="145">
        <v>32511</v>
      </c>
      <c r="G76" s="145"/>
      <c r="H76" s="145">
        <v>32681</v>
      </c>
      <c r="I76" s="145">
        <v>32550</v>
      </c>
      <c r="J76" s="145"/>
      <c r="K76" s="145">
        <v>30284</v>
      </c>
      <c r="L76" s="145">
        <v>30405</v>
      </c>
      <c r="M76" s="145"/>
      <c r="N76" s="145">
        <v>31339</v>
      </c>
      <c r="O76" s="145">
        <v>31105</v>
      </c>
      <c r="P76" s="145"/>
      <c r="Q76" s="145">
        <v>29090</v>
      </c>
      <c r="R76" s="145">
        <v>29214</v>
      </c>
      <c r="S76" s="171"/>
    </row>
    <row r="77" spans="1:19">
      <c r="A77" s="128">
        <v>70</v>
      </c>
      <c r="B77" s="145">
        <v>26974</v>
      </c>
      <c r="C77" s="145">
        <v>26076</v>
      </c>
      <c r="D77" s="145"/>
      <c r="E77" s="145">
        <v>24797</v>
      </c>
      <c r="F77" s="145">
        <v>24059</v>
      </c>
      <c r="G77" s="145"/>
      <c r="H77" s="145">
        <v>35380</v>
      </c>
      <c r="I77" s="145">
        <v>35053</v>
      </c>
      <c r="J77" s="145"/>
      <c r="K77" s="145">
        <v>32423</v>
      </c>
      <c r="L77" s="145">
        <v>32452</v>
      </c>
      <c r="M77" s="145"/>
      <c r="N77" s="145">
        <v>32133</v>
      </c>
      <c r="O77" s="145">
        <v>32032</v>
      </c>
      <c r="P77" s="145"/>
      <c r="Q77" s="145">
        <v>29649</v>
      </c>
      <c r="R77" s="145">
        <v>29775</v>
      </c>
      <c r="S77" s="171"/>
    </row>
    <row r="78" spans="1:19">
      <c r="A78" s="128">
        <v>71</v>
      </c>
      <c r="B78" s="145">
        <v>25687</v>
      </c>
      <c r="C78" s="145">
        <v>24884</v>
      </c>
      <c r="D78" s="145"/>
      <c r="E78" s="145">
        <v>22863</v>
      </c>
      <c r="F78" s="145">
        <v>22312</v>
      </c>
      <c r="G78" s="145"/>
      <c r="H78" s="145">
        <v>26479</v>
      </c>
      <c r="I78" s="145">
        <v>26126</v>
      </c>
      <c r="J78" s="145"/>
      <c r="K78" s="145">
        <v>24213</v>
      </c>
      <c r="L78" s="145">
        <v>23988</v>
      </c>
      <c r="M78" s="145"/>
      <c r="N78" s="145">
        <v>34834</v>
      </c>
      <c r="O78" s="145">
        <v>34545</v>
      </c>
      <c r="P78" s="145"/>
      <c r="Q78" s="145">
        <v>31649</v>
      </c>
      <c r="R78" s="145">
        <v>31706</v>
      </c>
      <c r="S78" s="171"/>
    </row>
    <row r="79" spans="1:19">
      <c r="A79" s="128">
        <v>72</v>
      </c>
      <c r="B79" s="145">
        <v>25970</v>
      </c>
      <c r="C79" s="145">
        <v>25097</v>
      </c>
      <c r="D79" s="145"/>
      <c r="E79" s="145">
        <v>23308</v>
      </c>
      <c r="F79" s="145">
        <v>22685</v>
      </c>
      <c r="G79" s="145"/>
      <c r="H79" s="145">
        <v>25219</v>
      </c>
      <c r="I79" s="145">
        <v>24848</v>
      </c>
      <c r="J79" s="145"/>
      <c r="K79" s="145">
        <v>22279</v>
      </c>
      <c r="L79" s="145">
        <v>22146</v>
      </c>
      <c r="M79" s="145"/>
      <c r="N79" s="145">
        <v>26024</v>
      </c>
      <c r="O79" s="145">
        <v>25713</v>
      </c>
      <c r="P79" s="145"/>
      <c r="Q79" s="145">
        <v>23530</v>
      </c>
      <c r="R79" s="145">
        <v>23327</v>
      </c>
      <c r="S79" s="171"/>
    </row>
    <row r="80" spans="1:19">
      <c r="A80" s="128">
        <v>73</v>
      </c>
      <c r="B80" s="145">
        <v>25265</v>
      </c>
      <c r="C80" s="145">
        <v>24598</v>
      </c>
      <c r="D80" s="145"/>
      <c r="E80" s="145">
        <v>21528</v>
      </c>
      <c r="F80" s="145">
        <v>20988</v>
      </c>
      <c r="G80" s="145"/>
      <c r="H80" s="145">
        <v>25443</v>
      </c>
      <c r="I80" s="145">
        <v>25131</v>
      </c>
      <c r="J80" s="145"/>
      <c r="K80" s="145">
        <v>22640</v>
      </c>
      <c r="L80" s="145">
        <v>22481</v>
      </c>
      <c r="M80" s="145"/>
      <c r="N80" s="145">
        <v>24750</v>
      </c>
      <c r="O80" s="145">
        <v>24415</v>
      </c>
      <c r="P80" s="145"/>
      <c r="Q80" s="145">
        <v>21656</v>
      </c>
      <c r="R80" s="145">
        <v>21565</v>
      </c>
      <c r="S80" s="171"/>
    </row>
    <row r="81" spans="1:19">
      <c r="A81" s="128">
        <v>74</v>
      </c>
      <c r="B81" s="145">
        <v>23254</v>
      </c>
      <c r="C81" s="145">
        <v>22450</v>
      </c>
      <c r="D81" s="145"/>
      <c r="E81" s="145">
        <v>19373</v>
      </c>
      <c r="F81" s="145">
        <v>18916</v>
      </c>
      <c r="G81" s="145"/>
      <c r="H81" s="145">
        <v>24656</v>
      </c>
      <c r="I81" s="145">
        <v>24430</v>
      </c>
      <c r="J81" s="145"/>
      <c r="K81" s="145">
        <v>20798</v>
      </c>
      <c r="L81" s="145">
        <v>20651</v>
      </c>
      <c r="M81" s="145"/>
      <c r="N81" s="145">
        <v>24869</v>
      </c>
      <c r="O81" s="145">
        <v>24593</v>
      </c>
      <c r="P81" s="145"/>
      <c r="Q81" s="145">
        <v>21871</v>
      </c>
      <c r="R81" s="145">
        <v>21720</v>
      </c>
      <c r="S81" s="171"/>
    </row>
    <row r="82" spans="1:19">
      <c r="A82" s="128">
        <v>75</v>
      </c>
      <c r="B82" s="145">
        <v>21636</v>
      </c>
      <c r="C82" s="145">
        <v>20917</v>
      </c>
      <c r="D82" s="145"/>
      <c r="E82" s="145">
        <v>17496</v>
      </c>
      <c r="F82" s="145">
        <v>16982</v>
      </c>
      <c r="G82" s="145"/>
      <c r="H82" s="145">
        <v>22672</v>
      </c>
      <c r="I82" s="145">
        <v>22261</v>
      </c>
      <c r="J82" s="145"/>
      <c r="K82" s="145">
        <v>18661</v>
      </c>
      <c r="L82" s="145">
        <v>18597</v>
      </c>
      <c r="M82" s="145"/>
      <c r="N82" s="145">
        <v>23982</v>
      </c>
      <c r="O82" s="145">
        <v>23785</v>
      </c>
      <c r="P82" s="145"/>
      <c r="Q82" s="145">
        <v>20050</v>
      </c>
      <c r="R82" s="145">
        <v>19920</v>
      </c>
      <c r="S82" s="171"/>
    </row>
    <row r="83" spans="1:19">
      <c r="A83" s="128">
        <v>76</v>
      </c>
      <c r="B83" s="145">
        <v>21833</v>
      </c>
      <c r="C83" s="145">
        <v>21073</v>
      </c>
      <c r="D83" s="145"/>
      <c r="E83" s="145">
        <v>17603</v>
      </c>
      <c r="F83" s="145">
        <v>16994</v>
      </c>
      <c r="G83" s="145"/>
      <c r="H83" s="145">
        <v>20988</v>
      </c>
      <c r="I83" s="145">
        <v>20613</v>
      </c>
      <c r="J83" s="145"/>
      <c r="K83" s="145">
        <v>16759</v>
      </c>
      <c r="L83" s="145">
        <v>16539</v>
      </c>
      <c r="M83" s="145"/>
      <c r="N83" s="145">
        <v>21992</v>
      </c>
      <c r="O83" s="145">
        <v>21630</v>
      </c>
      <c r="P83" s="145"/>
      <c r="Q83" s="145">
        <v>17826</v>
      </c>
      <c r="R83" s="145">
        <v>17778</v>
      </c>
      <c r="S83" s="171"/>
    </row>
    <row r="84" spans="1:19">
      <c r="A84" s="128">
        <v>77</v>
      </c>
      <c r="B84" s="145">
        <v>21118</v>
      </c>
      <c r="C84" s="145">
        <v>20439</v>
      </c>
      <c r="D84" s="145"/>
      <c r="E84" s="145">
        <v>16869</v>
      </c>
      <c r="F84" s="145">
        <v>16285</v>
      </c>
      <c r="G84" s="145"/>
      <c r="H84" s="145">
        <v>21101</v>
      </c>
      <c r="I84" s="145">
        <v>20722</v>
      </c>
      <c r="J84" s="145"/>
      <c r="K84" s="145">
        <v>16871</v>
      </c>
      <c r="L84" s="145">
        <v>16525</v>
      </c>
      <c r="M84" s="145"/>
      <c r="N84" s="145">
        <v>20286</v>
      </c>
      <c r="O84" s="145">
        <v>19910</v>
      </c>
      <c r="P84" s="145"/>
      <c r="Q84" s="145">
        <v>15984</v>
      </c>
      <c r="R84" s="145">
        <v>15776</v>
      </c>
      <c r="S84" s="171"/>
    </row>
    <row r="85" spans="1:19">
      <c r="A85" s="128">
        <v>78</v>
      </c>
      <c r="B85" s="145">
        <v>20348</v>
      </c>
      <c r="C85" s="145">
        <v>19794</v>
      </c>
      <c r="D85" s="145"/>
      <c r="E85" s="145">
        <v>16115</v>
      </c>
      <c r="F85" s="145">
        <v>15575</v>
      </c>
      <c r="G85" s="145"/>
      <c r="H85" s="145">
        <v>20359</v>
      </c>
      <c r="I85" s="145">
        <v>20019</v>
      </c>
      <c r="J85" s="145"/>
      <c r="K85" s="145">
        <v>16072</v>
      </c>
      <c r="L85" s="145">
        <v>15766</v>
      </c>
      <c r="M85" s="145"/>
      <c r="N85" s="145">
        <v>20280</v>
      </c>
      <c r="O85" s="145">
        <v>19948</v>
      </c>
      <c r="P85" s="145"/>
      <c r="Q85" s="145">
        <v>16027</v>
      </c>
      <c r="R85" s="145">
        <v>15702</v>
      </c>
      <c r="S85" s="171"/>
    </row>
    <row r="86" spans="1:19">
      <c r="A86" s="128">
        <v>79</v>
      </c>
      <c r="B86" s="145">
        <v>19396</v>
      </c>
      <c r="C86" s="145">
        <v>18691</v>
      </c>
      <c r="D86" s="145"/>
      <c r="E86" s="145">
        <v>14432</v>
      </c>
      <c r="F86" s="145">
        <v>13944</v>
      </c>
      <c r="G86" s="145"/>
      <c r="H86" s="145">
        <v>19531</v>
      </c>
      <c r="I86" s="145">
        <v>19330</v>
      </c>
      <c r="J86" s="145"/>
      <c r="K86" s="145">
        <v>15248</v>
      </c>
      <c r="L86" s="145">
        <v>15001</v>
      </c>
      <c r="M86" s="145"/>
      <c r="N86" s="145">
        <v>19521</v>
      </c>
      <c r="O86" s="145">
        <v>19234</v>
      </c>
      <c r="P86" s="145"/>
      <c r="Q86" s="145">
        <v>15154</v>
      </c>
      <c r="R86" s="145">
        <v>14884</v>
      </c>
      <c r="S86" s="171"/>
    </row>
    <row r="87" spans="1:19">
      <c r="A87" s="128">
        <v>80</v>
      </c>
      <c r="B87" s="145">
        <v>18453</v>
      </c>
      <c r="C87" s="145">
        <v>17749</v>
      </c>
      <c r="D87" s="145"/>
      <c r="E87" s="145">
        <v>13546</v>
      </c>
      <c r="F87" s="145">
        <v>13047</v>
      </c>
      <c r="G87" s="145"/>
      <c r="H87" s="145">
        <v>18623</v>
      </c>
      <c r="I87" s="145">
        <v>18228</v>
      </c>
      <c r="J87" s="145"/>
      <c r="K87" s="145">
        <v>13590</v>
      </c>
      <c r="L87" s="145">
        <v>13326</v>
      </c>
      <c r="M87" s="145"/>
      <c r="N87" s="145">
        <v>18649</v>
      </c>
      <c r="O87" s="145">
        <v>18490</v>
      </c>
      <c r="P87" s="145"/>
      <c r="Q87" s="145">
        <v>14285</v>
      </c>
      <c r="R87" s="145">
        <v>14081</v>
      </c>
      <c r="S87" s="171"/>
    </row>
    <row r="88" spans="1:19">
      <c r="A88" s="128">
        <v>81</v>
      </c>
      <c r="B88" s="145">
        <v>17214</v>
      </c>
      <c r="C88" s="145">
        <v>16531</v>
      </c>
      <c r="D88" s="145"/>
      <c r="E88" s="145">
        <v>12469</v>
      </c>
      <c r="F88" s="145">
        <v>11951</v>
      </c>
      <c r="G88" s="145"/>
      <c r="H88" s="145">
        <v>17531</v>
      </c>
      <c r="I88" s="145">
        <v>17137</v>
      </c>
      <c r="J88" s="145"/>
      <c r="K88" s="145">
        <v>12630</v>
      </c>
      <c r="L88" s="145">
        <v>12353</v>
      </c>
      <c r="M88" s="145"/>
      <c r="N88" s="145">
        <v>17658</v>
      </c>
      <c r="O88" s="145">
        <v>17297</v>
      </c>
      <c r="P88" s="145"/>
      <c r="Q88" s="145">
        <v>12610</v>
      </c>
      <c r="R88" s="145">
        <v>12386</v>
      </c>
      <c r="S88" s="171"/>
    </row>
    <row r="89" spans="1:19">
      <c r="A89" s="128">
        <v>82</v>
      </c>
      <c r="B89" s="145">
        <v>15965</v>
      </c>
      <c r="C89" s="145">
        <v>15284</v>
      </c>
      <c r="D89" s="145"/>
      <c r="E89" s="145">
        <v>11120</v>
      </c>
      <c r="F89" s="145">
        <v>10628</v>
      </c>
      <c r="G89" s="145"/>
      <c r="H89" s="145">
        <v>16255</v>
      </c>
      <c r="I89" s="145">
        <v>15833</v>
      </c>
      <c r="J89" s="145"/>
      <c r="K89" s="145">
        <v>11576</v>
      </c>
      <c r="L89" s="145">
        <v>11231</v>
      </c>
      <c r="M89" s="145"/>
      <c r="N89" s="145">
        <v>16493</v>
      </c>
      <c r="O89" s="145">
        <v>16137</v>
      </c>
      <c r="P89" s="145"/>
      <c r="Q89" s="145">
        <v>11644</v>
      </c>
      <c r="R89" s="145">
        <v>11390</v>
      </c>
      <c r="S89" s="171"/>
    </row>
    <row r="90" spans="1:19">
      <c r="A90" s="128">
        <v>83</v>
      </c>
      <c r="B90" s="145">
        <v>14544</v>
      </c>
      <c r="C90" s="145">
        <v>14091</v>
      </c>
      <c r="D90" s="145"/>
      <c r="E90" s="145">
        <v>9975</v>
      </c>
      <c r="F90" s="145">
        <v>9627</v>
      </c>
      <c r="G90" s="145"/>
      <c r="H90" s="145">
        <v>14982</v>
      </c>
      <c r="I90" s="145">
        <v>14571</v>
      </c>
      <c r="J90" s="145"/>
      <c r="K90" s="145">
        <v>10156</v>
      </c>
      <c r="L90" s="145">
        <v>9843</v>
      </c>
      <c r="M90" s="145"/>
      <c r="N90" s="145">
        <v>15250</v>
      </c>
      <c r="O90" s="145">
        <v>14865</v>
      </c>
      <c r="P90" s="145"/>
      <c r="Q90" s="145">
        <v>10622</v>
      </c>
      <c r="R90" s="145">
        <v>10320</v>
      </c>
      <c r="S90" s="171"/>
    </row>
    <row r="91" spans="1:19">
      <c r="A91" s="128">
        <v>84</v>
      </c>
      <c r="B91" s="145">
        <v>14041</v>
      </c>
      <c r="C91" s="145">
        <v>13464</v>
      </c>
      <c r="D91" s="145"/>
      <c r="E91" s="145">
        <v>9091</v>
      </c>
      <c r="F91" s="145">
        <v>8689</v>
      </c>
      <c r="G91" s="145"/>
      <c r="H91" s="145">
        <v>13468</v>
      </c>
      <c r="I91" s="145">
        <v>13273</v>
      </c>
      <c r="J91" s="145"/>
      <c r="K91" s="145">
        <v>9082</v>
      </c>
      <c r="L91" s="145">
        <v>8886</v>
      </c>
      <c r="M91" s="145"/>
      <c r="N91" s="145">
        <v>13884</v>
      </c>
      <c r="O91" s="145">
        <v>13511</v>
      </c>
      <c r="P91" s="145"/>
      <c r="Q91" s="145">
        <v>9163</v>
      </c>
      <c r="R91" s="145">
        <v>8894</v>
      </c>
      <c r="S91" s="171"/>
    </row>
    <row r="92" spans="1:19">
      <c r="A92" s="128">
        <v>85</v>
      </c>
      <c r="B92" s="145">
        <v>12678</v>
      </c>
      <c r="C92" s="145">
        <v>12205</v>
      </c>
      <c r="D92" s="145"/>
      <c r="E92" s="145">
        <v>7894</v>
      </c>
      <c r="F92" s="145">
        <v>7597</v>
      </c>
      <c r="G92" s="145"/>
      <c r="H92" s="145">
        <v>12962</v>
      </c>
      <c r="I92" s="145">
        <v>12621</v>
      </c>
      <c r="J92" s="145"/>
      <c r="K92" s="145">
        <v>8167</v>
      </c>
      <c r="L92" s="145">
        <v>7921</v>
      </c>
      <c r="M92" s="145"/>
      <c r="N92" s="145">
        <v>12460</v>
      </c>
      <c r="O92" s="145">
        <v>12282</v>
      </c>
      <c r="P92" s="145"/>
      <c r="Q92" s="145">
        <v>8139</v>
      </c>
      <c r="R92" s="145">
        <v>7959</v>
      </c>
      <c r="S92" s="171"/>
    </row>
    <row r="93" spans="1:19">
      <c r="A93" s="128">
        <v>86</v>
      </c>
      <c r="B93" s="145">
        <v>11277</v>
      </c>
      <c r="C93" s="145">
        <v>10881</v>
      </c>
      <c r="D93" s="145"/>
      <c r="E93" s="145">
        <v>6573</v>
      </c>
      <c r="F93" s="145">
        <v>6301</v>
      </c>
      <c r="G93" s="145"/>
      <c r="H93" s="145">
        <v>11473</v>
      </c>
      <c r="I93" s="145">
        <v>11233</v>
      </c>
      <c r="J93" s="145"/>
      <c r="K93" s="145">
        <v>6962</v>
      </c>
      <c r="L93" s="145">
        <v>6782</v>
      </c>
      <c r="M93" s="145"/>
      <c r="N93" s="145">
        <v>11739</v>
      </c>
      <c r="O93" s="145">
        <v>11439</v>
      </c>
      <c r="P93" s="145"/>
      <c r="Q93" s="145">
        <v>7240</v>
      </c>
      <c r="R93" s="145">
        <v>7008</v>
      </c>
      <c r="S93" s="171"/>
    </row>
    <row r="94" spans="1:19">
      <c r="A94" s="128">
        <v>87</v>
      </c>
      <c r="B94" s="145">
        <v>9897</v>
      </c>
      <c r="C94" s="145">
        <v>9557</v>
      </c>
      <c r="D94" s="145"/>
      <c r="E94" s="145">
        <v>5635</v>
      </c>
      <c r="F94" s="145">
        <v>5382</v>
      </c>
      <c r="G94" s="145"/>
      <c r="H94" s="145">
        <v>10113</v>
      </c>
      <c r="I94" s="145">
        <v>9942</v>
      </c>
      <c r="J94" s="145"/>
      <c r="K94" s="145">
        <v>5727</v>
      </c>
      <c r="L94" s="145">
        <v>5583</v>
      </c>
      <c r="M94" s="145"/>
      <c r="N94" s="145">
        <v>10286</v>
      </c>
      <c r="O94" s="145">
        <v>10081</v>
      </c>
      <c r="P94" s="145"/>
      <c r="Q94" s="145">
        <v>6118</v>
      </c>
      <c r="R94" s="145">
        <v>5962</v>
      </c>
      <c r="S94" s="171"/>
    </row>
    <row r="95" spans="1:19">
      <c r="A95" s="128">
        <v>88</v>
      </c>
      <c r="B95" s="145">
        <v>8421</v>
      </c>
      <c r="C95" s="145">
        <v>8195</v>
      </c>
      <c r="D95" s="145"/>
      <c r="E95" s="145">
        <v>4454</v>
      </c>
      <c r="F95" s="145">
        <v>4306</v>
      </c>
      <c r="G95" s="145"/>
      <c r="H95" s="145">
        <v>8779</v>
      </c>
      <c r="I95" s="145">
        <v>8592</v>
      </c>
      <c r="J95" s="145"/>
      <c r="K95" s="145">
        <v>4867</v>
      </c>
      <c r="L95" s="145">
        <v>4727</v>
      </c>
      <c r="M95" s="145"/>
      <c r="N95" s="145">
        <v>8882</v>
      </c>
      <c r="O95" s="145">
        <v>8747</v>
      </c>
      <c r="P95" s="145"/>
      <c r="Q95" s="145">
        <v>4905</v>
      </c>
      <c r="R95" s="145">
        <v>4760</v>
      </c>
      <c r="S95" s="171"/>
    </row>
    <row r="96" spans="1:19">
      <c r="A96" s="128">
        <v>89</v>
      </c>
      <c r="B96" s="145">
        <v>7418</v>
      </c>
      <c r="C96" s="145">
        <v>7179</v>
      </c>
      <c r="D96" s="145"/>
      <c r="E96" s="145">
        <v>3731</v>
      </c>
      <c r="F96" s="145">
        <v>3543</v>
      </c>
      <c r="G96" s="145"/>
      <c r="H96" s="145">
        <v>7302</v>
      </c>
      <c r="I96" s="145">
        <v>7235</v>
      </c>
      <c r="J96" s="145"/>
      <c r="K96" s="145">
        <v>3739</v>
      </c>
      <c r="L96" s="145">
        <v>3657</v>
      </c>
      <c r="M96" s="145"/>
      <c r="N96" s="145">
        <v>7590</v>
      </c>
      <c r="O96" s="145">
        <v>7439</v>
      </c>
      <c r="P96" s="145"/>
      <c r="Q96" s="145">
        <v>4090</v>
      </c>
      <c r="R96" s="145">
        <v>3965</v>
      </c>
      <c r="S96" s="171"/>
    </row>
    <row r="97" spans="1:19">
      <c r="A97" s="128">
        <v>90</v>
      </c>
      <c r="B97" s="145">
        <v>6510</v>
      </c>
      <c r="C97" s="145">
        <v>6171</v>
      </c>
      <c r="D97" s="145"/>
      <c r="E97" s="145">
        <v>3220</v>
      </c>
      <c r="F97" s="145">
        <v>2933</v>
      </c>
      <c r="G97" s="145"/>
      <c r="H97" s="145">
        <v>6580</v>
      </c>
      <c r="I97" s="145">
        <v>6237</v>
      </c>
      <c r="J97" s="145"/>
      <c r="K97" s="145">
        <v>3230</v>
      </c>
      <c r="L97" s="145">
        <v>3000</v>
      </c>
      <c r="M97" s="145"/>
      <c r="N97" s="145">
        <v>6420</v>
      </c>
      <c r="O97" s="145">
        <v>6191</v>
      </c>
      <c r="P97" s="145"/>
      <c r="Q97" s="145">
        <v>3280</v>
      </c>
      <c r="R97" s="145">
        <v>3013</v>
      </c>
      <c r="S97" s="171"/>
    </row>
    <row r="98" spans="1:19">
      <c r="A98" s="128">
        <v>91</v>
      </c>
      <c r="B98" s="145">
        <v>5290</v>
      </c>
      <c r="C98" s="145">
        <v>4922</v>
      </c>
      <c r="D98" s="145"/>
      <c r="E98" s="145">
        <v>2520</v>
      </c>
      <c r="F98" s="145">
        <v>2201</v>
      </c>
      <c r="G98" s="145"/>
      <c r="H98" s="145">
        <v>5430</v>
      </c>
      <c r="I98" s="145">
        <v>5268</v>
      </c>
      <c r="J98" s="145"/>
      <c r="K98" s="145">
        <v>2610</v>
      </c>
      <c r="L98" s="145">
        <v>2396</v>
      </c>
      <c r="M98" s="145"/>
      <c r="N98" s="145">
        <v>5480</v>
      </c>
      <c r="O98" s="145">
        <v>5201</v>
      </c>
      <c r="P98" s="145"/>
      <c r="Q98" s="145">
        <v>2580</v>
      </c>
      <c r="R98" s="145">
        <v>2403</v>
      </c>
      <c r="S98" s="171"/>
    </row>
    <row r="99" spans="1:19">
      <c r="A99" s="128">
        <v>92</v>
      </c>
      <c r="B99" s="145">
        <v>4350</v>
      </c>
      <c r="C99" s="145">
        <v>4118</v>
      </c>
      <c r="D99" s="145"/>
      <c r="E99" s="145">
        <v>1860</v>
      </c>
      <c r="F99" s="145">
        <v>1685</v>
      </c>
      <c r="G99" s="145"/>
      <c r="H99" s="145">
        <v>4340</v>
      </c>
      <c r="I99" s="145">
        <v>4110</v>
      </c>
      <c r="J99" s="145"/>
      <c r="K99" s="145">
        <v>2010</v>
      </c>
      <c r="L99" s="145">
        <v>1743</v>
      </c>
      <c r="M99" s="145"/>
      <c r="N99" s="145">
        <v>4420</v>
      </c>
      <c r="O99" s="145">
        <v>4305</v>
      </c>
      <c r="P99" s="145"/>
      <c r="Q99" s="145">
        <v>2030</v>
      </c>
      <c r="R99" s="145">
        <v>1874</v>
      </c>
      <c r="S99" s="171"/>
    </row>
    <row r="100" spans="1:19">
      <c r="A100" s="128">
        <v>93</v>
      </c>
      <c r="B100" s="145">
        <v>3480</v>
      </c>
      <c r="C100" s="145">
        <v>3243</v>
      </c>
      <c r="D100" s="145"/>
      <c r="E100" s="145">
        <v>1380</v>
      </c>
      <c r="F100" s="145">
        <v>1226</v>
      </c>
      <c r="G100" s="145"/>
      <c r="H100" s="145">
        <v>3490</v>
      </c>
      <c r="I100" s="145">
        <v>3377</v>
      </c>
      <c r="J100" s="145"/>
      <c r="K100" s="145">
        <v>1420</v>
      </c>
      <c r="L100" s="145">
        <v>1299</v>
      </c>
      <c r="M100" s="145"/>
      <c r="N100" s="145">
        <v>3440</v>
      </c>
      <c r="O100" s="145">
        <v>3255</v>
      </c>
      <c r="P100" s="145"/>
      <c r="Q100" s="145">
        <v>1540</v>
      </c>
      <c r="R100" s="145">
        <v>1309</v>
      </c>
      <c r="S100" s="171"/>
    </row>
    <row r="101" spans="1:19">
      <c r="A101" s="128">
        <v>94</v>
      </c>
      <c r="B101" s="145">
        <v>2810</v>
      </c>
      <c r="C101" s="145">
        <v>2606</v>
      </c>
      <c r="D101" s="145"/>
      <c r="E101" s="145">
        <v>1070</v>
      </c>
      <c r="F101" s="145">
        <v>959</v>
      </c>
      <c r="G101" s="145"/>
      <c r="H101" s="145">
        <v>2740</v>
      </c>
      <c r="I101" s="145">
        <v>2601</v>
      </c>
      <c r="J101" s="145"/>
      <c r="K101" s="145">
        <v>1030</v>
      </c>
      <c r="L101" s="145">
        <v>922</v>
      </c>
      <c r="M101" s="145"/>
      <c r="N101" s="145">
        <v>2710</v>
      </c>
      <c r="O101" s="145">
        <v>2624</v>
      </c>
      <c r="P101" s="145"/>
      <c r="Q101" s="145">
        <v>1050</v>
      </c>
      <c r="R101" s="145">
        <v>948</v>
      </c>
      <c r="S101" s="171"/>
    </row>
    <row r="102" spans="1:19">
      <c r="A102" s="128">
        <v>95</v>
      </c>
      <c r="B102" s="145">
        <v>2270</v>
      </c>
      <c r="C102" s="145">
        <v>2147</v>
      </c>
      <c r="D102" s="145"/>
      <c r="E102" s="145">
        <v>760</v>
      </c>
      <c r="F102" s="145">
        <v>695</v>
      </c>
      <c r="G102" s="145"/>
      <c r="H102" s="145">
        <v>2130</v>
      </c>
      <c r="I102" s="145">
        <v>2019</v>
      </c>
      <c r="J102" s="145"/>
      <c r="K102" s="145">
        <v>780</v>
      </c>
      <c r="L102" s="145">
        <v>702</v>
      </c>
      <c r="M102" s="145"/>
      <c r="N102" s="145">
        <v>2070</v>
      </c>
      <c r="O102" s="145">
        <v>1967</v>
      </c>
      <c r="P102" s="145"/>
      <c r="Q102" s="145">
        <v>730</v>
      </c>
      <c r="R102" s="145">
        <v>650</v>
      </c>
      <c r="S102" s="171"/>
    </row>
    <row r="103" spans="1:19">
      <c r="A103" s="128">
        <v>96</v>
      </c>
      <c r="B103" s="145">
        <v>1760</v>
      </c>
      <c r="C103" s="145">
        <v>1605</v>
      </c>
      <c r="D103" s="145"/>
      <c r="E103" s="145">
        <v>550</v>
      </c>
      <c r="F103" s="145">
        <v>486</v>
      </c>
      <c r="G103" s="145"/>
      <c r="H103" s="145">
        <v>1700</v>
      </c>
      <c r="I103" s="145">
        <v>1639</v>
      </c>
      <c r="J103" s="145"/>
      <c r="K103" s="145">
        <v>550</v>
      </c>
      <c r="L103" s="145">
        <v>497</v>
      </c>
      <c r="M103" s="145"/>
      <c r="N103" s="145">
        <v>1600</v>
      </c>
      <c r="O103" s="145">
        <v>1507</v>
      </c>
      <c r="P103" s="145"/>
      <c r="Q103" s="145">
        <v>550</v>
      </c>
      <c r="R103" s="145">
        <v>488</v>
      </c>
      <c r="S103" s="171"/>
    </row>
    <row r="104" spans="1:19">
      <c r="A104" s="128">
        <v>97</v>
      </c>
      <c r="B104" s="145">
        <v>840</v>
      </c>
      <c r="C104" s="145">
        <v>780</v>
      </c>
      <c r="D104" s="145"/>
      <c r="E104" s="145">
        <v>250</v>
      </c>
      <c r="F104" s="145">
        <v>223</v>
      </c>
      <c r="G104" s="145"/>
      <c r="H104" s="145">
        <v>1270</v>
      </c>
      <c r="I104" s="145">
        <v>1170</v>
      </c>
      <c r="J104" s="145"/>
      <c r="K104" s="145">
        <v>360</v>
      </c>
      <c r="L104" s="145">
        <v>316</v>
      </c>
      <c r="M104" s="145"/>
      <c r="N104" s="145">
        <v>1220</v>
      </c>
      <c r="O104" s="145">
        <v>1183</v>
      </c>
      <c r="P104" s="145"/>
      <c r="Q104" s="145">
        <v>370</v>
      </c>
      <c r="R104" s="145">
        <v>329</v>
      </c>
      <c r="S104" s="171"/>
    </row>
    <row r="105" spans="1:19">
      <c r="A105" s="128">
        <v>98</v>
      </c>
      <c r="B105" s="145">
        <v>580</v>
      </c>
      <c r="C105" s="145">
        <v>553</v>
      </c>
      <c r="D105" s="145"/>
      <c r="E105" s="145">
        <v>150</v>
      </c>
      <c r="F105" s="145">
        <v>129</v>
      </c>
      <c r="G105" s="145"/>
      <c r="H105" s="145">
        <v>570</v>
      </c>
      <c r="I105" s="145">
        <v>537</v>
      </c>
      <c r="J105" s="145"/>
      <c r="K105" s="145">
        <v>160</v>
      </c>
      <c r="L105" s="145">
        <v>150</v>
      </c>
      <c r="M105" s="145"/>
      <c r="N105" s="145">
        <v>890</v>
      </c>
      <c r="O105" s="145">
        <v>809</v>
      </c>
      <c r="P105" s="145"/>
      <c r="Q105" s="145">
        <v>240</v>
      </c>
      <c r="R105" s="145">
        <v>195</v>
      </c>
      <c r="S105" s="171"/>
    </row>
    <row r="106" spans="1:19">
      <c r="A106" s="128">
        <v>99</v>
      </c>
      <c r="B106" s="145">
        <v>420</v>
      </c>
      <c r="C106" s="145">
        <v>403</v>
      </c>
      <c r="D106" s="145"/>
      <c r="E106" s="145">
        <v>110</v>
      </c>
      <c r="F106" s="145">
        <v>100</v>
      </c>
      <c r="G106" s="145"/>
      <c r="H106" s="145">
        <v>390</v>
      </c>
      <c r="I106" s="145">
        <v>389</v>
      </c>
      <c r="J106" s="145"/>
      <c r="K106" s="145">
        <v>90</v>
      </c>
      <c r="L106" s="145">
        <v>80</v>
      </c>
      <c r="M106" s="145"/>
      <c r="N106" s="145">
        <v>390</v>
      </c>
      <c r="O106" s="145">
        <v>365</v>
      </c>
      <c r="P106" s="145"/>
      <c r="Q106" s="145">
        <v>100</v>
      </c>
      <c r="R106" s="145">
        <v>93</v>
      </c>
      <c r="S106" s="171"/>
    </row>
    <row r="107" spans="1:19">
      <c r="A107" s="132" t="s">
        <v>106</v>
      </c>
      <c r="B107" s="147">
        <v>740</v>
      </c>
      <c r="C107" s="147">
        <v>702</v>
      </c>
      <c r="D107" s="147"/>
      <c r="E107" s="147">
        <v>150</v>
      </c>
      <c r="F107" s="147">
        <v>158</v>
      </c>
      <c r="G107" s="147"/>
      <c r="H107" s="147">
        <v>700</v>
      </c>
      <c r="I107" s="147">
        <v>690</v>
      </c>
      <c r="J107" s="147"/>
      <c r="K107" s="147">
        <v>150</v>
      </c>
      <c r="L107" s="147">
        <v>145</v>
      </c>
      <c r="M107" s="147"/>
      <c r="N107" s="147">
        <v>670</v>
      </c>
      <c r="O107" s="147">
        <v>666</v>
      </c>
      <c r="P107" s="147"/>
      <c r="Q107" s="147">
        <v>150</v>
      </c>
      <c r="R107" s="147">
        <v>133</v>
      </c>
      <c r="S107" s="174"/>
    </row>
    <row r="108" spans="1:19">
      <c r="S108" s="171"/>
    </row>
  </sheetData>
  <mergeCells count="6">
    <mergeCell ref="Q5:R5"/>
    <mergeCell ref="B5:C5"/>
    <mergeCell ref="E5:F5"/>
    <mergeCell ref="H5:I5"/>
    <mergeCell ref="K5:L5"/>
    <mergeCell ref="N5:O5"/>
  </mergeCells>
  <hyperlinks>
    <hyperlink ref="A3" location="Contents!A1" display="back to contents" xr:uid="{868956D2-51E9-4111-855A-A77E6AEB6AB5}"/>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AJ215"/>
  <sheetViews>
    <sheetView topLeftCell="B1" workbookViewId="0">
      <selection activeCell="T4" sqref="T4"/>
    </sheetView>
  </sheetViews>
  <sheetFormatPr defaultColWidth="9.1796875" defaultRowHeight="14.5"/>
  <cols>
    <col min="1" max="7" width="9.1796875" style="5"/>
    <col min="8" max="8" width="12.54296875" style="5" customWidth="1"/>
    <col min="9" max="10" width="9.1796875" style="5"/>
    <col min="11" max="11" width="19.1796875" style="5" customWidth="1"/>
    <col min="12" max="18" width="9.1796875" style="5" customWidth="1"/>
    <col min="19" max="16384" width="9.1796875" style="5"/>
  </cols>
  <sheetData>
    <row r="1" spans="1:36">
      <c r="A1" s="5" t="s">
        <v>118</v>
      </c>
      <c r="K1" s="8" t="s">
        <v>119</v>
      </c>
    </row>
    <row r="2" spans="1:36" ht="58">
      <c r="A2" s="1"/>
      <c r="H2" s="32" t="s">
        <v>157</v>
      </c>
      <c r="I2" s="33"/>
      <c r="K2" s="8"/>
      <c r="T2" s="248" t="s">
        <v>111</v>
      </c>
      <c r="U2" s="248"/>
      <c r="V2" s="142"/>
      <c r="W2" s="248" t="s">
        <v>110</v>
      </c>
      <c r="X2" s="248"/>
      <c r="Y2" s="142"/>
      <c r="Z2" s="248" t="s">
        <v>113</v>
      </c>
      <c r="AA2" s="248"/>
      <c r="AB2" s="142"/>
      <c r="AC2" s="248" t="s">
        <v>112</v>
      </c>
      <c r="AD2" s="248"/>
      <c r="AE2" s="142"/>
      <c r="AF2" s="248" t="s">
        <v>115</v>
      </c>
      <c r="AG2" s="248"/>
      <c r="AH2" s="142"/>
      <c r="AI2" s="248" t="s">
        <v>114</v>
      </c>
      <c r="AJ2" s="248"/>
    </row>
    <row r="3" spans="1:36" ht="46.5">
      <c r="H3" s="27" t="s">
        <v>120</v>
      </c>
      <c r="I3" s="28">
        <f>MAX(B6:G106)</f>
        <v>8.2573467780853935E-2</v>
      </c>
      <c r="K3" s="13" t="s">
        <v>109</v>
      </c>
      <c r="L3" s="11" t="b">
        <v>1</v>
      </c>
      <c r="M3" s="11" t="b">
        <v>1</v>
      </c>
      <c r="N3" s="11" t="b">
        <v>1</v>
      </c>
      <c r="O3" s="11" t="b">
        <v>1</v>
      </c>
      <c r="P3" s="11"/>
      <c r="Q3" s="11" t="b">
        <v>1</v>
      </c>
      <c r="R3" s="12" t="b">
        <v>1</v>
      </c>
      <c r="T3" s="125" t="s">
        <v>258</v>
      </c>
      <c r="U3" s="125" t="s">
        <v>116</v>
      </c>
      <c r="V3" s="144"/>
      <c r="W3" s="125" t="s">
        <v>258</v>
      </c>
      <c r="X3" s="125" t="s">
        <v>116</v>
      </c>
      <c r="Y3" s="144"/>
      <c r="Z3" s="125" t="s">
        <v>258</v>
      </c>
      <c r="AA3" s="125" t="s">
        <v>116</v>
      </c>
      <c r="AB3" s="144"/>
      <c r="AC3" s="125" t="s">
        <v>258</v>
      </c>
      <c r="AD3" s="125" t="s">
        <v>116</v>
      </c>
      <c r="AE3" s="144"/>
      <c r="AF3" s="125" t="s">
        <v>258</v>
      </c>
      <c r="AG3" s="125" t="s">
        <v>116</v>
      </c>
      <c r="AH3" s="144"/>
      <c r="AI3" s="125" t="s">
        <v>258</v>
      </c>
      <c r="AJ3" s="125" t="s">
        <v>116</v>
      </c>
    </row>
    <row r="4" spans="1:36">
      <c r="B4" s="106" t="s">
        <v>156</v>
      </c>
      <c r="C4" s="106"/>
      <c r="D4" s="106"/>
      <c r="E4" s="106"/>
      <c r="F4" s="106"/>
      <c r="G4" s="106"/>
      <c r="H4" s="29" t="s">
        <v>117</v>
      </c>
      <c r="I4" s="30">
        <f>MIN(B6:G106)</f>
        <v>-0.1875</v>
      </c>
      <c r="K4" s="32"/>
      <c r="L4" s="108" t="s">
        <v>156</v>
      </c>
      <c r="M4" s="108"/>
      <c r="N4" s="108"/>
      <c r="O4" s="108"/>
      <c r="P4" s="108"/>
      <c r="Q4" s="108"/>
      <c r="R4" s="108"/>
      <c r="T4" s="64">
        <f>SUM(B!B7:B107)</f>
        <v>2777197</v>
      </c>
      <c r="U4" s="64">
        <f>SUM(B!C7:C107)</f>
        <v>2734859</v>
      </c>
      <c r="V4" s="64">
        <f>SUM(B!D7:D107)</f>
        <v>0</v>
      </c>
      <c r="W4" s="64">
        <f>SUM(B!E7:E107)</f>
        <v>2627506</v>
      </c>
      <c r="X4" s="64">
        <f>SUM(B!F7:F107)</f>
        <v>2631756</v>
      </c>
      <c r="Y4" s="64"/>
      <c r="Z4" s="64">
        <f>SUM(B!H7:H107)</f>
        <v>2784503</v>
      </c>
      <c r="AA4" s="64">
        <f>SUM(B!I7:I107)</f>
        <v>2774022</v>
      </c>
      <c r="AB4" s="64"/>
      <c r="AC4" s="64">
        <f>SUM(B!K7:K107)</f>
        <v>2640302</v>
      </c>
      <c r="AD4" s="64">
        <f>SUM(B!L7:L107)</f>
        <v>2666703</v>
      </c>
      <c r="AE4" s="64"/>
      <c r="AF4" s="64">
        <f>SUM(B!N7:N107)</f>
        <v>2789352</v>
      </c>
      <c r="AG4" s="64">
        <f>SUM(B!O7:O107)</f>
        <v>2799575</v>
      </c>
      <c r="AH4" s="64"/>
      <c r="AI4" s="64">
        <f>SUM(B!Q7:Q107)</f>
        <v>2648751</v>
      </c>
      <c r="AJ4" s="64">
        <f>SUM(B!R7:R107)</f>
        <v>2685576</v>
      </c>
    </row>
    <row r="5" spans="1:36">
      <c r="A5" s="14" t="s">
        <v>0</v>
      </c>
      <c r="B5" s="31" t="s">
        <v>110</v>
      </c>
      <c r="C5" s="31" t="s">
        <v>111</v>
      </c>
      <c r="D5" s="31" t="s">
        <v>112</v>
      </c>
      <c r="E5" s="31" t="s">
        <v>113</v>
      </c>
      <c r="F5" s="31" t="s">
        <v>114</v>
      </c>
      <c r="G5" s="31" t="s">
        <v>115</v>
      </c>
      <c r="K5" s="20" t="s">
        <v>0</v>
      </c>
      <c r="L5" s="15" t="s">
        <v>110</v>
      </c>
      <c r="M5" s="15" t="s">
        <v>111</v>
      </c>
      <c r="N5" s="15" t="s">
        <v>112</v>
      </c>
      <c r="O5" s="15" t="s">
        <v>113</v>
      </c>
      <c r="P5" s="105" t="s">
        <v>114</v>
      </c>
      <c r="Q5" s="105"/>
      <c r="R5" s="15" t="s">
        <v>115</v>
      </c>
    </row>
    <row r="6" spans="1:36" ht="15" customHeight="1">
      <c r="A6" s="3" t="s">
        <v>6</v>
      </c>
      <c r="B6" s="79">
        <f>(B!F7-B!E7)/B!E7</f>
        <v>-7.979928215492909E-3</v>
      </c>
      <c r="C6" s="79">
        <f>(B!C7-B!B7)/B!B7</f>
        <v>-1.0701368432827473E-2</v>
      </c>
      <c r="D6" s="79">
        <f>(B!L7-B!K7)/B!K7</f>
        <v>-2.2424768518518518E-3</v>
      </c>
      <c r="E6" s="79">
        <f>(B!I7-B!H7)/B!H7</f>
        <v>-1.8529241459177765E-3</v>
      </c>
      <c r="F6" s="79">
        <f>(B!R7-B!Q7)/B!Q7</f>
        <v>3.7268932617769827E-3</v>
      </c>
      <c r="G6" s="79">
        <f>(B!O7-B!N7)/B!N7</f>
        <v>4.2782008006907917E-3</v>
      </c>
      <c r="K6" s="18" t="s">
        <v>6</v>
      </c>
      <c r="L6" s="79">
        <f>IF(L$3=TRUE,'B - working'!B6,NA())</f>
        <v>-7.979928215492909E-3</v>
      </c>
      <c r="M6" s="79">
        <f>IF(M$3=TRUE,'B - working'!C6,NA())</f>
        <v>-1.0701368432827473E-2</v>
      </c>
      <c r="N6" s="79">
        <f>IF(N$3=TRUE,'B - working'!D6,NA())</f>
        <v>-2.2424768518518518E-3</v>
      </c>
      <c r="O6" s="79">
        <f>IF(O$3=TRUE,'B - working'!E6,NA())</f>
        <v>-1.8529241459177765E-3</v>
      </c>
      <c r="P6" s="4"/>
      <c r="Q6" s="79">
        <f>IF(Q$3=TRUE,'B - working'!F6,NA())</f>
        <v>3.7268932617769827E-3</v>
      </c>
      <c r="R6" s="79">
        <f>IF(R$3=TRUE,'B - working'!G6,NA())</f>
        <v>4.2782008006907917E-3</v>
      </c>
    </row>
    <row r="7" spans="1:36">
      <c r="A7" s="3" t="s">
        <v>7</v>
      </c>
      <c r="B7" s="79">
        <f>(B!F8-B!E8)/B!E8</f>
        <v>-2.6536168452975843E-2</v>
      </c>
      <c r="C7" s="79">
        <f>(B!C8-B!B8)/B!B8</f>
        <v>-2.87300032647731E-2</v>
      </c>
      <c r="D7" s="79">
        <f>(B!L8-B!K8)/B!K8</f>
        <v>-1.9435606584589846E-2</v>
      </c>
      <c r="E7" s="79">
        <f>(B!I8-B!H8)/B!H8</f>
        <v>-1.8312574139976275E-2</v>
      </c>
      <c r="F7" s="79">
        <f>(B!R8-B!Q8)/B!Q8</f>
        <v>-1.3951314228183093E-2</v>
      </c>
      <c r="G7" s="79">
        <f>(B!O8-B!N8)/B!N8</f>
        <v>-9.8306516646826155E-3</v>
      </c>
      <c r="K7" s="18" t="s">
        <v>7</v>
      </c>
      <c r="L7" s="79">
        <f>IF(L$3=TRUE,'B - working'!B7,NA())</f>
        <v>-2.6536168452975843E-2</v>
      </c>
      <c r="M7" s="79">
        <f>IF(M$3=TRUE,'B - working'!C7,NA())</f>
        <v>-2.87300032647731E-2</v>
      </c>
      <c r="N7" s="79">
        <f>IF(N$3=TRUE,'B - working'!D7,NA())</f>
        <v>-1.9435606584589846E-2</v>
      </c>
      <c r="O7" s="79">
        <f>IF(O$3=TRUE,'B - working'!E7,NA())</f>
        <v>-1.8312574139976275E-2</v>
      </c>
      <c r="P7" s="4"/>
      <c r="Q7" s="79">
        <f>IF(Q$3=TRUE,'B - working'!F7,NA())</f>
        <v>-1.3951314228183093E-2</v>
      </c>
      <c r="R7" s="79">
        <f>IF(R$3=TRUE,'B - working'!G7,NA())</f>
        <v>-9.8306516646826155E-3</v>
      </c>
    </row>
    <row r="8" spans="1:36">
      <c r="A8" s="3" t="s">
        <v>8</v>
      </c>
      <c r="B8" s="79">
        <f>(B!F9-B!E9)/B!E9</f>
        <v>-2.3930285597576335E-2</v>
      </c>
      <c r="C8" s="79">
        <f>(B!C9-B!B9)/B!B9</f>
        <v>-2.5406650352670219E-2</v>
      </c>
      <c r="D8" s="79">
        <f>(B!L9-B!K9)/B!K9</f>
        <v>-2.0715437116301402E-2</v>
      </c>
      <c r="E8" s="79">
        <f>(B!I9-B!H9)/B!H9</f>
        <v>-1.773242138023378E-2</v>
      </c>
      <c r="F8" s="79">
        <f>(B!R9-B!Q9)/B!Q9</f>
        <v>-8.1634058969413063E-3</v>
      </c>
      <c r="G8" s="79">
        <f>(B!O9-B!N9)/B!N9</f>
        <v>-6.87564690226231E-3</v>
      </c>
      <c r="K8" s="18" t="s">
        <v>8</v>
      </c>
      <c r="L8" s="79">
        <f>IF(L$3=TRUE,'B - working'!B8,NA())</f>
        <v>-2.3930285597576335E-2</v>
      </c>
      <c r="M8" s="79">
        <f>IF(M$3=TRUE,'B - working'!C8,NA())</f>
        <v>-2.5406650352670219E-2</v>
      </c>
      <c r="N8" s="79">
        <f>IF(N$3=TRUE,'B - working'!D8,NA())</f>
        <v>-2.0715437116301402E-2</v>
      </c>
      <c r="O8" s="79">
        <f>IF(O$3=TRUE,'B - working'!E8,NA())</f>
        <v>-1.773242138023378E-2</v>
      </c>
      <c r="P8" s="4"/>
      <c r="Q8" s="79">
        <f>IF(Q$3=TRUE,'B - working'!F8,NA())</f>
        <v>-8.1634058969413063E-3</v>
      </c>
      <c r="R8" s="79">
        <f>IF(R$3=TRUE,'B - working'!G8,NA())</f>
        <v>-6.87564690226231E-3</v>
      </c>
    </row>
    <row r="9" spans="1:36">
      <c r="A9" s="3" t="s">
        <v>9</v>
      </c>
      <c r="B9" s="79">
        <f>(B!F10-B!E10)/B!E10</f>
        <v>-2.2201291711517759E-2</v>
      </c>
      <c r="C9" s="79">
        <f>(B!C10-B!B10)/B!B10</f>
        <v>-2.3365141734493406E-2</v>
      </c>
      <c r="D9" s="79">
        <f>(B!L10-B!K10)/B!K10</f>
        <v>-1.719051978435561E-2</v>
      </c>
      <c r="E9" s="79">
        <f>(B!I10-B!H10)/B!H10</f>
        <v>-1.794172527630257E-2</v>
      </c>
      <c r="F9" s="79">
        <f>(B!R10-B!Q10)/B!Q10</f>
        <v>-1.3380666302566903E-2</v>
      </c>
      <c r="G9" s="79">
        <f>(B!O10-B!N10)/B!N10</f>
        <v>-1.1775721127876409E-2</v>
      </c>
      <c r="K9" s="18" t="s">
        <v>9</v>
      </c>
      <c r="L9" s="79">
        <f>IF(L$3=TRUE,'B - working'!B9,NA())</f>
        <v>-2.2201291711517759E-2</v>
      </c>
      <c r="M9" s="79">
        <f>IF(M$3=TRUE,'B - working'!C9,NA())</f>
        <v>-2.3365141734493406E-2</v>
      </c>
      <c r="N9" s="79">
        <f>IF(N$3=TRUE,'B - working'!D9,NA())</f>
        <v>-1.719051978435561E-2</v>
      </c>
      <c r="O9" s="79">
        <f>IF(O$3=TRUE,'B - working'!E9,NA())</f>
        <v>-1.794172527630257E-2</v>
      </c>
      <c r="P9" s="4"/>
      <c r="Q9" s="79">
        <f>IF(Q$3=TRUE,'B - working'!F9,NA())</f>
        <v>-1.3380666302566903E-2</v>
      </c>
      <c r="R9" s="79">
        <f>IF(R$3=TRUE,'B - working'!G9,NA())</f>
        <v>-1.1775721127876409E-2</v>
      </c>
    </row>
    <row r="10" spans="1:36">
      <c r="A10" s="3" t="s">
        <v>10</v>
      </c>
      <c r="B10" s="79">
        <f>(B!F11-B!E11)/B!E11</f>
        <v>-1.5989318744301158E-2</v>
      </c>
      <c r="C10" s="79">
        <f>(B!C11-B!B11)/B!B11</f>
        <v>-1.5809595976991699E-2</v>
      </c>
      <c r="D10" s="79">
        <f>(B!L11-B!K11)/B!K11</f>
        <v>-1.4146210955788911E-2</v>
      </c>
      <c r="E10" s="79">
        <f>(B!I11-B!H11)/B!H11</f>
        <v>-1.1185682326621925E-2</v>
      </c>
      <c r="F10" s="79">
        <f>(B!R11-B!Q11)/B!Q11</f>
        <v>-5.9105647122399355E-3</v>
      </c>
      <c r="G10" s="79">
        <f>(B!O11-B!N11)/B!N11</f>
        <v>-6.2269620298464733E-3</v>
      </c>
      <c r="K10" s="18" t="s">
        <v>10</v>
      </c>
      <c r="L10" s="79">
        <f>IF(L$3=TRUE,'B - working'!B10,NA())</f>
        <v>-1.5989318744301158E-2</v>
      </c>
      <c r="M10" s="79">
        <f>IF(M$3=TRUE,'B - working'!C10,NA())</f>
        <v>-1.5809595976991699E-2</v>
      </c>
      <c r="N10" s="79">
        <f>IF(N$3=TRUE,'B - working'!D10,NA())</f>
        <v>-1.4146210955788911E-2</v>
      </c>
      <c r="O10" s="79">
        <f>IF(O$3=TRUE,'B - working'!E10,NA())</f>
        <v>-1.1185682326621925E-2</v>
      </c>
      <c r="P10" s="4"/>
      <c r="Q10" s="79">
        <f>IF(Q$3=TRUE,'B - working'!F10,NA())</f>
        <v>-5.9105647122399355E-3</v>
      </c>
      <c r="R10" s="79">
        <f>IF(R$3=TRUE,'B - working'!G10,NA())</f>
        <v>-6.2269620298464733E-3</v>
      </c>
    </row>
    <row r="11" spans="1:36">
      <c r="A11" s="3" t="s">
        <v>11</v>
      </c>
      <c r="B11" s="79">
        <f>(B!F12-B!E12)/B!E12</f>
        <v>-4.1892620429391431E-2</v>
      </c>
      <c r="C11" s="79">
        <f>(B!C12-B!B12)/B!B12</f>
        <v>-4.8372123864465225E-2</v>
      </c>
      <c r="D11" s="79">
        <f>(B!L12-B!K12)/B!K12</f>
        <v>-1.0465606065515342E-2</v>
      </c>
      <c r="E11" s="79">
        <f>(B!I12-B!H12)/B!H12</f>
        <v>-1.0536069737113048E-2</v>
      </c>
      <c r="F11" s="79">
        <f>(B!R12-B!Q12)/B!Q12</f>
        <v>-8.3291687489588546E-3</v>
      </c>
      <c r="G11" s="79">
        <f>(B!O12-B!N12)/B!N12</f>
        <v>-6.3072795065686306E-3</v>
      </c>
      <c r="K11" s="18" t="s">
        <v>11</v>
      </c>
      <c r="L11" s="79">
        <f>IF(L$3=TRUE,'B - working'!B11,NA())</f>
        <v>-4.1892620429391431E-2</v>
      </c>
      <c r="M11" s="79">
        <f>IF(M$3=TRUE,'B - working'!C11,NA())</f>
        <v>-4.8372123864465225E-2</v>
      </c>
      <c r="N11" s="79">
        <f>IF(N$3=TRUE,'B - working'!D11,NA())</f>
        <v>-1.0465606065515342E-2</v>
      </c>
      <c r="O11" s="79">
        <f>IF(O$3=TRUE,'B - working'!E11,NA())</f>
        <v>-1.0536069737113048E-2</v>
      </c>
      <c r="P11" s="4"/>
      <c r="Q11" s="79">
        <f>IF(Q$3=TRUE,'B - working'!F11,NA())</f>
        <v>-8.3291687489588546E-3</v>
      </c>
      <c r="R11" s="79">
        <f>IF(R$3=TRUE,'B - working'!G11,NA())</f>
        <v>-6.3072795065686306E-3</v>
      </c>
    </row>
    <row r="12" spans="1:36">
      <c r="A12" s="3" t="s">
        <v>12</v>
      </c>
      <c r="B12" s="79">
        <f>(B!F13-B!E13)/B!E13</f>
        <v>7.1128030454818674E-3</v>
      </c>
      <c r="C12" s="79">
        <f>(B!C13-B!B13)/B!B13</f>
        <v>1.1401836770057183E-2</v>
      </c>
      <c r="D12" s="79">
        <f>(B!L13-B!K13)/B!K13</f>
        <v>-3.535911602209945E-2</v>
      </c>
      <c r="E12" s="79">
        <f>(B!I13-B!H13)/B!H13</f>
        <v>-4.2058239576439442E-2</v>
      </c>
      <c r="F12" s="79">
        <f>(B!R13-B!Q13)/B!Q13</f>
        <v>-7.0638325323355801E-3</v>
      </c>
      <c r="G12" s="79">
        <f>(B!O13-B!N13)/B!N13</f>
        <v>-4.9232452391534754E-3</v>
      </c>
      <c r="K12" s="18" t="s">
        <v>12</v>
      </c>
      <c r="L12" s="79">
        <f>IF(L$3=TRUE,'B - working'!B12,NA())</f>
        <v>7.1128030454818674E-3</v>
      </c>
      <c r="M12" s="79">
        <f>IF(M$3=TRUE,'B - working'!C12,NA())</f>
        <v>1.1401836770057183E-2</v>
      </c>
      <c r="N12" s="79">
        <f>IF(N$3=TRUE,'B - working'!D12,NA())</f>
        <v>-3.535911602209945E-2</v>
      </c>
      <c r="O12" s="79">
        <f>IF(O$3=TRUE,'B - working'!E12,NA())</f>
        <v>-4.2058239576439442E-2</v>
      </c>
      <c r="P12" s="4"/>
      <c r="Q12" s="79">
        <f>IF(Q$3=TRUE,'B - working'!F12,NA())</f>
        <v>-7.0638325323355801E-3</v>
      </c>
      <c r="R12" s="79">
        <f>IF(R$3=TRUE,'B - working'!G12,NA())</f>
        <v>-4.9232452391534754E-3</v>
      </c>
    </row>
    <row r="13" spans="1:36">
      <c r="A13" s="3" t="s">
        <v>13</v>
      </c>
      <c r="B13" s="79">
        <f>(B!F14-B!E14)/B!E14</f>
        <v>-5.4154568883959158E-3</v>
      </c>
      <c r="C13" s="79">
        <f>(B!C14-B!B14)/B!B14</f>
        <v>-1.8326988511942862E-2</v>
      </c>
      <c r="D13" s="79">
        <f>(B!L14-B!K14)/B!K14</f>
        <v>1.2249109609559631E-2</v>
      </c>
      <c r="E13" s="79">
        <f>(B!I14-B!H14)/B!H14</f>
        <v>1.7294946147473074E-2</v>
      </c>
      <c r="F13" s="79">
        <f>(B!R14-B!Q14)/B!Q14</f>
        <v>-2.991183879093199E-2</v>
      </c>
      <c r="G13" s="79">
        <f>(B!O14-B!N14)/B!N14</f>
        <v>-3.6065141425463174E-2</v>
      </c>
      <c r="K13" s="18" t="s">
        <v>13</v>
      </c>
      <c r="L13" s="79">
        <f>IF(L$3=TRUE,'B - working'!B13,NA())</f>
        <v>-5.4154568883959158E-3</v>
      </c>
      <c r="M13" s="79">
        <f>IF(M$3=TRUE,'B - working'!C13,NA())</f>
        <v>-1.8326988511942862E-2</v>
      </c>
      <c r="N13" s="79">
        <f>IF(N$3=TRUE,'B - working'!D13,NA())</f>
        <v>1.2249109609559631E-2</v>
      </c>
      <c r="O13" s="79">
        <f>IF(O$3=TRUE,'B - working'!E13,NA())</f>
        <v>1.7294946147473074E-2</v>
      </c>
      <c r="P13" s="4"/>
      <c r="Q13" s="79">
        <f>IF(Q$3=TRUE,'B - working'!F13,NA())</f>
        <v>-2.991183879093199E-2</v>
      </c>
      <c r="R13" s="79">
        <f>IF(R$3=TRUE,'B - working'!G13,NA())</f>
        <v>-3.6065141425463174E-2</v>
      </c>
    </row>
    <row r="14" spans="1:36">
      <c r="A14" s="3" t="s">
        <v>14</v>
      </c>
      <c r="B14" s="79">
        <f>(B!F15-B!E15)/B!E15</f>
        <v>-8.2063689269600473E-3</v>
      </c>
      <c r="C14" s="79">
        <f>(B!C15-B!B15)/B!B15</f>
        <v>-8.4803027231569704E-3</v>
      </c>
      <c r="D14" s="79">
        <f>(B!L15-B!K15)/B!K15</f>
        <v>-2.4340375815402591E-3</v>
      </c>
      <c r="E14" s="79">
        <f>(B!I15-B!H15)/B!H15</f>
        <v>-1.4390661165341653E-2</v>
      </c>
      <c r="F14" s="79">
        <f>(B!R15-B!Q15)/B!Q15</f>
        <v>1.6599163402164531E-2</v>
      </c>
      <c r="G14" s="79">
        <f>(B!O15-B!N15)/B!N15</f>
        <v>2.1007392126525699E-2</v>
      </c>
      <c r="K14" s="18" t="s">
        <v>14</v>
      </c>
      <c r="L14" s="79">
        <f>IF(L$3=TRUE,'B - working'!B14,NA())</f>
        <v>-8.2063689269600473E-3</v>
      </c>
      <c r="M14" s="79">
        <f>IF(M$3=TRUE,'B - working'!C14,NA())</f>
        <v>-8.4803027231569704E-3</v>
      </c>
      <c r="N14" s="79">
        <f>IF(N$3=TRUE,'B - working'!D14,NA())</f>
        <v>-2.4340375815402591E-3</v>
      </c>
      <c r="O14" s="79">
        <f>IF(O$3=TRUE,'B - working'!E14,NA())</f>
        <v>-1.4390661165341653E-2</v>
      </c>
      <c r="P14" s="4"/>
      <c r="Q14" s="79">
        <f>IF(Q$3=TRUE,'B - working'!F14,NA())</f>
        <v>1.6599163402164531E-2</v>
      </c>
      <c r="R14" s="79">
        <f>IF(R$3=TRUE,'B - working'!G14,NA())</f>
        <v>2.1007392126525699E-2</v>
      </c>
    </row>
    <row r="15" spans="1:36">
      <c r="A15" s="3" t="s">
        <v>15</v>
      </c>
      <c r="B15" s="79">
        <f>(B!F16-B!E16)/B!E16</f>
        <v>3.1784675728680598E-3</v>
      </c>
      <c r="C15" s="79">
        <f>(B!C16-B!B16)/B!B16</f>
        <v>-3.7492925863044707E-3</v>
      </c>
      <c r="D15" s="79">
        <f>(B!L16-B!K16)/B!K16</f>
        <v>-3.5470224536283761E-3</v>
      </c>
      <c r="E15" s="79">
        <f>(B!I16-B!H16)/B!H16</f>
        <v>-1.0778039744021555E-3</v>
      </c>
      <c r="F15" s="79">
        <f>(B!R16-B!Q16)/B!Q16</f>
        <v>8.7248755897369613E-4</v>
      </c>
      <c r="G15" s="79">
        <f>(B!O16-B!N16)/B!N16</f>
        <v>-8.9363411205569312E-3</v>
      </c>
      <c r="K15" s="18" t="s">
        <v>15</v>
      </c>
      <c r="L15" s="79">
        <f>IF(L$3=TRUE,'B - working'!B15,NA())</f>
        <v>3.1784675728680598E-3</v>
      </c>
      <c r="M15" s="79">
        <f>IF(M$3=TRUE,'B - working'!C15,NA())</f>
        <v>-3.7492925863044707E-3</v>
      </c>
      <c r="N15" s="79">
        <f>IF(N$3=TRUE,'B - working'!D15,NA())</f>
        <v>-3.5470224536283761E-3</v>
      </c>
      <c r="O15" s="79">
        <f>IF(O$3=TRUE,'B - working'!E15,NA())</f>
        <v>-1.0778039744021555E-3</v>
      </c>
      <c r="P15" s="4"/>
      <c r="Q15" s="79">
        <f>IF(Q$3=TRUE,'B - working'!F15,NA())</f>
        <v>8.7248755897369613E-4</v>
      </c>
      <c r="R15" s="79">
        <f>IF(R$3=TRUE,'B - working'!G15,NA())</f>
        <v>-8.9363411205569312E-3</v>
      </c>
    </row>
    <row r="16" spans="1:36">
      <c r="A16" s="3" t="s">
        <v>16</v>
      </c>
      <c r="B16" s="79">
        <f>(B!F17-B!E17)/B!E17</f>
        <v>-6.5191760871072891E-3</v>
      </c>
      <c r="C16" s="79">
        <f>(B!C17-B!B17)/B!B17</f>
        <v>-1.2555763419197006E-2</v>
      </c>
      <c r="D16" s="79">
        <f>(B!L17-B!K17)/B!K17</f>
        <v>5.989635910895753E-3</v>
      </c>
      <c r="E16" s="79">
        <f>(B!I17-B!H17)/B!H17</f>
        <v>1.7290659515155793E-3</v>
      </c>
      <c r="F16" s="79">
        <f>(B!R17-B!Q17)/B!Q17</f>
        <v>1.5576829466169074E-3</v>
      </c>
      <c r="G16" s="79">
        <f>(B!O17-B!N17)/B!N17</f>
        <v>2.4863085038470583E-3</v>
      </c>
      <c r="K16" s="18" t="s">
        <v>16</v>
      </c>
      <c r="L16" s="79">
        <f>IF(L$3=TRUE,'B - working'!B16,NA())</f>
        <v>-6.5191760871072891E-3</v>
      </c>
      <c r="M16" s="79">
        <f>IF(M$3=TRUE,'B - working'!C16,NA())</f>
        <v>-1.2555763419197006E-2</v>
      </c>
      <c r="N16" s="79">
        <f>IF(N$3=TRUE,'B - working'!D16,NA())</f>
        <v>5.989635910895753E-3</v>
      </c>
      <c r="O16" s="79">
        <f>IF(O$3=TRUE,'B - working'!E16,NA())</f>
        <v>1.7290659515155793E-3</v>
      </c>
      <c r="P16" s="4"/>
      <c r="Q16" s="79">
        <f>IF(Q$3=TRUE,'B - working'!F16,NA())</f>
        <v>1.5576829466169074E-3</v>
      </c>
      <c r="R16" s="79">
        <f>IF(R$3=TRUE,'B - working'!G16,NA())</f>
        <v>2.4863085038470583E-3</v>
      </c>
    </row>
    <row r="17" spans="1:18">
      <c r="A17" s="3" t="s">
        <v>17</v>
      </c>
      <c r="B17" s="79">
        <f>(B!F18-B!E18)/B!E18</f>
        <v>-7.20096936126017E-3</v>
      </c>
      <c r="C17" s="79">
        <f>(B!C18-B!B18)/B!B18</f>
        <v>-1.2657299042447811E-2</v>
      </c>
      <c r="D17" s="79">
        <f>(B!L18-B!K18)/B!K18</f>
        <v>1.4508273170057687E-3</v>
      </c>
      <c r="E17" s="79">
        <f>(B!I18-B!H18)/B!H18</f>
        <v>-5.9875945645548739E-3</v>
      </c>
      <c r="F17" s="79">
        <f>(B!R18-B!Q18)/B!Q18</f>
        <v>1.1212568819658923E-2</v>
      </c>
      <c r="G17" s="79">
        <f>(B!O18-B!N18)/B!N18</f>
        <v>7.3105581329959233E-3</v>
      </c>
      <c r="K17" s="18" t="s">
        <v>17</v>
      </c>
      <c r="L17" s="79">
        <f>IF(L$3=TRUE,'B - working'!B17,NA())</f>
        <v>-7.20096936126017E-3</v>
      </c>
      <c r="M17" s="79">
        <f>IF(M$3=TRUE,'B - working'!C17,NA())</f>
        <v>-1.2657299042447811E-2</v>
      </c>
      <c r="N17" s="79">
        <f>IF(N$3=TRUE,'B - working'!D17,NA())</f>
        <v>1.4508273170057687E-3</v>
      </c>
      <c r="O17" s="79">
        <f>IF(O$3=TRUE,'B - working'!E17,NA())</f>
        <v>-5.9875945645548739E-3</v>
      </c>
      <c r="P17" s="4"/>
      <c r="Q17" s="79">
        <f>IF(Q$3=TRUE,'B - working'!F17,NA())</f>
        <v>1.1212568819658923E-2</v>
      </c>
      <c r="R17" s="79">
        <f>IF(R$3=TRUE,'B - working'!G17,NA())</f>
        <v>7.3105581329959233E-3</v>
      </c>
    </row>
    <row r="18" spans="1:18">
      <c r="A18" s="3" t="s">
        <v>18</v>
      </c>
      <c r="B18" s="79">
        <f>(B!F19-B!E19)/B!E19</f>
        <v>-4.7629127857747675E-3</v>
      </c>
      <c r="C18" s="79">
        <f>(B!C19-B!B19)/B!B19</f>
        <v>-5.6097834623583531E-4</v>
      </c>
      <c r="D18" s="79">
        <f>(B!L19-B!K19)/B!K19</f>
        <v>-3.861403206343734E-3</v>
      </c>
      <c r="E18" s="79">
        <f>(B!I19-B!H19)/B!H19</f>
        <v>-5.7034220532319393E-3</v>
      </c>
      <c r="F18" s="79">
        <f>(B!R19-B!Q19)/B!Q19</f>
        <v>5.5077452667814117E-3</v>
      </c>
      <c r="G18" s="79">
        <f>(B!O19-B!N19)/B!N19</f>
        <v>-8.5781685610122243E-4</v>
      </c>
      <c r="K18" s="18" t="s">
        <v>18</v>
      </c>
      <c r="L18" s="79">
        <f>IF(L$3=TRUE,'B - working'!B18,NA())</f>
        <v>-4.7629127857747675E-3</v>
      </c>
      <c r="M18" s="79">
        <f>IF(M$3=TRUE,'B - working'!C18,NA())</f>
        <v>-5.6097834623583531E-4</v>
      </c>
      <c r="N18" s="79">
        <f>IF(N$3=TRUE,'B - working'!D18,NA())</f>
        <v>-3.861403206343734E-3</v>
      </c>
      <c r="O18" s="79">
        <f>IF(O$3=TRUE,'B - working'!E18,NA())</f>
        <v>-5.7034220532319393E-3</v>
      </c>
      <c r="P18" s="4"/>
      <c r="Q18" s="79">
        <f>IF(Q$3=TRUE,'B - working'!F18,NA())</f>
        <v>5.5077452667814117E-3</v>
      </c>
      <c r="R18" s="79">
        <f>IF(R$3=TRUE,'B - working'!G18,NA())</f>
        <v>-8.5781685610122243E-4</v>
      </c>
    </row>
    <row r="19" spans="1:18">
      <c r="A19" s="3" t="s">
        <v>19</v>
      </c>
      <c r="B19" s="79">
        <f>(B!F20-B!E20)/B!E20</f>
        <v>-2.9745510631265836E-3</v>
      </c>
      <c r="C19" s="79">
        <f>(B!C20-B!B20)/B!B20</f>
        <v>-2.7515573050024842E-3</v>
      </c>
      <c r="D19" s="79">
        <f>(B!L20-B!K20)/B!K20</f>
        <v>3.0588566204908236E-3</v>
      </c>
      <c r="E19" s="79">
        <f>(B!I20-B!H20)/B!H20</f>
        <v>6.4549830230215292E-3</v>
      </c>
      <c r="F19" s="79">
        <f>(B!R20-B!Q20)/B!Q20</f>
        <v>-1.0307507301151005E-3</v>
      </c>
      <c r="G19" s="79">
        <f>(B!O20-B!N20)/B!N20</f>
        <v>-2.1133945488995775E-3</v>
      </c>
      <c r="K19" s="18" t="s">
        <v>19</v>
      </c>
      <c r="L19" s="79">
        <f>IF(L$3=TRUE,'B - working'!B19,NA())</f>
        <v>-2.9745510631265836E-3</v>
      </c>
      <c r="M19" s="79">
        <f>IF(M$3=TRUE,'B - working'!C19,NA())</f>
        <v>-2.7515573050024842E-3</v>
      </c>
      <c r="N19" s="79">
        <f>IF(N$3=TRUE,'B - working'!D19,NA())</f>
        <v>3.0588566204908236E-3</v>
      </c>
      <c r="O19" s="79">
        <f>IF(O$3=TRUE,'B - working'!E19,NA())</f>
        <v>6.4549830230215292E-3</v>
      </c>
      <c r="P19" s="4"/>
      <c r="Q19" s="79">
        <f>IF(Q$3=TRUE,'B - working'!F19,NA())</f>
        <v>-1.0307507301151005E-3</v>
      </c>
      <c r="R19" s="79">
        <f>IF(R$3=TRUE,'B - working'!G19,NA())</f>
        <v>-2.1133945488995775E-3</v>
      </c>
    </row>
    <row r="20" spans="1:18">
      <c r="A20" s="3" t="s">
        <v>20</v>
      </c>
      <c r="B20" s="79">
        <f>(B!F21-B!E21)/B!E21</f>
        <v>-5.1692943913155855E-3</v>
      </c>
      <c r="C20" s="79">
        <f>(B!C21-B!B21)/B!B21</f>
        <v>-3.9941623780628309E-3</v>
      </c>
      <c r="D20" s="79">
        <f>(B!L21-B!K21)/B!K21</f>
        <v>3.1791273843455384E-3</v>
      </c>
      <c r="E20" s="79">
        <f>(B!I21-B!H21)/B!H21</f>
        <v>4.8029274986658536E-3</v>
      </c>
      <c r="F20" s="79">
        <f>(B!R21-B!Q21)/B!Q21</f>
        <v>6.3841728637575416E-3</v>
      </c>
      <c r="G20" s="79">
        <f>(B!O21-B!N21)/B!N21</f>
        <v>1.1976047904191617E-2</v>
      </c>
      <c r="K20" s="18" t="s">
        <v>20</v>
      </c>
      <c r="L20" s="79">
        <f>IF(L$3=TRUE,'B - working'!B20,NA())</f>
        <v>-5.1692943913155855E-3</v>
      </c>
      <c r="M20" s="79">
        <f>IF(M$3=TRUE,'B - working'!C20,NA())</f>
        <v>-3.9941623780628309E-3</v>
      </c>
      <c r="N20" s="79">
        <f>IF(N$3=TRUE,'B - working'!D20,NA())</f>
        <v>3.1791273843455384E-3</v>
      </c>
      <c r="O20" s="79">
        <f>IF(O$3=TRUE,'B - working'!E20,NA())</f>
        <v>4.8029274986658536E-3</v>
      </c>
      <c r="P20" s="4"/>
      <c r="Q20" s="79">
        <f>IF(Q$3=TRUE,'B - working'!F20,NA())</f>
        <v>6.3841728637575416E-3</v>
      </c>
      <c r="R20" s="79">
        <f>IF(R$3=TRUE,'B - working'!G20,NA())</f>
        <v>1.1976047904191617E-2</v>
      </c>
    </row>
    <row r="21" spans="1:18">
      <c r="A21" s="3" t="s">
        <v>21</v>
      </c>
      <c r="B21" s="79">
        <f>(B!F22-B!E22)/B!E22</f>
        <v>-1.2448574265853312E-2</v>
      </c>
      <c r="C21" s="79">
        <f>(B!C22-B!B22)/B!B22</f>
        <v>-1.3544763792533861E-2</v>
      </c>
      <c r="D21" s="79">
        <f>(B!L22-B!K22)/B!K22</f>
        <v>2.3921684086559694E-3</v>
      </c>
      <c r="E21" s="79">
        <f>(B!I22-B!H22)/B!H22</f>
        <v>4.6331750650941955E-3</v>
      </c>
      <c r="F21" s="79">
        <f>(B!R22-B!Q22)/B!Q22</f>
        <v>7.870286026598651E-3</v>
      </c>
      <c r="G21" s="79">
        <f>(B!O22-B!N22)/B!N22</f>
        <v>1.2007903936768505E-2</v>
      </c>
      <c r="K21" s="18" t="s">
        <v>21</v>
      </c>
      <c r="L21" s="79">
        <f>IF(L$3=TRUE,'B - working'!B21,NA())</f>
        <v>-1.2448574265853312E-2</v>
      </c>
      <c r="M21" s="79">
        <f>IF(M$3=TRUE,'B - working'!C21,NA())</f>
        <v>-1.3544763792533861E-2</v>
      </c>
      <c r="N21" s="79">
        <f>IF(N$3=TRUE,'B - working'!D21,NA())</f>
        <v>2.3921684086559694E-3</v>
      </c>
      <c r="O21" s="79">
        <f>IF(O$3=TRUE,'B - working'!E21,NA())</f>
        <v>4.6331750650941955E-3</v>
      </c>
      <c r="P21" s="4"/>
      <c r="Q21" s="79">
        <f>IF(Q$3=TRUE,'B - working'!F21,NA())</f>
        <v>7.870286026598651E-3</v>
      </c>
      <c r="R21" s="79">
        <f>IF(R$3=TRUE,'B - working'!G21,NA())</f>
        <v>1.2007903936768505E-2</v>
      </c>
    </row>
    <row r="22" spans="1:18">
      <c r="A22" s="3" t="s">
        <v>22</v>
      </c>
      <c r="B22" s="79">
        <f>(B!F23-B!E23)/B!E23</f>
        <v>-2.0853242320819112E-2</v>
      </c>
      <c r="C22" s="79">
        <f>(B!C23-B!B23)/B!B23</f>
        <v>-1.6326234444726626E-2</v>
      </c>
      <c r="D22" s="79">
        <f>(B!L23-B!K23)/B!K23</f>
        <v>-8.5521433367494789E-3</v>
      </c>
      <c r="E22" s="79">
        <f>(B!I23-B!H23)/B!H23</f>
        <v>-7.3634465325859988E-3</v>
      </c>
      <c r="F22" s="79">
        <f>(B!R23-B!Q23)/B!Q23</f>
        <v>5.2033711982411137E-3</v>
      </c>
      <c r="G22" s="79">
        <f>(B!O23-B!N23)/B!N23</f>
        <v>9.7020626432391139E-3</v>
      </c>
      <c r="K22" s="18" t="s">
        <v>22</v>
      </c>
      <c r="L22" s="79">
        <f>IF(L$3=TRUE,'B - working'!B22,NA())</f>
        <v>-2.0853242320819112E-2</v>
      </c>
      <c r="M22" s="79">
        <f>IF(M$3=TRUE,'B - working'!C22,NA())</f>
        <v>-1.6326234444726626E-2</v>
      </c>
      <c r="N22" s="79">
        <f>IF(N$3=TRUE,'B - working'!D22,NA())</f>
        <v>-8.5521433367494789E-3</v>
      </c>
      <c r="O22" s="79">
        <f>IF(O$3=TRUE,'B - working'!E22,NA())</f>
        <v>-7.3634465325859988E-3</v>
      </c>
      <c r="P22" s="4"/>
      <c r="Q22" s="79">
        <f>IF(Q$3=TRUE,'B - working'!F22,NA())</f>
        <v>5.2033711982411137E-3</v>
      </c>
      <c r="R22" s="79">
        <f>IF(R$3=TRUE,'B - working'!G22,NA())</f>
        <v>9.7020626432391139E-3</v>
      </c>
    </row>
    <row r="23" spans="1:18">
      <c r="A23" s="3" t="s">
        <v>23</v>
      </c>
      <c r="B23" s="79">
        <f>(B!F24-B!E24)/B!E24</f>
        <v>-3.2728954060570033E-2</v>
      </c>
      <c r="C23" s="79">
        <f>(B!C24-B!B24)/B!B24</f>
        <v>-1.9127586927740227E-2</v>
      </c>
      <c r="D23" s="79">
        <f>(B!L24-B!K24)/B!K24</f>
        <v>-2.3150666304052218E-2</v>
      </c>
      <c r="E23" s="79">
        <f>(B!I24-B!H24)/B!H24</f>
        <v>-1.2969604753106547E-2</v>
      </c>
      <c r="F23" s="79">
        <f>(B!R24-B!Q24)/B!Q24</f>
        <v>-9.6021947873799734E-3</v>
      </c>
      <c r="G23" s="79">
        <f>(B!O24-B!N24)/B!N24</f>
        <v>-9.4907829895966422E-4</v>
      </c>
      <c r="K23" s="18" t="s">
        <v>23</v>
      </c>
      <c r="L23" s="79">
        <f>IF(L$3=TRUE,'B - working'!B23,NA())</f>
        <v>-3.2728954060570033E-2</v>
      </c>
      <c r="M23" s="79">
        <f>IF(M$3=TRUE,'B - working'!C23,NA())</f>
        <v>-1.9127586927740227E-2</v>
      </c>
      <c r="N23" s="79">
        <f>IF(N$3=TRUE,'B - working'!D23,NA())</f>
        <v>-2.3150666304052218E-2</v>
      </c>
      <c r="O23" s="79">
        <f>IF(O$3=TRUE,'B - working'!E23,NA())</f>
        <v>-1.2969604753106547E-2</v>
      </c>
      <c r="P23" s="4"/>
      <c r="Q23" s="79">
        <f>IF(Q$3=TRUE,'B - working'!F23,NA())</f>
        <v>-9.6021947873799734E-3</v>
      </c>
      <c r="R23" s="79">
        <f>IF(R$3=TRUE,'B - working'!G23,NA())</f>
        <v>-9.4907829895966422E-4</v>
      </c>
    </row>
    <row r="24" spans="1:18">
      <c r="A24" s="3" t="s">
        <v>24</v>
      </c>
      <c r="B24" s="79">
        <f>(B!F25-B!E25)/B!E25</f>
        <v>-3.1159745844297541E-2</v>
      </c>
      <c r="C24" s="79">
        <f>(B!C25-B!B25)/B!B25</f>
        <v>-2.077948235926013E-2</v>
      </c>
      <c r="D24" s="79">
        <f>(B!L25-B!K25)/B!K25</f>
        <v>-1.9842950702160241E-2</v>
      </c>
      <c r="E24" s="79">
        <f>(B!I25-B!H25)/B!H25</f>
        <v>-2.6140193987755382E-3</v>
      </c>
      <c r="F24" s="79">
        <f>(B!R25-B!Q25)/B!Q25</f>
        <v>-1.153344699628924E-2</v>
      </c>
      <c r="G24" s="79">
        <f>(B!O25-B!N25)/B!N25</f>
        <v>1.1353088182791861E-2</v>
      </c>
      <c r="K24" s="18" t="s">
        <v>24</v>
      </c>
      <c r="L24" s="79">
        <f>IF(L$3=TRUE,'B - working'!B24,NA())</f>
        <v>-3.1159745844297541E-2</v>
      </c>
      <c r="M24" s="79">
        <f>IF(M$3=TRUE,'B - working'!C24,NA())</f>
        <v>-2.077948235926013E-2</v>
      </c>
      <c r="N24" s="79">
        <f>IF(N$3=TRUE,'B - working'!D24,NA())</f>
        <v>-1.9842950702160241E-2</v>
      </c>
      <c r="O24" s="79">
        <f>IF(O$3=TRUE,'B - working'!E24,NA())</f>
        <v>-2.6140193987755382E-3</v>
      </c>
      <c r="P24" s="4"/>
      <c r="Q24" s="79">
        <f>IF(Q$3=TRUE,'B - working'!F24,NA())</f>
        <v>-1.153344699628924E-2</v>
      </c>
      <c r="R24" s="79">
        <f>IF(R$3=TRUE,'B - working'!G24,NA())</f>
        <v>1.1353088182791861E-2</v>
      </c>
    </row>
    <row r="25" spans="1:18">
      <c r="A25" s="3" t="s">
        <v>25</v>
      </c>
      <c r="B25" s="79">
        <f>(B!F26-B!E26)/B!E26</f>
        <v>-2.6160287436529383E-2</v>
      </c>
      <c r="C25" s="79">
        <f>(B!C26-B!B26)/B!B26</f>
        <v>-7.8475678646676237E-3</v>
      </c>
      <c r="D25" s="79">
        <f>(B!L26-B!K26)/B!K26</f>
        <v>-1.3670560890574347E-2</v>
      </c>
      <c r="E25" s="79">
        <f>(B!I26-B!H26)/B!H26</f>
        <v>1.9194342720040409E-2</v>
      </c>
      <c r="F25" s="79">
        <f>(B!R26-B!Q26)/B!Q26</f>
        <v>-8.661758336942399E-4</v>
      </c>
      <c r="G25" s="79">
        <f>(B!O26-B!N26)/B!N26</f>
        <v>4.3284919060720455E-2</v>
      </c>
      <c r="K25" s="18" t="s">
        <v>25</v>
      </c>
      <c r="L25" s="79">
        <f>IF(L$3=TRUE,'B - working'!B25,NA())</f>
        <v>-2.6160287436529383E-2</v>
      </c>
      <c r="M25" s="79">
        <f>IF(M$3=TRUE,'B - working'!C25,NA())</f>
        <v>-7.8475678646676237E-3</v>
      </c>
      <c r="N25" s="79">
        <f>IF(N$3=TRUE,'B - working'!D25,NA())</f>
        <v>-1.3670560890574347E-2</v>
      </c>
      <c r="O25" s="79">
        <f>IF(O$3=TRUE,'B - working'!E25,NA())</f>
        <v>1.9194342720040409E-2</v>
      </c>
      <c r="P25" s="4"/>
      <c r="Q25" s="79">
        <f>IF(Q$3=TRUE,'B - working'!F25,NA())</f>
        <v>-8.661758336942399E-4</v>
      </c>
      <c r="R25" s="79">
        <f>IF(R$3=TRUE,'B - working'!G25,NA())</f>
        <v>4.3284919060720455E-2</v>
      </c>
    </row>
    <row r="26" spans="1:18">
      <c r="A26" s="3" t="s">
        <v>26</v>
      </c>
      <c r="B26" s="79">
        <f>(B!F27-B!E27)/B!E27</f>
        <v>-5.7109052607277867E-2</v>
      </c>
      <c r="C26" s="79">
        <f>(B!C27-B!B27)/B!B27</f>
        <v>-1.4378081544684243E-2</v>
      </c>
      <c r="D26" s="79">
        <f>(B!L27-B!K27)/B!K27</f>
        <v>-2.6785200529374532E-2</v>
      </c>
      <c r="E26" s="79">
        <f>(B!I27-B!H27)/B!H27</f>
        <v>1.7185980013560122E-2</v>
      </c>
      <c r="F26" s="79">
        <f>(B!R27-B!Q27)/B!Q27</f>
        <v>-1.7162674887360684E-2</v>
      </c>
      <c r="G26" s="79">
        <f>(B!O27-B!N27)/B!N27</f>
        <v>4.4702440808117742E-2</v>
      </c>
      <c r="K26" s="18" t="s">
        <v>26</v>
      </c>
      <c r="L26" s="79">
        <f>IF(L$3=TRUE,'B - working'!B26,NA())</f>
        <v>-5.7109052607277867E-2</v>
      </c>
      <c r="M26" s="79">
        <f>IF(M$3=TRUE,'B - working'!C26,NA())</f>
        <v>-1.4378081544684243E-2</v>
      </c>
      <c r="N26" s="79">
        <f>IF(N$3=TRUE,'B - working'!D26,NA())</f>
        <v>-2.6785200529374532E-2</v>
      </c>
      <c r="O26" s="79">
        <f>IF(O$3=TRUE,'B - working'!E26,NA())</f>
        <v>1.7185980013560122E-2</v>
      </c>
      <c r="P26" s="4"/>
      <c r="Q26" s="79">
        <f>IF(Q$3=TRUE,'B - working'!F26,NA())</f>
        <v>-1.7162674887360684E-2</v>
      </c>
      <c r="R26" s="79">
        <f>IF(R$3=TRUE,'B - working'!G26,NA())</f>
        <v>4.4702440808117742E-2</v>
      </c>
    </row>
    <row r="27" spans="1:18">
      <c r="A27" s="3" t="s">
        <v>27</v>
      </c>
      <c r="B27" s="79">
        <f>(B!F28-B!E28)/B!E28</f>
        <v>-4.2075337597725658E-2</v>
      </c>
      <c r="C27" s="79">
        <f>(B!C28-B!B28)/B!B28</f>
        <v>-7.6167568651032275E-3</v>
      </c>
      <c r="D27" s="79">
        <f>(B!L28-B!K28)/B!K28</f>
        <v>-5.5292214243138148E-2</v>
      </c>
      <c r="E27" s="79">
        <f>(B!I28-B!H28)/B!H28</f>
        <v>2.3272727272727273E-3</v>
      </c>
      <c r="F27" s="79">
        <f>(B!R28-B!Q28)/B!Q28</f>
        <v>-1.5606821599841093E-2</v>
      </c>
      <c r="G27" s="79">
        <f>(B!O28-B!N28)/B!N28</f>
        <v>4.2619995929877606E-2</v>
      </c>
      <c r="K27" s="18" t="s">
        <v>27</v>
      </c>
      <c r="L27" s="79">
        <f>IF(L$3=TRUE,'B - working'!B27,NA())</f>
        <v>-4.2075337597725658E-2</v>
      </c>
      <c r="M27" s="79">
        <f>IF(M$3=TRUE,'B - working'!C27,NA())</f>
        <v>-7.6167568651032275E-3</v>
      </c>
      <c r="N27" s="79">
        <f>IF(N$3=TRUE,'B - working'!D27,NA())</f>
        <v>-5.5292214243138148E-2</v>
      </c>
      <c r="O27" s="79">
        <f>IF(O$3=TRUE,'B - working'!E27,NA())</f>
        <v>2.3272727272727273E-3</v>
      </c>
      <c r="P27" s="4"/>
      <c r="Q27" s="79">
        <f>IF(Q$3=TRUE,'B - working'!F27,NA())</f>
        <v>-1.5606821599841093E-2</v>
      </c>
      <c r="R27" s="79">
        <f>IF(R$3=TRUE,'B - working'!G27,NA())</f>
        <v>4.2619995929877606E-2</v>
      </c>
    </row>
    <row r="28" spans="1:18">
      <c r="A28" s="3" t="s">
        <v>28</v>
      </c>
      <c r="B28" s="79">
        <f>(B!F29-B!E29)/B!E29</f>
        <v>-3.0197733101679489E-2</v>
      </c>
      <c r="C28" s="79">
        <f>(B!C29-B!B29)/B!B29</f>
        <v>-5.2321418736575422E-3</v>
      </c>
      <c r="D28" s="79">
        <f>(B!L29-B!K29)/B!K29</f>
        <v>-3.3483272420579142E-2</v>
      </c>
      <c r="E28" s="79">
        <f>(B!I29-B!H29)/B!H29</f>
        <v>1.8591276619974947E-2</v>
      </c>
      <c r="F28" s="79">
        <f>(B!R29-B!Q29)/B!Q29</f>
        <v>-3.2329457907269925E-2</v>
      </c>
      <c r="G28" s="79">
        <f>(B!O29-B!N29)/B!N29</f>
        <v>4.6036101083032493E-2</v>
      </c>
      <c r="K28" s="18" t="s">
        <v>28</v>
      </c>
      <c r="L28" s="79">
        <f>IF(L$3=TRUE,'B - working'!B28,NA())</f>
        <v>-3.0197733101679489E-2</v>
      </c>
      <c r="M28" s="79">
        <f>IF(M$3=TRUE,'B - working'!C28,NA())</f>
        <v>-5.2321418736575422E-3</v>
      </c>
      <c r="N28" s="79">
        <f>IF(N$3=TRUE,'B - working'!D28,NA())</f>
        <v>-3.3483272420579142E-2</v>
      </c>
      <c r="O28" s="79">
        <f>IF(O$3=TRUE,'B - working'!E28,NA())</f>
        <v>1.8591276619974947E-2</v>
      </c>
      <c r="P28" s="4"/>
      <c r="Q28" s="79">
        <f>IF(Q$3=TRUE,'B - working'!F28,NA())</f>
        <v>-3.2329457907269925E-2</v>
      </c>
      <c r="R28" s="79">
        <f>IF(R$3=TRUE,'B - working'!G28,NA())</f>
        <v>4.6036101083032493E-2</v>
      </c>
    </row>
    <row r="29" spans="1:18">
      <c r="A29" s="3" t="s">
        <v>29</v>
      </c>
      <c r="B29" s="79">
        <f>(B!F30-B!E30)/B!E30</f>
        <v>-3.7400451197303688E-2</v>
      </c>
      <c r="C29" s="79">
        <f>(B!C30-B!B30)/B!B30</f>
        <v>-1.7857617389917885E-2</v>
      </c>
      <c r="D29" s="79">
        <f>(B!L30-B!K30)/B!K30</f>
        <v>-3.1644531890473851E-2</v>
      </c>
      <c r="E29" s="79">
        <f>(B!I30-B!H30)/B!H30</f>
        <v>1.9680602512300378E-2</v>
      </c>
      <c r="F29" s="79">
        <f>(B!R30-B!Q30)/B!Q30</f>
        <v>-2.2582980619291603E-2</v>
      </c>
      <c r="G29" s="79">
        <f>(B!O30-B!N30)/B!N30</f>
        <v>5.9455160071584807E-2</v>
      </c>
      <c r="K29" s="18" t="s">
        <v>29</v>
      </c>
      <c r="L29" s="79">
        <f>IF(L$3=TRUE,'B - working'!B29,NA())</f>
        <v>-3.7400451197303688E-2</v>
      </c>
      <c r="M29" s="79">
        <f>IF(M$3=TRUE,'B - working'!C29,NA())</f>
        <v>-1.7857617389917885E-2</v>
      </c>
      <c r="N29" s="79">
        <f>IF(N$3=TRUE,'B - working'!D29,NA())</f>
        <v>-3.1644531890473851E-2</v>
      </c>
      <c r="O29" s="79">
        <f>IF(O$3=TRUE,'B - working'!E29,NA())</f>
        <v>1.9680602512300378E-2</v>
      </c>
      <c r="P29" s="4"/>
      <c r="Q29" s="79">
        <f>IF(Q$3=TRUE,'B - working'!F29,NA())</f>
        <v>-2.2582980619291603E-2</v>
      </c>
      <c r="R29" s="79">
        <f>IF(R$3=TRUE,'B - working'!G29,NA())</f>
        <v>5.9455160071584807E-2</v>
      </c>
    </row>
    <row r="30" spans="1:18">
      <c r="A30" s="3" t="s">
        <v>30</v>
      </c>
      <c r="B30" s="79">
        <f>(B!F31-B!E31)/B!E31</f>
        <v>-4.9680478251906822E-2</v>
      </c>
      <c r="C30" s="79">
        <f>(B!C31-B!B31)/B!B31</f>
        <v>-4.243803743045018E-2</v>
      </c>
      <c r="D30" s="79">
        <f>(B!L31-B!K31)/B!K31</f>
        <v>-3.2716850529958902E-2</v>
      </c>
      <c r="E30" s="79">
        <f>(B!I31-B!H31)/B!H31</f>
        <v>-2.7077968621412834E-3</v>
      </c>
      <c r="F30" s="79">
        <f>(B!R31-B!Q31)/B!Q31</f>
        <v>-1.9562433588534996E-2</v>
      </c>
      <c r="G30" s="79">
        <f>(B!O31-B!N31)/B!N31</f>
        <v>4.0832070533131287E-2</v>
      </c>
      <c r="K30" s="18" t="s">
        <v>30</v>
      </c>
      <c r="L30" s="79">
        <f>IF(L$3=TRUE,'B - working'!B30,NA())</f>
        <v>-4.9680478251906822E-2</v>
      </c>
      <c r="M30" s="79">
        <f>IF(M$3=TRUE,'B - working'!C30,NA())</f>
        <v>-4.243803743045018E-2</v>
      </c>
      <c r="N30" s="79">
        <f>IF(N$3=TRUE,'B - working'!D30,NA())</f>
        <v>-3.2716850529958902E-2</v>
      </c>
      <c r="O30" s="79">
        <f>IF(O$3=TRUE,'B - working'!E30,NA())</f>
        <v>-2.7077968621412834E-3</v>
      </c>
      <c r="P30" s="4"/>
      <c r="Q30" s="79">
        <f>IF(Q$3=TRUE,'B - working'!F30,NA())</f>
        <v>-1.9562433588534996E-2</v>
      </c>
      <c r="R30" s="79">
        <f>IF(R$3=TRUE,'B - working'!G30,NA())</f>
        <v>4.0832070533131287E-2</v>
      </c>
    </row>
    <row r="31" spans="1:18">
      <c r="A31" s="3" t="s">
        <v>31</v>
      </c>
      <c r="B31" s="79">
        <f>(B!F32-B!E32)/B!E32</f>
        <v>-5.7072658869295932E-2</v>
      </c>
      <c r="C31" s="79">
        <f>(B!C32-B!B32)/B!B32</f>
        <v>-3.6119234518495719E-2</v>
      </c>
      <c r="D31" s="79">
        <f>(B!L32-B!K32)/B!K32</f>
        <v>-4.8917360666239591E-2</v>
      </c>
      <c r="E31" s="79">
        <f>(B!I32-B!H32)/B!H32</f>
        <v>-3.5957607872823621E-2</v>
      </c>
      <c r="F31" s="79">
        <f>(B!R32-B!Q32)/B!Q32</f>
        <v>-2.3928107405803378E-2</v>
      </c>
      <c r="G31" s="79">
        <f>(B!O32-B!N32)/B!N32</f>
        <v>1.1650847819131919E-2</v>
      </c>
      <c r="K31" s="18" t="s">
        <v>31</v>
      </c>
      <c r="L31" s="79">
        <f>IF(L$3=TRUE,'B - working'!B31,NA())</f>
        <v>-5.7072658869295932E-2</v>
      </c>
      <c r="M31" s="79">
        <f>IF(M$3=TRUE,'B - working'!C31,NA())</f>
        <v>-3.6119234518495719E-2</v>
      </c>
      <c r="N31" s="79">
        <f>IF(N$3=TRUE,'B - working'!D31,NA())</f>
        <v>-4.8917360666239591E-2</v>
      </c>
      <c r="O31" s="79">
        <f>IF(O$3=TRUE,'B - working'!E31,NA())</f>
        <v>-3.5957607872823621E-2</v>
      </c>
      <c r="P31" s="4"/>
      <c r="Q31" s="79">
        <f>IF(Q$3=TRUE,'B - working'!F31,NA())</f>
        <v>-2.3928107405803378E-2</v>
      </c>
      <c r="R31" s="79">
        <f>IF(R$3=TRUE,'B - working'!G31,NA())</f>
        <v>1.1650847819131919E-2</v>
      </c>
    </row>
    <row r="32" spans="1:18">
      <c r="A32" s="3" t="s">
        <v>32</v>
      </c>
      <c r="B32" s="79">
        <f>(B!F33-B!E33)/B!E33</f>
        <v>-4.5773801575644278E-2</v>
      </c>
      <c r="C32" s="79">
        <f>(B!C33-B!B33)/B!B33</f>
        <v>-2.8961544615712837E-2</v>
      </c>
      <c r="D32" s="79">
        <f>(B!L33-B!K33)/B!K33</f>
        <v>-5.3996284892745362E-2</v>
      </c>
      <c r="E32" s="79">
        <f>(B!I33-B!H33)/B!H33</f>
        <v>-3.2462229481420989E-2</v>
      </c>
      <c r="F32" s="79">
        <f>(B!R33-B!Q33)/B!Q33</f>
        <v>-4.0946896992962251E-2</v>
      </c>
      <c r="G32" s="79">
        <f>(B!O33-B!N33)/B!N33</f>
        <v>-2.3906896899929315E-2</v>
      </c>
      <c r="K32" s="18" t="s">
        <v>32</v>
      </c>
      <c r="L32" s="79">
        <f>IF(L$3=TRUE,'B - working'!B32,NA())</f>
        <v>-4.5773801575644278E-2</v>
      </c>
      <c r="M32" s="79">
        <f>IF(M$3=TRUE,'B - working'!C32,NA())</f>
        <v>-2.8961544615712837E-2</v>
      </c>
      <c r="N32" s="79">
        <f>IF(N$3=TRUE,'B - working'!D32,NA())</f>
        <v>-5.3996284892745362E-2</v>
      </c>
      <c r="O32" s="79">
        <f>IF(O$3=TRUE,'B - working'!E32,NA())</f>
        <v>-3.2462229481420989E-2</v>
      </c>
      <c r="P32" s="4"/>
      <c r="Q32" s="79">
        <f>IF(Q$3=TRUE,'B - working'!F32,NA())</f>
        <v>-4.0946896992962251E-2</v>
      </c>
      <c r="R32" s="79">
        <f>IF(R$3=TRUE,'B - working'!G32,NA())</f>
        <v>-2.3906896899929315E-2</v>
      </c>
    </row>
    <row r="33" spans="1:18">
      <c r="A33" s="3" t="s">
        <v>33</v>
      </c>
      <c r="B33" s="79">
        <f>(B!F34-B!E34)/B!E34</f>
        <v>-3.7787720338526225E-2</v>
      </c>
      <c r="C33" s="79">
        <f>(B!C34-B!B34)/B!B34</f>
        <v>-3.2825982099790985E-2</v>
      </c>
      <c r="D33" s="79">
        <f>(B!L34-B!K34)/B!K34</f>
        <v>-4.519774011299435E-2</v>
      </c>
      <c r="E33" s="79">
        <f>(B!I34-B!H34)/B!H34</f>
        <v>-2.1666976447784179E-2</v>
      </c>
      <c r="F33" s="79">
        <f>(B!R34-B!Q34)/B!Q34</f>
        <v>-4.4521765632143037E-2</v>
      </c>
      <c r="G33" s="79">
        <f>(B!O34-B!N34)/B!N34</f>
        <v>-1.9199388067312594E-2</v>
      </c>
      <c r="K33" s="18" t="s">
        <v>33</v>
      </c>
      <c r="L33" s="79">
        <f>IF(L$3=TRUE,'B - working'!B33,NA())</f>
        <v>-3.7787720338526225E-2</v>
      </c>
      <c r="M33" s="79">
        <f>IF(M$3=TRUE,'B - working'!C33,NA())</f>
        <v>-3.2825982099790985E-2</v>
      </c>
      <c r="N33" s="79">
        <f>IF(N$3=TRUE,'B - working'!D33,NA())</f>
        <v>-4.519774011299435E-2</v>
      </c>
      <c r="O33" s="79">
        <f>IF(O$3=TRUE,'B - working'!E33,NA())</f>
        <v>-2.1666976447784179E-2</v>
      </c>
      <c r="P33" s="4"/>
      <c r="Q33" s="79">
        <f>IF(Q$3=TRUE,'B - working'!F33,NA())</f>
        <v>-4.4521765632143037E-2</v>
      </c>
      <c r="R33" s="79">
        <f>IF(R$3=TRUE,'B - working'!G33,NA())</f>
        <v>-1.9199388067312594E-2</v>
      </c>
    </row>
    <row r="34" spans="1:18">
      <c r="A34" s="3" t="s">
        <v>34</v>
      </c>
      <c r="B34" s="79">
        <f>(B!F35-B!E35)/B!E35</f>
        <v>-6.7916768135941772E-3</v>
      </c>
      <c r="C34" s="79">
        <f>(B!C35-B!B35)/B!B35</f>
        <v>-1.6242411332410268E-2</v>
      </c>
      <c r="D34" s="79">
        <f>(B!L35-B!K35)/B!K35</f>
        <v>-3.4202696544884337E-2</v>
      </c>
      <c r="E34" s="79">
        <f>(B!I35-B!H35)/B!H35</f>
        <v>-2.9036035556501836E-2</v>
      </c>
      <c r="F34" s="79">
        <f>(B!R35-B!Q35)/B!Q35</f>
        <v>-3.5849306014540651E-2</v>
      </c>
      <c r="G34" s="79">
        <f>(B!O35-B!N35)/B!N35</f>
        <v>-6.8567495300876288E-3</v>
      </c>
      <c r="K34" s="18" t="s">
        <v>34</v>
      </c>
      <c r="L34" s="79">
        <f>IF(L$3=TRUE,'B - working'!B34,NA())</f>
        <v>-6.7916768135941772E-3</v>
      </c>
      <c r="M34" s="79">
        <f>IF(M$3=TRUE,'B - working'!C34,NA())</f>
        <v>-1.6242411332410268E-2</v>
      </c>
      <c r="N34" s="79">
        <f>IF(N$3=TRUE,'B - working'!D34,NA())</f>
        <v>-3.4202696544884337E-2</v>
      </c>
      <c r="O34" s="79">
        <f>IF(O$3=TRUE,'B - working'!E34,NA())</f>
        <v>-2.9036035556501836E-2</v>
      </c>
      <c r="P34" s="4"/>
      <c r="Q34" s="79">
        <f>IF(Q$3=TRUE,'B - working'!F34,NA())</f>
        <v>-3.5849306014540651E-2</v>
      </c>
      <c r="R34" s="79">
        <f>IF(R$3=TRUE,'B - working'!G34,NA())</f>
        <v>-6.8567495300876288E-3</v>
      </c>
    </row>
    <row r="35" spans="1:18">
      <c r="A35" s="3" t="s">
        <v>35</v>
      </c>
      <c r="B35" s="79">
        <f>(B!F36-B!E36)/B!E36</f>
        <v>2.0128190711795793E-2</v>
      </c>
      <c r="C35" s="79">
        <f>(B!C36-B!B36)/B!B36</f>
        <v>-8.7381557030119332E-4</v>
      </c>
      <c r="D35" s="79">
        <f>(B!L36-B!K36)/B!K36</f>
        <v>2.4295432458697765E-3</v>
      </c>
      <c r="E35" s="79">
        <f>(B!I36-B!H36)/B!H36</f>
        <v>-1.1712450096502128E-2</v>
      </c>
      <c r="F35" s="79">
        <f>(B!R36-B!Q36)/B!Q36</f>
        <v>-2.0474888781690518E-2</v>
      </c>
      <c r="G35" s="79">
        <f>(B!O36-B!N36)/B!N36</f>
        <v>-1.4219392492372994E-2</v>
      </c>
      <c r="K35" s="18" t="s">
        <v>35</v>
      </c>
      <c r="L35" s="79">
        <f>IF(L$3=TRUE,'B - working'!B35,NA())</f>
        <v>2.0128190711795793E-2</v>
      </c>
      <c r="M35" s="79">
        <f>IF(M$3=TRUE,'B - working'!C35,NA())</f>
        <v>-8.7381557030119332E-4</v>
      </c>
      <c r="N35" s="79">
        <f>IF(N$3=TRUE,'B - working'!D35,NA())</f>
        <v>2.4295432458697765E-3</v>
      </c>
      <c r="O35" s="79">
        <f>IF(O$3=TRUE,'B - working'!E35,NA())</f>
        <v>-1.1712450096502128E-2</v>
      </c>
      <c r="P35" s="4"/>
      <c r="Q35" s="79">
        <f>IF(Q$3=TRUE,'B - working'!F35,NA())</f>
        <v>-2.0474888781690518E-2</v>
      </c>
      <c r="R35" s="79">
        <f>IF(R$3=TRUE,'B - working'!G35,NA())</f>
        <v>-1.4219392492372994E-2</v>
      </c>
    </row>
    <row r="36" spans="1:18">
      <c r="A36" s="3" t="s">
        <v>36</v>
      </c>
      <c r="B36" s="79">
        <f>(B!F37-B!E37)/B!E37</f>
        <v>2.1879493613781824E-2</v>
      </c>
      <c r="C36" s="79">
        <f>(B!C37-B!B37)/B!B37</f>
        <v>5.7619324635031438E-3</v>
      </c>
      <c r="D36" s="79">
        <f>(B!L37-B!K37)/B!K37</f>
        <v>2.4755937229013401E-2</v>
      </c>
      <c r="E36" s="79">
        <f>(B!I37-B!H37)/B!H37</f>
        <v>4.5081744609201018E-3</v>
      </c>
      <c r="F36" s="79">
        <f>(B!R37-B!Q37)/B!Q37</f>
        <v>8.5846120828415064E-3</v>
      </c>
      <c r="G36" s="79">
        <f>(B!O37-B!N37)/B!N37</f>
        <v>2.3461802077292138E-3</v>
      </c>
      <c r="K36" s="18" t="s">
        <v>36</v>
      </c>
      <c r="L36" s="79">
        <f>IF(L$3=TRUE,'B - working'!B36,NA())</f>
        <v>2.1879493613781824E-2</v>
      </c>
      <c r="M36" s="79">
        <f>IF(M$3=TRUE,'B - working'!C36,NA())</f>
        <v>5.7619324635031438E-3</v>
      </c>
      <c r="N36" s="79">
        <f>IF(N$3=TRUE,'B - working'!D36,NA())</f>
        <v>2.4755937229013401E-2</v>
      </c>
      <c r="O36" s="79">
        <f>IF(O$3=TRUE,'B - working'!E36,NA())</f>
        <v>4.5081744609201018E-3</v>
      </c>
      <c r="P36" s="4"/>
      <c r="Q36" s="79">
        <f>IF(Q$3=TRUE,'B - working'!F36,NA())</f>
        <v>8.5846120828415064E-3</v>
      </c>
      <c r="R36" s="79">
        <f>IF(R$3=TRUE,'B - working'!G36,NA())</f>
        <v>2.3461802077292138E-3</v>
      </c>
    </row>
    <row r="37" spans="1:18">
      <c r="A37" s="3" t="s">
        <v>37</v>
      </c>
      <c r="B37" s="79">
        <f>(B!F38-B!E38)/B!E38</f>
        <v>2.9533559555990109E-2</v>
      </c>
      <c r="C37" s="79">
        <f>(B!C38-B!B38)/B!B38</f>
        <v>8.509583608724388E-3</v>
      </c>
      <c r="D37" s="79">
        <f>(B!L38-B!K38)/B!K38</f>
        <v>2.5079071850421249E-2</v>
      </c>
      <c r="E37" s="79">
        <f>(B!I38-B!H38)/B!H38</f>
        <v>1.2287047519120855E-2</v>
      </c>
      <c r="F37" s="79">
        <f>(B!R38-B!Q38)/B!Q38</f>
        <v>3.6126078338312072E-2</v>
      </c>
      <c r="G37" s="79">
        <f>(B!O38-B!N38)/B!N38</f>
        <v>1.7360735532720391E-2</v>
      </c>
      <c r="K37" s="18" t="s">
        <v>37</v>
      </c>
      <c r="L37" s="79">
        <f>IF(L$3=TRUE,'B - working'!B37,NA())</f>
        <v>2.9533559555990109E-2</v>
      </c>
      <c r="M37" s="79">
        <f>IF(M$3=TRUE,'B - working'!C37,NA())</f>
        <v>8.509583608724388E-3</v>
      </c>
      <c r="N37" s="79">
        <f>IF(N$3=TRUE,'B - working'!D37,NA())</f>
        <v>2.5079071850421249E-2</v>
      </c>
      <c r="O37" s="79">
        <f>IF(O$3=TRUE,'B - working'!E37,NA())</f>
        <v>1.2287047519120855E-2</v>
      </c>
      <c r="P37" s="4"/>
      <c r="Q37" s="79">
        <f>IF(Q$3=TRUE,'B - working'!F37,NA())</f>
        <v>3.6126078338312072E-2</v>
      </c>
      <c r="R37" s="79">
        <f>IF(R$3=TRUE,'B - working'!G37,NA())</f>
        <v>1.7360735532720391E-2</v>
      </c>
    </row>
    <row r="38" spans="1:18">
      <c r="A38" s="3" t="s">
        <v>38</v>
      </c>
      <c r="B38" s="79">
        <f>(B!F39-B!E39)/B!E39</f>
        <v>3.9335819570236193E-2</v>
      </c>
      <c r="C38" s="79">
        <f>(B!C39-B!B39)/B!B39</f>
        <v>1.2653538145857676E-2</v>
      </c>
      <c r="D38" s="79">
        <f>(B!L39-B!K39)/B!K39</f>
        <v>3.6992498425241938E-2</v>
      </c>
      <c r="E38" s="79">
        <f>(B!I39-B!H39)/B!H39</f>
        <v>1.6550020584602716E-2</v>
      </c>
      <c r="F38" s="79">
        <f>(B!R39-B!Q39)/B!Q39</f>
        <v>3.8582875010469302E-2</v>
      </c>
      <c r="G38" s="79">
        <f>(B!O39-B!N39)/B!N39</f>
        <v>2.1339199780008249E-2</v>
      </c>
      <c r="K38" s="18" t="s">
        <v>38</v>
      </c>
      <c r="L38" s="79">
        <f>IF(L$3=TRUE,'B - working'!B38,NA())</f>
        <v>3.9335819570236193E-2</v>
      </c>
      <c r="M38" s="79">
        <f>IF(M$3=TRUE,'B - working'!C38,NA())</f>
        <v>1.2653538145857676E-2</v>
      </c>
      <c r="N38" s="79">
        <f>IF(N$3=TRUE,'B - working'!D38,NA())</f>
        <v>3.6992498425241938E-2</v>
      </c>
      <c r="O38" s="79">
        <f>IF(O$3=TRUE,'B - working'!E38,NA())</f>
        <v>1.6550020584602716E-2</v>
      </c>
      <c r="P38" s="4"/>
      <c r="Q38" s="79">
        <f>IF(Q$3=TRUE,'B - working'!F38,NA())</f>
        <v>3.8582875010469302E-2</v>
      </c>
      <c r="R38" s="79">
        <f>IF(R$3=TRUE,'B - working'!G38,NA())</f>
        <v>2.1339199780008249E-2</v>
      </c>
    </row>
    <row r="39" spans="1:18">
      <c r="A39" s="3" t="s">
        <v>39</v>
      </c>
      <c r="B39" s="79">
        <f>(B!F40-B!E40)/B!E40</f>
        <v>2.7503526093088856E-2</v>
      </c>
      <c r="C39" s="79">
        <f>(B!C40-B!B40)/B!B40</f>
        <v>-1.5116311619964729E-3</v>
      </c>
      <c r="D39" s="79">
        <f>(B!L40-B!K40)/B!K40</f>
        <v>2.5538070916122937E-2</v>
      </c>
      <c r="E39" s="79">
        <f>(B!I40-B!H40)/B!H40</f>
        <v>7.2833418352887831E-3</v>
      </c>
      <c r="F39" s="79">
        <f>(B!R40-B!Q40)/B!Q40</f>
        <v>2.4740326446752652E-2</v>
      </c>
      <c r="G39" s="79">
        <f>(B!O40-B!N40)/B!N40</f>
        <v>1.5637387572104214E-2</v>
      </c>
      <c r="K39" s="18" t="s">
        <v>39</v>
      </c>
      <c r="L39" s="79">
        <f>IF(L$3=TRUE,'B - working'!B39,NA())</f>
        <v>2.7503526093088856E-2</v>
      </c>
      <c r="M39" s="79">
        <f>IF(M$3=TRUE,'B - working'!C39,NA())</f>
        <v>-1.5116311619964729E-3</v>
      </c>
      <c r="N39" s="79">
        <f>IF(N$3=TRUE,'B - working'!D39,NA())</f>
        <v>2.5538070916122937E-2</v>
      </c>
      <c r="O39" s="79">
        <f>IF(O$3=TRUE,'B - working'!E39,NA())</f>
        <v>7.2833418352887831E-3</v>
      </c>
      <c r="P39" s="4"/>
      <c r="Q39" s="79">
        <f>IF(Q$3=TRUE,'B - working'!F39,NA())</f>
        <v>2.4740326446752652E-2</v>
      </c>
      <c r="R39" s="79">
        <f>IF(R$3=TRUE,'B - working'!G39,NA())</f>
        <v>1.5637387572104214E-2</v>
      </c>
    </row>
    <row r="40" spans="1:18">
      <c r="A40" s="3" t="s">
        <v>40</v>
      </c>
      <c r="B40" s="79">
        <f>(B!F41-B!E41)/B!E41</f>
        <v>2.9521695964492202E-2</v>
      </c>
      <c r="C40" s="79">
        <f>(B!C41-B!B41)/B!B41</f>
        <v>-1.5061151573450598E-2</v>
      </c>
      <c r="D40" s="79">
        <f>(B!L41-B!K41)/B!K41</f>
        <v>3.0715726101060877E-2</v>
      </c>
      <c r="E40" s="79">
        <f>(B!I41-B!H41)/B!H41</f>
        <v>5.4423667317890032E-3</v>
      </c>
      <c r="F40" s="79">
        <f>(B!R41-B!Q41)/B!Q41</f>
        <v>3.3869876114527853E-2</v>
      </c>
      <c r="G40" s="79">
        <f>(B!O41-B!N41)/B!N41</f>
        <v>1.6441524013649567E-2</v>
      </c>
      <c r="K40" s="18" t="s">
        <v>40</v>
      </c>
      <c r="L40" s="79">
        <f>IF(L$3=TRUE,'B - working'!B40,NA())</f>
        <v>2.9521695964492202E-2</v>
      </c>
      <c r="M40" s="79">
        <f>IF(M$3=TRUE,'B - working'!C40,NA())</f>
        <v>-1.5061151573450598E-2</v>
      </c>
      <c r="N40" s="79">
        <f>IF(N$3=TRUE,'B - working'!D40,NA())</f>
        <v>3.0715726101060877E-2</v>
      </c>
      <c r="O40" s="79">
        <f>IF(O$3=TRUE,'B - working'!E40,NA())</f>
        <v>5.4423667317890032E-3</v>
      </c>
      <c r="P40" s="4"/>
      <c r="Q40" s="79">
        <f>IF(Q$3=TRUE,'B - working'!F40,NA())</f>
        <v>3.3869876114527853E-2</v>
      </c>
      <c r="R40" s="79">
        <f>IF(R$3=TRUE,'B - working'!G40,NA())</f>
        <v>1.6441524013649567E-2</v>
      </c>
    </row>
    <row r="41" spans="1:18">
      <c r="A41" s="3" t="s">
        <v>41</v>
      </c>
      <c r="B41" s="79">
        <f>(B!F42-B!E42)/B!E42</f>
        <v>4.4690948263312665E-2</v>
      </c>
      <c r="C41" s="79">
        <f>(B!C42-B!B42)/B!B42</f>
        <v>5.5379968114563811E-3</v>
      </c>
      <c r="D41" s="79">
        <f>(B!L42-B!K42)/B!K42</f>
        <v>3.475127847512785E-2</v>
      </c>
      <c r="E41" s="79">
        <f>(B!I42-B!H42)/B!H42</f>
        <v>-7.399693049769787E-3</v>
      </c>
      <c r="F41" s="79">
        <f>(B!R42-B!Q42)/B!Q42</f>
        <v>3.9179104477611942E-2</v>
      </c>
      <c r="G41" s="79">
        <f>(B!O42-B!N42)/B!N42</f>
        <v>1.1846166680570619E-2</v>
      </c>
      <c r="K41" s="18" t="s">
        <v>41</v>
      </c>
      <c r="L41" s="79">
        <f>IF(L$3=TRUE,'B - working'!B41,NA())</f>
        <v>4.4690948263312665E-2</v>
      </c>
      <c r="M41" s="79">
        <f>IF(M$3=TRUE,'B - working'!C41,NA())</f>
        <v>5.5379968114563811E-3</v>
      </c>
      <c r="N41" s="79">
        <f>IF(N$3=TRUE,'B - working'!D41,NA())</f>
        <v>3.475127847512785E-2</v>
      </c>
      <c r="O41" s="79">
        <f>IF(O$3=TRUE,'B - working'!E41,NA())</f>
        <v>-7.399693049769787E-3</v>
      </c>
      <c r="P41" s="4"/>
      <c r="Q41" s="79">
        <f>IF(Q$3=TRUE,'B - working'!F41,NA())</f>
        <v>3.9179104477611942E-2</v>
      </c>
      <c r="R41" s="79">
        <f>IF(R$3=TRUE,'B - working'!G41,NA())</f>
        <v>1.1846166680570619E-2</v>
      </c>
    </row>
    <row r="42" spans="1:18">
      <c r="A42" s="3" t="s">
        <v>42</v>
      </c>
      <c r="B42" s="79">
        <f>(B!F43-B!E43)/B!E43</f>
        <v>4.575531883326904E-2</v>
      </c>
      <c r="C42" s="79">
        <f>(B!C43-B!B43)/B!B43</f>
        <v>3.5147878268324047E-3</v>
      </c>
      <c r="D42" s="79">
        <f>(B!L43-B!K43)/B!K43</f>
        <v>4.485526353916143E-2</v>
      </c>
      <c r="E42" s="79">
        <f>(B!I43-B!H43)/B!H43</f>
        <v>1.1369019422074847E-2</v>
      </c>
      <c r="F42" s="79">
        <f>(B!R43-B!Q43)/B!Q43</f>
        <v>4.007164938029064E-2</v>
      </c>
      <c r="G42" s="79">
        <f>(B!O43-B!N43)/B!N43</f>
        <v>1.4795736635887882E-3</v>
      </c>
      <c r="K42" s="18" t="s">
        <v>42</v>
      </c>
      <c r="L42" s="79">
        <f>IF(L$3=TRUE,'B - working'!B42,NA())</f>
        <v>4.575531883326904E-2</v>
      </c>
      <c r="M42" s="79">
        <f>IF(M$3=TRUE,'B - working'!C42,NA())</f>
        <v>3.5147878268324047E-3</v>
      </c>
      <c r="N42" s="79">
        <f>IF(N$3=TRUE,'B - working'!D42,NA())</f>
        <v>4.485526353916143E-2</v>
      </c>
      <c r="O42" s="79">
        <f>IF(O$3=TRUE,'B - working'!E42,NA())</f>
        <v>1.1369019422074847E-2</v>
      </c>
      <c r="P42" s="4"/>
      <c r="Q42" s="79">
        <f>IF(Q$3=TRUE,'B - working'!F42,NA())</f>
        <v>4.007164938029064E-2</v>
      </c>
      <c r="R42" s="79">
        <f>IF(R$3=TRUE,'B - working'!G42,NA())</f>
        <v>1.4795736635887882E-3</v>
      </c>
    </row>
    <row r="43" spans="1:18">
      <c r="A43" s="3" t="s">
        <v>43</v>
      </c>
      <c r="B43" s="79">
        <f>(B!F44-B!E44)/B!E44</f>
        <v>4.0302496507319444E-2</v>
      </c>
      <c r="C43" s="79">
        <f>(B!C44-B!B44)/B!B44</f>
        <v>4.7503809267724299E-3</v>
      </c>
      <c r="D43" s="79">
        <f>(B!L44-B!K44)/B!K44</f>
        <v>4.8736568662179715E-2</v>
      </c>
      <c r="E43" s="79">
        <f>(B!I44-B!H44)/B!H44</f>
        <v>9.8617642867322216E-3</v>
      </c>
      <c r="F43" s="79">
        <f>(B!R44-B!Q44)/B!Q44</f>
        <v>5.0120091443122954E-2</v>
      </c>
      <c r="G43" s="79">
        <f>(B!O44-B!N44)/B!N44</f>
        <v>2.0466126472308079E-2</v>
      </c>
      <c r="K43" s="18" t="s">
        <v>43</v>
      </c>
      <c r="L43" s="79">
        <f>IF(L$3=TRUE,'B - working'!B43,NA())</f>
        <v>4.0302496507319444E-2</v>
      </c>
      <c r="M43" s="79">
        <f>IF(M$3=TRUE,'B - working'!C43,NA())</f>
        <v>4.7503809267724299E-3</v>
      </c>
      <c r="N43" s="79">
        <f>IF(N$3=TRUE,'B - working'!D43,NA())</f>
        <v>4.8736568662179715E-2</v>
      </c>
      <c r="O43" s="79">
        <f>IF(O$3=TRUE,'B - working'!E43,NA())</f>
        <v>9.8617642867322216E-3</v>
      </c>
      <c r="P43" s="4"/>
      <c r="Q43" s="79">
        <f>IF(Q$3=TRUE,'B - working'!F43,NA())</f>
        <v>5.0120091443122954E-2</v>
      </c>
      <c r="R43" s="79">
        <f>IF(R$3=TRUE,'B - working'!G43,NA())</f>
        <v>2.0466126472308079E-2</v>
      </c>
    </row>
    <row r="44" spans="1:18">
      <c r="A44" s="3" t="s">
        <v>44</v>
      </c>
      <c r="B44" s="79">
        <f>(B!F45-B!E45)/B!E45</f>
        <v>3.7775933609958505E-2</v>
      </c>
      <c r="C44" s="79">
        <f>(B!C45-B!B45)/B!B45</f>
        <v>2.4634431355209552E-3</v>
      </c>
      <c r="D44" s="79">
        <f>(B!L45-B!K45)/B!K45</f>
        <v>4.6091156051916694E-2</v>
      </c>
      <c r="E44" s="79">
        <f>(B!I45-B!H45)/B!H45</f>
        <v>9.4980051211814454E-3</v>
      </c>
      <c r="F44" s="79">
        <f>(B!R45-B!Q45)/B!Q45</f>
        <v>5.0564440263405459E-2</v>
      </c>
      <c r="G44" s="79">
        <f>(B!O45-B!N45)/B!N45</f>
        <v>1.6481018413275744E-2</v>
      </c>
      <c r="K44" s="18" t="s">
        <v>44</v>
      </c>
      <c r="L44" s="79">
        <f>IF(L$3=TRUE,'B - working'!B44,NA())</f>
        <v>3.7775933609958505E-2</v>
      </c>
      <c r="M44" s="79">
        <f>IF(M$3=TRUE,'B - working'!C44,NA())</f>
        <v>2.4634431355209552E-3</v>
      </c>
      <c r="N44" s="79">
        <f>IF(N$3=TRUE,'B - working'!D44,NA())</f>
        <v>4.6091156051916694E-2</v>
      </c>
      <c r="O44" s="79">
        <f>IF(O$3=TRUE,'B - working'!E44,NA())</f>
        <v>9.4980051211814454E-3</v>
      </c>
      <c r="P44" s="4"/>
      <c r="Q44" s="79">
        <f>IF(Q$3=TRUE,'B - working'!F44,NA())</f>
        <v>5.0564440263405459E-2</v>
      </c>
      <c r="R44" s="79">
        <f>IF(R$3=TRUE,'B - working'!G44,NA())</f>
        <v>1.6481018413275744E-2</v>
      </c>
    </row>
    <row r="45" spans="1:18">
      <c r="A45" s="3" t="s">
        <v>45</v>
      </c>
      <c r="B45" s="79">
        <f>(B!F46-B!E46)/B!E46</f>
        <v>2.2970598959196526E-2</v>
      </c>
      <c r="C45" s="79">
        <f>(B!C46-B!B46)/B!B46</f>
        <v>-6.992778485769369E-3</v>
      </c>
      <c r="D45" s="79">
        <f>(B!L46-B!K46)/B!K46</f>
        <v>3.8919882481101245E-2</v>
      </c>
      <c r="E45" s="79">
        <f>(B!I46-B!H46)/B!H46</f>
        <v>1.0068909096630062E-2</v>
      </c>
      <c r="F45" s="79">
        <f>(B!R46-B!Q46)/B!Q46</f>
        <v>4.8438016777413634E-2</v>
      </c>
      <c r="G45" s="79">
        <f>(B!O46-B!N46)/B!N46</f>
        <v>1.5644945821582306E-2</v>
      </c>
      <c r="K45" s="18" t="s">
        <v>45</v>
      </c>
      <c r="L45" s="79">
        <f>IF(L$3=TRUE,'B - working'!B45,NA())</f>
        <v>2.2970598959196526E-2</v>
      </c>
      <c r="M45" s="79">
        <f>IF(M$3=TRUE,'B - working'!C45,NA())</f>
        <v>-6.992778485769369E-3</v>
      </c>
      <c r="N45" s="79">
        <f>IF(N$3=TRUE,'B - working'!D45,NA())</f>
        <v>3.8919882481101245E-2</v>
      </c>
      <c r="O45" s="79">
        <f>IF(O$3=TRUE,'B - working'!E45,NA())</f>
        <v>1.0068909096630062E-2</v>
      </c>
      <c r="P45" s="4"/>
      <c r="Q45" s="79">
        <f>IF(Q$3=TRUE,'B - working'!F45,NA())</f>
        <v>4.8438016777413634E-2</v>
      </c>
      <c r="R45" s="79">
        <f>IF(R$3=TRUE,'B - working'!G45,NA())</f>
        <v>1.5644945821582306E-2</v>
      </c>
    </row>
    <row r="46" spans="1:18">
      <c r="A46" s="3" t="s">
        <v>46</v>
      </c>
      <c r="B46" s="79">
        <f>(B!F47-B!E47)/B!E47</f>
        <v>2.7742508887760284E-2</v>
      </c>
      <c r="C46" s="79">
        <f>(B!C47-B!B47)/B!B47</f>
        <v>-5.8855986757402976E-3</v>
      </c>
      <c r="D46" s="79">
        <f>(B!L47-B!K47)/B!K47</f>
        <v>2.8236072078029428E-2</v>
      </c>
      <c r="E46" s="79">
        <f>(B!I47-B!H47)/B!H47</f>
        <v>5.5464926590538337E-4</v>
      </c>
      <c r="F46" s="79">
        <f>(B!R47-B!Q47)/B!Q47</f>
        <v>4.6823956442831216E-2</v>
      </c>
      <c r="G46" s="79">
        <f>(B!O47-B!N47)/B!N47</f>
        <v>1.7444601603017446E-2</v>
      </c>
      <c r="K46" s="18" t="s">
        <v>46</v>
      </c>
      <c r="L46" s="79">
        <f>IF(L$3=TRUE,'B - working'!B46,NA())</f>
        <v>2.7742508887760284E-2</v>
      </c>
      <c r="M46" s="79">
        <f>IF(M$3=TRUE,'B - working'!C46,NA())</f>
        <v>-5.8855986757402976E-3</v>
      </c>
      <c r="N46" s="79">
        <f>IF(N$3=TRUE,'B - working'!D46,NA())</f>
        <v>2.8236072078029428E-2</v>
      </c>
      <c r="O46" s="79">
        <f>IF(O$3=TRUE,'B - working'!E46,NA())</f>
        <v>5.5464926590538337E-4</v>
      </c>
      <c r="P46" s="4"/>
      <c r="Q46" s="79">
        <f>IF(Q$3=TRUE,'B - working'!F46,NA())</f>
        <v>4.6823956442831216E-2</v>
      </c>
      <c r="R46" s="79">
        <f>IF(R$3=TRUE,'B - working'!G46,NA())</f>
        <v>1.7444601603017446E-2</v>
      </c>
    </row>
    <row r="47" spans="1:18">
      <c r="A47" s="3" t="s">
        <v>47</v>
      </c>
      <c r="B47" s="79">
        <f>(B!F48-B!E48)/B!E48</f>
        <v>3.3409771323014203E-2</v>
      </c>
      <c r="C47" s="79">
        <f>(B!C48-B!B48)/B!B48</f>
        <v>-7.6899879372738242E-3</v>
      </c>
      <c r="D47" s="79">
        <f>(B!L48-B!K48)/B!K48</f>
        <v>3.5401042328714882E-2</v>
      </c>
      <c r="E47" s="79">
        <f>(B!I48-B!H48)/B!H48</f>
        <v>4.066407802611062E-3</v>
      </c>
      <c r="F47" s="79">
        <f>(B!R48-B!Q48)/B!Q48</f>
        <v>3.5350529100529098E-2</v>
      </c>
      <c r="G47" s="79">
        <f>(B!O48-B!N48)/B!N48</f>
        <v>8.530867413388904E-3</v>
      </c>
      <c r="K47" s="18" t="s">
        <v>47</v>
      </c>
      <c r="L47" s="79">
        <f>IF(L$3=TRUE,'B - working'!B47,NA())</f>
        <v>3.3409771323014203E-2</v>
      </c>
      <c r="M47" s="79">
        <f>IF(M$3=TRUE,'B - working'!C47,NA())</f>
        <v>-7.6899879372738242E-3</v>
      </c>
      <c r="N47" s="79">
        <f>IF(N$3=TRUE,'B - working'!D47,NA())</f>
        <v>3.5401042328714882E-2</v>
      </c>
      <c r="O47" s="79">
        <f>IF(O$3=TRUE,'B - working'!E47,NA())</f>
        <v>4.066407802611062E-3</v>
      </c>
      <c r="P47" s="4"/>
      <c r="Q47" s="79">
        <f>IF(Q$3=TRUE,'B - working'!F47,NA())</f>
        <v>3.5350529100529098E-2</v>
      </c>
      <c r="R47" s="79">
        <f>IF(R$3=TRUE,'B - working'!G47,NA())</f>
        <v>8.530867413388904E-3</v>
      </c>
    </row>
    <row r="48" spans="1:18">
      <c r="A48" s="3" t="s">
        <v>48</v>
      </c>
      <c r="B48" s="79">
        <f>(B!F49-B!E49)/B!E49</f>
        <v>2.7100018625442354E-2</v>
      </c>
      <c r="C48" s="79">
        <f>(B!C49-B!B49)/B!B49</f>
        <v>-5.920894445780236E-3</v>
      </c>
      <c r="D48" s="79">
        <f>(B!L49-B!K49)/B!K49</f>
        <v>4.0658430973000509E-2</v>
      </c>
      <c r="E48" s="79">
        <f>(B!I49-B!H49)/B!H49</f>
        <v>-4.5089728559834067E-4</v>
      </c>
      <c r="F48" s="79">
        <f>(B!R49-B!Q49)/B!Q49</f>
        <v>4.1041454730417093E-2</v>
      </c>
      <c r="G48" s="79">
        <f>(B!O49-B!N49)/B!N49</f>
        <v>9.3686105770697924E-3</v>
      </c>
      <c r="K48" s="18" t="s">
        <v>48</v>
      </c>
      <c r="L48" s="79">
        <f>IF(L$3=TRUE,'B - working'!B48,NA())</f>
        <v>2.7100018625442354E-2</v>
      </c>
      <c r="M48" s="79">
        <f>IF(M$3=TRUE,'B - working'!C48,NA())</f>
        <v>-5.920894445780236E-3</v>
      </c>
      <c r="N48" s="79">
        <f>IF(N$3=TRUE,'B - working'!D48,NA())</f>
        <v>4.0658430973000509E-2</v>
      </c>
      <c r="O48" s="79">
        <f>IF(O$3=TRUE,'B - working'!E48,NA())</f>
        <v>-4.5089728559834067E-4</v>
      </c>
      <c r="P48" s="4"/>
      <c r="Q48" s="79">
        <f>IF(Q$3=TRUE,'B - working'!F48,NA())</f>
        <v>4.1041454730417093E-2</v>
      </c>
      <c r="R48" s="79">
        <f>IF(R$3=TRUE,'B - working'!G48,NA())</f>
        <v>9.3686105770697924E-3</v>
      </c>
    </row>
    <row r="49" spans="1:18">
      <c r="A49" s="3" t="s">
        <v>49</v>
      </c>
      <c r="B49" s="79">
        <f>(B!F50-B!E50)/B!E50</f>
        <v>2.5195278087742995E-2</v>
      </c>
      <c r="C49" s="79">
        <f>(B!C50-B!B50)/B!B50</f>
        <v>-7.9927952268377799E-3</v>
      </c>
      <c r="D49" s="79">
        <f>(B!L50-B!K50)/B!K50</f>
        <v>3.2995631564271773E-2</v>
      </c>
      <c r="E49" s="79">
        <f>(B!I50-B!H50)/B!H50</f>
        <v>3.8660952438037584E-3</v>
      </c>
      <c r="F49" s="79">
        <f>(B!R50-B!Q50)/B!Q50</f>
        <v>4.8402525349148649E-2</v>
      </c>
      <c r="G49" s="79">
        <f>(B!O50-B!N50)/B!N50</f>
        <v>9.0271717870791073E-3</v>
      </c>
      <c r="K49" s="18" t="s">
        <v>49</v>
      </c>
      <c r="L49" s="79">
        <f>IF(L$3=TRUE,'B - working'!B49,NA())</f>
        <v>2.5195278087742995E-2</v>
      </c>
      <c r="M49" s="79">
        <f>IF(M$3=TRUE,'B - working'!C49,NA())</f>
        <v>-7.9927952268377799E-3</v>
      </c>
      <c r="N49" s="79">
        <f>IF(N$3=TRUE,'B - working'!D49,NA())</f>
        <v>3.2995631564271773E-2</v>
      </c>
      <c r="O49" s="79">
        <f>IF(O$3=TRUE,'B - working'!E49,NA())</f>
        <v>3.8660952438037584E-3</v>
      </c>
      <c r="P49" s="4"/>
      <c r="Q49" s="79">
        <f>IF(Q$3=TRUE,'B - working'!F49,NA())</f>
        <v>4.8402525349148649E-2</v>
      </c>
      <c r="R49" s="79">
        <f>IF(R$3=TRUE,'B - working'!G49,NA())</f>
        <v>9.0271717870791073E-3</v>
      </c>
    </row>
    <row r="50" spans="1:18">
      <c r="A50" s="3" t="s">
        <v>50</v>
      </c>
      <c r="B50" s="79">
        <f>(B!F51-B!E51)/B!E51</f>
        <v>2.5839648759752788E-2</v>
      </c>
      <c r="C50" s="79">
        <f>(B!C51-B!B51)/B!B51</f>
        <v>-1.4007292185819585E-2</v>
      </c>
      <c r="D50" s="79">
        <f>(B!L51-B!K51)/B!K51</f>
        <v>3.3719735876742478E-2</v>
      </c>
      <c r="E50" s="79">
        <f>(B!I51-B!H51)/B!H51</f>
        <v>4.2171553881188673E-4</v>
      </c>
      <c r="F50" s="79">
        <f>(B!R51-B!Q51)/B!Q51</f>
        <v>4.1288960635787908E-2</v>
      </c>
      <c r="G50" s="79">
        <f>(B!O51-B!N51)/B!N51</f>
        <v>8.0196301394458071E-3</v>
      </c>
      <c r="K50" s="18" t="s">
        <v>50</v>
      </c>
      <c r="L50" s="79">
        <f>IF(L$3=TRUE,'B - working'!B50,NA())</f>
        <v>2.5839648759752788E-2</v>
      </c>
      <c r="M50" s="79">
        <f>IF(M$3=TRUE,'B - working'!C50,NA())</f>
        <v>-1.4007292185819585E-2</v>
      </c>
      <c r="N50" s="79">
        <f>IF(N$3=TRUE,'B - working'!D50,NA())</f>
        <v>3.3719735876742478E-2</v>
      </c>
      <c r="O50" s="79">
        <f>IF(O$3=TRUE,'B - working'!E50,NA())</f>
        <v>4.2171553881188673E-4</v>
      </c>
      <c r="P50" s="4"/>
      <c r="Q50" s="79">
        <f>IF(Q$3=TRUE,'B - working'!F50,NA())</f>
        <v>4.1288960635787908E-2</v>
      </c>
      <c r="R50" s="79">
        <f>IF(R$3=TRUE,'B - working'!G50,NA())</f>
        <v>8.0196301394458071E-3</v>
      </c>
    </row>
    <row r="51" spans="1:18">
      <c r="A51" s="3" t="s">
        <v>51</v>
      </c>
      <c r="B51" s="79">
        <f>(B!F52-B!E52)/B!E52</f>
        <v>4.0234247912373927E-2</v>
      </c>
      <c r="C51" s="79">
        <f>(B!C52-B!B52)/B!B52</f>
        <v>-1.5486781105124671E-2</v>
      </c>
      <c r="D51" s="79">
        <f>(B!L52-B!K52)/B!K52</f>
        <v>3.518979551875577E-2</v>
      </c>
      <c r="E51" s="79">
        <f>(B!I52-B!H52)/B!H52</f>
        <v>-4.928303667391931E-3</v>
      </c>
      <c r="F51" s="79">
        <f>(B!R52-B!Q52)/B!Q52</f>
        <v>4.2353217610949567E-2</v>
      </c>
      <c r="G51" s="79">
        <f>(B!O52-B!N52)/B!N52</f>
        <v>6.0680975390493318E-3</v>
      </c>
      <c r="K51" s="18" t="s">
        <v>51</v>
      </c>
      <c r="L51" s="79">
        <f>IF(L$3=TRUE,'B - working'!B51,NA())</f>
        <v>4.0234247912373927E-2</v>
      </c>
      <c r="M51" s="79">
        <f>IF(M$3=TRUE,'B - working'!C51,NA())</f>
        <v>-1.5486781105124671E-2</v>
      </c>
      <c r="N51" s="79">
        <f>IF(N$3=TRUE,'B - working'!D51,NA())</f>
        <v>3.518979551875577E-2</v>
      </c>
      <c r="O51" s="79">
        <f>IF(O$3=TRUE,'B - working'!E51,NA())</f>
        <v>-4.928303667391931E-3</v>
      </c>
      <c r="P51" s="4"/>
      <c r="Q51" s="79">
        <f>IF(Q$3=TRUE,'B - working'!F51,NA())</f>
        <v>4.2353217610949567E-2</v>
      </c>
      <c r="R51" s="79">
        <f>IF(R$3=TRUE,'B - working'!G51,NA())</f>
        <v>6.0680975390493318E-3</v>
      </c>
    </row>
    <row r="52" spans="1:18">
      <c r="A52" s="3" t="s">
        <v>52</v>
      </c>
      <c r="B52" s="79">
        <f>(B!F53-B!E53)/B!E53</f>
        <v>4.193963981250514E-2</v>
      </c>
      <c r="C52" s="79">
        <f>(B!C53-B!B53)/B!B53</f>
        <v>-1.1371169241752077E-2</v>
      </c>
      <c r="D52" s="79">
        <f>(B!L53-B!K53)/B!K53</f>
        <v>5.1831919982604911E-2</v>
      </c>
      <c r="E52" s="79">
        <f>(B!I53-B!H53)/B!H53</f>
        <v>-6.412665013401468E-3</v>
      </c>
      <c r="F52" s="79">
        <f>(B!R53-B!Q53)/B!Q53</f>
        <v>4.2516768164342043E-2</v>
      </c>
      <c r="G52" s="79">
        <f>(B!O53-B!N53)/B!N53</f>
        <v>2.1481714345593628E-3</v>
      </c>
      <c r="K52" s="18" t="s">
        <v>52</v>
      </c>
      <c r="L52" s="79">
        <f>IF(L$3=TRUE,'B - working'!B52,NA())</f>
        <v>4.193963981250514E-2</v>
      </c>
      <c r="M52" s="79">
        <f>IF(M$3=TRUE,'B - working'!C52,NA())</f>
        <v>-1.1371169241752077E-2</v>
      </c>
      <c r="N52" s="79">
        <f>IF(N$3=TRUE,'B - working'!D52,NA())</f>
        <v>5.1831919982604911E-2</v>
      </c>
      <c r="O52" s="79">
        <f>IF(O$3=TRUE,'B - working'!E52,NA())</f>
        <v>-6.412665013401468E-3</v>
      </c>
      <c r="P52" s="4"/>
      <c r="Q52" s="79">
        <f>IF(Q$3=TRUE,'B - working'!F52,NA())</f>
        <v>4.2516768164342043E-2</v>
      </c>
      <c r="R52" s="79">
        <f>IF(R$3=TRUE,'B - working'!G52,NA())</f>
        <v>2.1481714345593628E-3</v>
      </c>
    </row>
    <row r="53" spans="1:18">
      <c r="A53" s="3" t="s">
        <v>53</v>
      </c>
      <c r="B53" s="79">
        <f>(B!F54-B!E54)/B!E54</f>
        <v>3.7435829932868238E-2</v>
      </c>
      <c r="C53" s="79">
        <f>(B!C54-B!B54)/B!B54</f>
        <v>-1.6617239773534961E-2</v>
      </c>
      <c r="D53" s="79">
        <f>(B!L54-B!K54)/B!K54</f>
        <v>5.1669229079727652E-2</v>
      </c>
      <c r="E53" s="79">
        <f>(B!I54-B!H54)/B!H54</f>
        <v>-3.2601497631297438E-3</v>
      </c>
      <c r="F53" s="79">
        <f>(B!R54-B!Q54)/B!Q54</f>
        <v>5.7835719340264546E-2</v>
      </c>
      <c r="G53" s="79">
        <f>(B!O54-B!N54)/B!N54</f>
        <v>-1.7019572508384642E-3</v>
      </c>
      <c r="K53" s="18" t="s">
        <v>53</v>
      </c>
      <c r="L53" s="79">
        <f>IF(L$3=TRUE,'B - working'!B53,NA())</f>
        <v>3.7435829932868238E-2</v>
      </c>
      <c r="M53" s="79">
        <f>IF(M$3=TRUE,'B - working'!C53,NA())</f>
        <v>-1.6617239773534961E-2</v>
      </c>
      <c r="N53" s="79">
        <f>IF(N$3=TRUE,'B - working'!D53,NA())</f>
        <v>5.1669229079727652E-2</v>
      </c>
      <c r="O53" s="79">
        <f>IF(O$3=TRUE,'B - working'!E53,NA())</f>
        <v>-3.2601497631297438E-3</v>
      </c>
      <c r="P53" s="4"/>
      <c r="Q53" s="79">
        <f>IF(Q$3=TRUE,'B - working'!F53,NA())</f>
        <v>5.7835719340264546E-2</v>
      </c>
      <c r="R53" s="79">
        <f>IF(R$3=TRUE,'B - working'!G53,NA())</f>
        <v>-1.7019572508384642E-3</v>
      </c>
    </row>
    <row r="54" spans="1:18">
      <c r="A54" s="3" t="s">
        <v>54</v>
      </c>
      <c r="B54" s="79">
        <f>(B!F55-B!E55)/B!E55</f>
        <v>2.8809351401675804E-2</v>
      </c>
      <c r="C54" s="79">
        <f>(B!C55-B!B55)/B!B55</f>
        <v>-1.4539152203740703E-2</v>
      </c>
      <c r="D54" s="79">
        <f>(B!L55-B!K55)/B!K55</f>
        <v>4.9361881658052949E-2</v>
      </c>
      <c r="E54" s="79">
        <f>(B!I55-B!H55)/B!H55</f>
        <v>-6.3019543414825534E-3</v>
      </c>
      <c r="F54" s="79">
        <f>(B!R55-B!Q55)/B!Q55</f>
        <v>5.9609030837004404E-2</v>
      </c>
      <c r="G54" s="79">
        <f>(B!O55-B!N55)/B!N55</f>
        <v>3.262975425716325E-3</v>
      </c>
      <c r="K54" s="18" t="s">
        <v>54</v>
      </c>
      <c r="L54" s="79">
        <f>IF(L$3=TRUE,'B - working'!B54,NA())</f>
        <v>2.8809351401675804E-2</v>
      </c>
      <c r="M54" s="79">
        <f>IF(M$3=TRUE,'B - working'!C54,NA())</f>
        <v>-1.4539152203740703E-2</v>
      </c>
      <c r="N54" s="79">
        <f>IF(N$3=TRUE,'B - working'!D54,NA())</f>
        <v>4.9361881658052949E-2</v>
      </c>
      <c r="O54" s="79">
        <f>IF(O$3=TRUE,'B - working'!E54,NA())</f>
        <v>-6.3019543414825534E-3</v>
      </c>
      <c r="P54" s="4"/>
      <c r="Q54" s="79">
        <f>IF(Q$3=TRUE,'B - working'!F54,NA())</f>
        <v>5.9609030837004404E-2</v>
      </c>
      <c r="R54" s="79">
        <f>IF(R$3=TRUE,'B - working'!G54,NA())</f>
        <v>3.262975425716325E-3</v>
      </c>
    </row>
    <row r="55" spans="1:18">
      <c r="A55" s="3" t="s">
        <v>55</v>
      </c>
      <c r="B55" s="79">
        <f>(B!F56-B!E56)/B!E56</f>
        <v>2.6875444117348494E-2</v>
      </c>
      <c r="C55" s="79">
        <f>(B!C56-B!B56)/B!B56</f>
        <v>-1.2814933023840611E-2</v>
      </c>
      <c r="D55" s="79">
        <f>(B!L56-B!K56)/B!K56</f>
        <v>3.9355992844364938E-2</v>
      </c>
      <c r="E55" s="79">
        <f>(B!I56-B!H56)/B!H56</f>
        <v>-3.2048965035302054E-3</v>
      </c>
      <c r="F55" s="79">
        <f>(B!R56-B!Q56)/B!Q56</f>
        <v>5.4126232845924008E-2</v>
      </c>
      <c r="G55" s="79">
        <f>(B!O56-B!N56)/B!N56</f>
        <v>5.3953305866195802E-4</v>
      </c>
      <c r="K55" s="18" t="s">
        <v>55</v>
      </c>
      <c r="L55" s="79">
        <f>IF(L$3=TRUE,'B - working'!B55,NA())</f>
        <v>2.6875444117348494E-2</v>
      </c>
      <c r="M55" s="79">
        <f>IF(M$3=TRUE,'B - working'!C55,NA())</f>
        <v>-1.2814933023840611E-2</v>
      </c>
      <c r="N55" s="79">
        <f>IF(N$3=TRUE,'B - working'!D55,NA())</f>
        <v>3.9355992844364938E-2</v>
      </c>
      <c r="O55" s="79">
        <f>IF(O$3=TRUE,'B - working'!E55,NA())</f>
        <v>-3.2048965035302054E-3</v>
      </c>
      <c r="P55" s="4"/>
      <c r="Q55" s="79">
        <f>IF(Q$3=TRUE,'B - working'!F55,NA())</f>
        <v>5.4126232845924008E-2</v>
      </c>
      <c r="R55" s="79">
        <f>IF(R$3=TRUE,'B - working'!G55,NA())</f>
        <v>5.3953305866195802E-4</v>
      </c>
    </row>
    <row r="56" spans="1:18">
      <c r="A56" s="3" t="s">
        <v>56</v>
      </c>
      <c r="B56" s="79">
        <f>(B!F57-B!E57)/B!E57</f>
        <v>6.7482923057094982E-2</v>
      </c>
      <c r="C56" s="79">
        <f>(B!C57-B!B57)/B!B57</f>
        <v>-3.3823778116015557E-3</v>
      </c>
      <c r="D56" s="79">
        <f>(B!L57-B!K57)/B!K57</f>
        <v>8.2573467780853935E-2</v>
      </c>
      <c r="E56" s="79">
        <f>(B!I57-B!H57)/B!H57</f>
        <v>8.1721470019342352E-3</v>
      </c>
      <c r="F56" s="79">
        <f>(B!R57-B!Q57)/B!Q57</f>
        <v>6.2249935048064434E-2</v>
      </c>
      <c r="G56" s="79">
        <f>(B!O57-B!N57)/B!N57</f>
        <v>5.3290251018784209E-3</v>
      </c>
      <c r="K56" s="18" t="s">
        <v>56</v>
      </c>
      <c r="L56" s="79">
        <f>IF(L$3=TRUE,'B - working'!B56,NA())</f>
        <v>6.7482923057094982E-2</v>
      </c>
      <c r="M56" s="79">
        <f>IF(M$3=TRUE,'B - working'!C56,NA())</f>
        <v>-3.3823778116015557E-3</v>
      </c>
      <c r="N56" s="79">
        <f>IF(N$3=TRUE,'B - working'!D56,NA())</f>
        <v>8.2573467780853935E-2</v>
      </c>
      <c r="O56" s="79">
        <f>IF(O$3=TRUE,'B - working'!E56,NA())</f>
        <v>8.1721470019342352E-3</v>
      </c>
      <c r="P56" s="4"/>
      <c r="Q56" s="79">
        <f>IF(Q$3=TRUE,'B - working'!F56,NA())</f>
        <v>6.2249935048064434E-2</v>
      </c>
      <c r="R56" s="79">
        <f>IF(R$3=TRUE,'B - working'!G56,NA())</f>
        <v>5.3290251018784209E-3</v>
      </c>
    </row>
    <row r="57" spans="1:18">
      <c r="A57" s="3" t="s">
        <v>57</v>
      </c>
      <c r="B57" s="79">
        <f>(B!F58-B!E58)/B!E58</f>
        <v>4.153781450236263E-2</v>
      </c>
      <c r="C57" s="79">
        <f>(B!C58-B!B58)/B!B58</f>
        <v>-5.5808282136659941E-3</v>
      </c>
      <c r="D57" s="79">
        <f>(B!L58-B!K58)/B!K58</f>
        <v>5.3052794630179423E-2</v>
      </c>
      <c r="E57" s="79">
        <f>(B!I58-B!H58)/B!H58</f>
        <v>3.8228889426566658E-3</v>
      </c>
      <c r="F57" s="79">
        <f>(B!R58-B!Q58)/B!Q58</f>
        <v>6.8182396822567909E-2</v>
      </c>
      <c r="G57" s="79">
        <f>(B!O58-B!N58)/B!N58</f>
        <v>9.8801307664366147E-3</v>
      </c>
      <c r="K57" s="18" t="s">
        <v>57</v>
      </c>
      <c r="L57" s="79">
        <f>IF(L$3=TRUE,'B - working'!B57,NA())</f>
        <v>4.153781450236263E-2</v>
      </c>
      <c r="M57" s="79">
        <f>IF(M$3=TRUE,'B - working'!C57,NA())</f>
        <v>-5.5808282136659941E-3</v>
      </c>
      <c r="N57" s="79">
        <f>IF(N$3=TRUE,'B - working'!D57,NA())</f>
        <v>5.3052794630179423E-2</v>
      </c>
      <c r="O57" s="79">
        <f>IF(O$3=TRUE,'B - working'!E57,NA())</f>
        <v>3.8228889426566658E-3</v>
      </c>
      <c r="P57" s="4"/>
      <c r="Q57" s="79">
        <f>IF(Q$3=TRUE,'B - working'!F57,NA())</f>
        <v>6.8182396822567909E-2</v>
      </c>
      <c r="R57" s="79">
        <f>IF(R$3=TRUE,'B - working'!G57,NA())</f>
        <v>9.8801307664366147E-3</v>
      </c>
    </row>
    <row r="58" spans="1:18">
      <c r="A58" s="3" t="s">
        <v>58</v>
      </c>
      <c r="B58" s="79">
        <f>(B!F59-B!E59)/B!E59</f>
        <v>5.5048423394947782E-2</v>
      </c>
      <c r="C58" s="79">
        <f>(B!C59-B!B59)/B!B59</f>
        <v>-3.5107561084800074E-3</v>
      </c>
      <c r="D58" s="79">
        <f>(B!L59-B!K59)/B!K59</f>
        <v>6.057675618041608E-2</v>
      </c>
      <c r="E58" s="79">
        <f>(B!I59-B!H59)/B!H59</f>
        <v>6.3410051667449506E-3</v>
      </c>
      <c r="F58" s="79">
        <f>(B!R59-B!Q59)/B!Q59</f>
        <v>4.41526828257717E-2</v>
      </c>
      <c r="G58" s="79">
        <f>(B!O59-B!N59)/B!N59</f>
        <v>5.1621346517376765E-3</v>
      </c>
      <c r="K58" s="18" t="s">
        <v>58</v>
      </c>
      <c r="L58" s="79">
        <f>IF(L$3=TRUE,'B - working'!B58,NA())</f>
        <v>5.5048423394947782E-2</v>
      </c>
      <c r="M58" s="79">
        <f>IF(M$3=TRUE,'B - working'!C58,NA())</f>
        <v>-3.5107561084800074E-3</v>
      </c>
      <c r="N58" s="79">
        <f>IF(N$3=TRUE,'B - working'!D58,NA())</f>
        <v>6.057675618041608E-2</v>
      </c>
      <c r="O58" s="79">
        <f>IF(O$3=TRUE,'B - working'!E58,NA())</f>
        <v>6.3410051667449506E-3</v>
      </c>
      <c r="P58" s="4"/>
      <c r="Q58" s="79">
        <f>IF(Q$3=TRUE,'B - working'!F58,NA())</f>
        <v>4.41526828257717E-2</v>
      </c>
      <c r="R58" s="79">
        <f>IF(R$3=TRUE,'B - working'!G58,NA())</f>
        <v>5.1621346517376765E-3</v>
      </c>
    </row>
    <row r="59" spans="1:18">
      <c r="A59" s="3" t="s">
        <v>59</v>
      </c>
      <c r="B59" s="79">
        <f>(B!F60-B!E60)/B!E60</f>
        <v>3.2964534707487114E-2</v>
      </c>
      <c r="C59" s="79">
        <f>(B!C60-B!B60)/B!B60</f>
        <v>-7.4893009985734661E-3</v>
      </c>
      <c r="D59" s="79">
        <f>(B!L60-B!K60)/B!K60</f>
        <v>5.0810070738571536E-2</v>
      </c>
      <c r="E59" s="79">
        <f>(B!I60-B!H60)/B!H60</f>
        <v>3.280158580328488E-3</v>
      </c>
      <c r="F59" s="79">
        <f>(B!R60-B!Q60)/B!Q60</f>
        <v>5.2516302454079344E-2</v>
      </c>
      <c r="G59" s="79">
        <f>(B!O60-B!N60)/B!N60</f>
        <v>8.5896500600098832E-3</v>
      </c>
      <c r="K59" s="18" t="s">
        <v>59</v>
      </c>
      <c r="L59" s="79">
        <f>IF(L$3=TRUE,'B - working'!B59,NA())</f>
        <v>3.2964534707487114E-2</v>
      </c>
      <c r="M59" s="79">
        <f>IF(M$3=TRUE,'B - working'!C59,NA())</f>
        <v>-7.4893009985734661E-3</v>
      </c>
      <c r="N59" s="79">
        <f>IF(N$3=TRUE,'B - working'!D59,NA())</f>
        <v>5.0810070738571536E-2</v>
      </c>
      <c r="O59" s="79">
        <f>IF(O$3=TRUE,'B - working'!E59,NA())</f>
        <v>3.280158580328488E-3</v>
      </c>
      <c r="P59" s="4"/>
      <c r="Q59" s="79">
        <f>IF(Q$3=TRUE,'B - working'!F59,NA())</f>
        <v>5.2516302454079344E-2</v>
      </c>
      <c r="R59" s="79">
        <f>IF(R$3=TRUE,'B - working'!G59,NA())</f>
        <v>8.5896500600098832E-3</v>
      </c>
    </row>
    <row r="60" spans="1:18">
      <c r="A60" s="3" t="s">
        <v>60</v>
      </c>
      <c r="B60" s="79">
        <f>(B!F61-B!E61)/B!E61</f>
        <v>3.9587491683300065E-2</v>
      </c>
      <c r="C60" s="79">
        <f>(B!C61-B!B61)/B!B61</f>
        <v>-5.377664276593655E-3</v>
      </c>
      <c r="D60" s="79">
        <f>(B!L61-B!K61)/B!K61</f>
        <v>4.9592425699964561E-2</v>
      </c>
      <c r="E60" s="79">
        <f>(B!I61-B!H61)/B!H61</f>
        <v>6.1154074955383697E-3</v>
      </c>
      <c r="F60" s="79">
        <f>(B!R61-B!Q61)/B!Q61</f>
        <v>4.4952681388012616E-2</v>
      </c>
      <c r="G60" s="79">
        <f>(B!O61-B!N61)/B!N61</f>
        <v>7.021774593942833E-3</v>
      </c>
      <c r="K60" s="18" t="s">
        <v>60</v>
      </c>
      <c r="L60" s="79">
        <f>IF(L$3=TRUE,'B - working'!B60,NA())</f>
        <v>3.9587491683300065E-2</v>
      </c>
      <c r="M60" s="79">
        <f>IF(M$3=TRUE,'B - working'!C60,NA())</f>
        <v>-5.377664276593655E-3</v>
      </c>
      <c r="N60" s="79">
        <f>IF(N$3=TRUE,'B - working'!D60,NA())</f>
        <v>4.9592425699964561E-2</v>
      </c>
      <c r="O60" s="79">
        <f>IF(O$3=TRUE,'B - working'!E60,NA())</f>
        <v>6.1154074955383697E-3</v>
      </c>
      <c r="P60" s="4"/>
      <c r="Q60" s="79">
        <f>IF(Q$3=TRUE,'B - working'!F60,NA())</f>
        <v>4.4952681388012616E-2</v>
      </c>
      <c r="R60" s="79">
        <f>IF(R$3=TRUE,'B - working'!G60,NA())</f>
        <v>7.021774593942833E-3</v>
      </c>
    </row>
    <row r="61" spans="1:18">
      <c r="A61" s="3" t="s">
        <v>61</v>
      </c>
      <c r="B61" s="79">
        <f>(B!F62-B!E62)/B!E62</f>
        <v>2.5742157713444295E-2</v>
      </c>
      <c r="C61" s="79">
        <f>(B!C62-B!B62)/B!B62</f>
        <v>-5.6335912266205967E-3</v>
      </c>
      <c r="D61" s="79">
        <f>(B!L62-B!K62)/B!K62</f>
        <v>4.0813179470045494E-2</v>
      </c>
      <c r="E61" s="79">
        <f>(B!I62-B!H62)/B!H62</f>
        <v>3.3193184332816995E-3</v>
      </c>
      <c r="F61" s="79">
        <f>(B!R62-B!Q62)/B!Q62</f>
        <v>4.3146821161762466E-2</v>
      </c>
      <c r="G61" s="79">
        <f>(B!O62-B!N62)/B!N62</f>
        <v>8.7211380370290949E-3</v>
      </c>
      <c r="K61" s="18" t="s">
        <v>61</v>
      </c>
      <c r="L61" s="79">
        <f>IF(L$3=TRUE,'B - working'!B61,NA())</f>
        <v>2.5742157713444295E-2</v>
      </c>
      <c r="M61" s="79">
        <f>IF(M$3=TRUE,'B - working'!C61,NA())</f>
        <v>-5.6335912266205967E-3</v>
      </c>
      <c r="N61" s="79">
        <f>IF(N$3=TRUE,'B - working'!D61,NA())</f>
        <v>4.0813179470045494E-2</v>
      </c>
      <c r="O61" s="79">
        <f>IF(O$3=TRUE,'B - working'!E61,NA())</f>
        <v>3.3193184332816995E-3</v>
      </c>
      <c r="P61" s="4"/>
      <c r="Q61" s="79">
        <f>IF(Q$3=TRUE,'B - working'!F61,NA())</f>
        <v>4.3146821161762466E-2</v>
      </c>
      <c r="R61" s="79">
        <f>IF(R$3=TRUE,'B - working'!G61,NA())</f>
        <v>8.7211380370290949E-3</v>
      </c>
    </row>
    <row r="62" spans="1:18">
      <c r="A62" s="3" t="s">
        <v>62</v>
      </c>
      <c r="B62" s="79">
        <f>(B!F63-B!E63)/B!E63</f>
        <v>3.6161901144810375E-2</v>
      </c>
      <c r="C62" s="79">
        <f>(B!C63-B!B63)/B!B63</f>
        <v>-4.3459026205532568E-3</v>
      </c>
      <c r="D62" s="79">
        <f>(B!L63-B!K63)/B!K63</f>
        <v>4.1309225287052921E-2</v>
      </c>
      <c r="E62" s="79">
        <f>(B!I63-B!H63)/B!H63</f>
        <v>6.7521775144958459E-3</v>
      </c>
      <c r="F62" s="79">
        <f>(B!R63-B!Q63)/B!Q63</f>
        <v>3.6672860534737277E-2</v>
      </c>
      <c r="G62" s="79">
        <f>(B!O63-B!N63)/B!N63</f>
        <v>4.9996305691697657E-3</v>
      </c>
      <c r="K62" s="18" t="s">
        <v>62</v>
      </c>
      <c r="L62" s="79">
        <f>IF(L$3=TRUE,'B - working'!B62,NA())</f>
        <v>3.6161901144810375E-2</v>
      </c>
      <c r="M62" s="79">
        <f>IF(M$3=TRUE,'B - working'!C62,NA())</f>
        <v>-4.3459026205532568E-3</v>
      </c>
      <c r="N62" s="79">
        <f>IF(N$3=TRUE,'B - working'!D62,NA())</f>
        <v>4.1309225287052921E-2</v>
      </c>
      <c r="O62" s="79">
        <f>IF(O$3=TRUE,'B - working'!E62,NA())</f>
        <v>6.7521775144958459E-3</v>
      </c>
      <c r="P62" s="4"/>
      <c r="Q62" s="79">
        <f>IF(Q$3=TRUE,'B - working'!F62,NA())</f>
        <v>3.6672860534737277E-2</v>
      </c>
      <c r="R62" s="79">
        <f>IF(R$3=TRUE,'B - working'!G62,NA())</f>
        <v>4.9996305691697657E-3</v>
      </c>
    </row>
    <row r="63" spans="1:18">
      <c r="A63" s="3" t="s">
        <v>63</v>
      </c>
      <c r="B63" s="79">
        <f>(B!F64-B!E64)/B!E64</f>
        <v>3.1035149239307506E-2</v>
      </c>
      <c r="C63" s="79">
        <f>(B!C64-B!B64)/B!B64</f>
        <v>-5.1826965648357941E-3</v>
      </c>
      <c r="D63" s="79">
        <f>(B!L64-B!K64)/B!K64</f>
        <v>4.0289649915609516E-2</v>
      </c>
      <c r="E63" s="79">
        <f>(B!I64-B!H64)/B!H64</f>
        <v>5.5270224470109755E-3</v>
      </c>
      <c r="F63" s="79">
        <f>(B!R64-B!Q64)/B!Q64</f>
        <v>4.022820750961921E-2</v>
      </c>
      <c r="G63" s="79">
        <f>(B!O64-B!N64)/B!N64</f>
        <v>9.0705233188036992E-3</v>
      </c>
      <c r="K63" s="18" t="s">
        <v>63</v>
      </c>
      <c r="L63" s="79">
        <f>IF(L$3=TRUE,'B - working'!B63,NA())</f>
        <v>3.1035149239307506E-2</v>
      </c>
      <c r="M63" s="79">
        <f>IF(M$3=TRUE,'B - working'!C63,NA())</f>
        <v>-5.1826965648357941E-3</v>
      </c>
      <c r="N63" s="79">
        <f>IF(N$3=TRUE,'B - working'!D63,NA())</f>
        <v>4.0289649915609516E-2</v>
      </c>
      <c r="O63" s="79">
        <f>IF(O$3=TRUE,'B - working'!E63,NA())</f>
        <v>5.5270224470109755E-3</v>
      </c>
      <c r="P63" s="4"/>
      <c r="Q63" s="79">
        <f>IF(Q$3=TRUE,'B - working'!F63,NA())</f>
        <v>4.022820750961921E-2</v>
      </c>
      <c r="R63" s="79">
        <f>IF(R$3=TRUE,'B - working'!G63,NA())</f>
        <v>9.0705233188036992E-3</v>
      </c>
    </row>
    <row r="64" spans="1:18">
      <c r="A64" s="3" t="s">
        <v>64</v>
      </c>
      <c r="B64" s="79">
        <f>(B!F65-B!E65)/B!E65</f>
        <v>2.4169270093723372E-2</v>
      </c>
      <c r="C64" s="79">
        <f>(B!C65-B!B65)/B!B65</f>
        <v>-5.4209269248316023E-3</v>
      </c>
      <c r="D64" s="79">
        <f>(B!L65-B!K65)/B!K65</f>
        <v>3.7163474882042739E-2</v>
      </c>
      <c r="E64" s="79">
        <f>(B!I65-B!H65)/B!H65</f>
        <v>5.5651356011914097E-3</v>
      </c>
      <c r="F64" s="79">
        <f>(B!R65-B!Q65)/B!Q65</f>
        <v>3.6109589041095888E-2</v>
      </c>
      <c r="G64" s="79">
        <f>(B!O65-B!N65)/B!N65</f>
        <v>6.5634642539616128E-3</v>
      </c>
      <c r="K64" s="18" t="s">
        <v>64</v>
      </c>
      <c r="L64" s="79">
        <f>IF(L$3=TRUE,'B - working'!B64,NA())</f>
        <v>2.4169270093723372E-2</v>
      </c>
      <c r="M64" s="79">
        <f>IF(M$3=TRUE,'B - working'!C64,NA())</f>
        <v>-5.4209269248316023E-3</v>
      </c>
      <c r="N64" s="79">
        <f>IF(N$3=TRUE,'B - working'!D64,NA())</f>
        <v>3.7163474882042739E-2</v>
      </c>
      <c r="O64" s="79">
        <f>IF(O$3=TRUE,'B - working'!E64,NA())</f>
        <v>5.5651356011914097E-3</v>
      </c>
      <c r="P64" s="4"/>
      <c r="Q64" s="79">
        <f>IF(Q$3=TRUE,'B - working'!F64,NA())</f>
        <v>3.6109589041095888E-2</v>
      </c>
      <c r="R64" s="79">
        <f>IF(R$3=TRUE,'B - working'!G64,NA())</f>
        <v>6.5634642539616128E-3</v>
      </c>
    </row>
    <row r="65" spans="1:18">
      <c r="A65" s="3" t="s">
        <v>65</v>
      </c>
      <c r="B65" s="79">
        <f>(B!F66-B!E66)/B!E66</f>
        <v>1.786907632855856E-2</v>
      </c>
      <c r="C65" s="79">
        <f>(B!C66-B!B66)/B!B66</f>
        <v>-8.5695268733706805E-3</v>
      </c>
      <c r="D65" s="79">
        <f>(B!L66-B!K66)/B!K66</f>
        <v>3.7775685468914945E-2</v>
      </c>
      <c r="E65" s="79">
        <f>(B!I66-B!H66)/B!H66</f>
        <v>7.6202272604879101E-3</v>
      </c>
      <c r="F65" s="79">
        <f>(B!R66-B!Q66)/B!Q66</f>
        <v>4.040262826785964E-2</v>
      </c>
      <c r="G65" s="79">
        <f>(B!O66-B!N66)/B!N66</f>
        <v>9.5520508043141685E-3</v>
      </c>
      <c r="K65" s="18" t="s">
        <v>65</v>
      </c>
      <c r="L65" s="79">
        <f>IF(L$3=TRUE,'B - working'!B65,NA())</f>
        <v>1.786907632855856E-2</v>
      </c>
      <c r="M65" s="79">
        <f>IF(M$3=TRUE,'B - working'!C65,NA())</f>
        <v>-8.5695268733706805E-3</v>
      </c>
      <c r="N65" s="79">
        <f>IF(N$3=TRUE,'B - working'!D65,NA())</f>
        <v>3.7775685468914945E-2</v>
      </c>
      <c r="O65" s="79">
        <f>IF(O$3=TRUE,'B - working'!E65,NA())</f>
        <v>7.6202272604879101E-3</v>
      </c>
      <c r="P65" s="4"/>
      <c r="Q65" s="79">
        <f>IF(Q$3=TRUE,'B - working'!F65,NA())</f>
        <v>4.040262826785964E-2</v>
      </c>
      <c r="R65" s="79">
        <f>IF(R$3=TRUE,'B - working'!G65,NA())</f>
        <v>9.5520508043141685E-3</v>
      </c>
    </row>
    <row r="66" spans="1:18">
      <c r="A66" s="3" t="s">
        <v>66</v>
      </c>
      <c r="B66" s="79">
        <f>(B!F67-B!E67)/B!E67</f>
        <v>1.6000720482723423E-2</v>
      </c>
      <c r="C66" s="79">
        <f>(B!C67-B!B67)/B!B67</f>
        <v>-1.2077502074926305E-2</v>
      </c>
      <c r="D66" s="79">
        <f>(B!L67-B!K67)/B!K67</f>
        <v>2.2178009245713618E-2</v>
      </c>
      <c r="E66" s="79">
        <f>(B!I67-B!H67)/B!H67</f>
        <v>6.3979526551503517E-4</v>
      </c>
      <c r="F66" s="79">
        <f>(B!R67-B!Q67)/B!Q67</f>
        <v>3.5633273035288709E-2</v>
      </c>
      <c r="G66" s="79">
        <f>(B!O67-B!N67)/B!N67</f>
        <v>8.9452206577845042E-3</v>
      </c>
      <c r="K66" s="18" t="s">
        <v>66</v>
      </c>
      <c r="L66" s="79">
        <f>IF(L$3=TRUE,'B - working'!B66,NA())</f>
        <v>1.6000720482723423E-2</v>
      </c>
      <c r="M66" s="79">
        <f>IF(M$3=TRUE,'B - working'!C66,NA())</f>
        <v>-1.2077502074926305E-2</v>
      </c>
      <c r="N66" s="79">
        <f>IF(N$3=TRUE,'B - working'!D66,NA())</f>
        <v>2.2178009245713618E-2</v>
      </c>
      <c r="O66" s="79">
        <f>IF(O$3=TRUE,'B - working'!E66,NA())</f>
        <v>6.3979526551503517E-4</v>
      </c>
      <c r="P66" s="4"/>
      <c r="Q66" s="79">
        <f>IF(Q$3=TRUE,'B - working'!F66,NA())</f>
        <v>3.5633273035288709E-2</v>
      </c>
      <c r="R66" s="79">
        <f>IF(R$3=TRUE,'B - working'!G66,NA())</f>
        <v>8.9452206577845042E-3</v>
      </c>
    </row>
    <row r="67" spans="1:18">
      <c r="A67" s="3" t="s">
        <v>67</v>
      </c>
      <c r="B67" s="79">
        <f>(B!F68-B!E68)/B!E68</f>
        <v>1.4719788186345584E-2</v>
      </c>
      <c r="C67" s="79">
        <f>(B!C68-B!B68)/B!B68</f>
        <v>-8.1235493661846094E-3</v>
      </c>
      <c r="D67" s="79">
        <f>(B!L68-B!K68)/B!K68</f>
        <v>3.1521311673775601E-2</v>
      </c>
      <c r="E67" s="79">
        <f>(B!I68-B!H68)/B!H68</f>
        <v>1.4080055170828424E-3</v>
      </c>
      <c r="F67" s="79">
        <f>(B!R68-B!Q68)/B!Q68</f>
        <v>2.4104561279282469E-2</v>
      </c>
      <c r="G67" s="79">
        <f>(B!O68-B!N68)/B!N68</f>
        <v>3.5784176684372378E-3</v>
      </c>
      <c r="K67" s="18" t="s">
        <v>67</v>
      </c>
      <c r="L67" s="79">
        <f>IF(L$3=TRUE,'B - working'!B67,NA())</f>
        <v>1.4719788186345584E-2</v>
      </c>
      <c r="M67" s="79">
        <f>IF(M$3=TRUE,'B - working'!C67,NA())</f>
        <v>-8.1235493661846094E-3</v>
      </c>
      <c r="N67" s="79">
        <f>IF(N$3=TRUE,'B - working'!D67,NA())</f>
        <v>3.1521311673775601E-2</v>
      </c>
      <c r="O67" s="79">
        <f>IF(O$3=TRUE,'B - working'!E67,NA())</f>
        <v>1.4080055170828424E-3</v>
      </c>
      <c r="P67" s="4"/>
      <c r="Q67" s="79">
        <f>IF(Q$3=TRUE,'B - working'!F67,NA())</f>
        <v>2.4104561279282469E-2</v>
      </c>
      <c r="R67" s="79">
        <f>IF(R$3=TRUE,'B - working'!G67,NA())</f>
        <v>3.5784176684372378E-3</v>
      </c>
    </row>
    <row r="68" spans="1:18">
      <c r="A68" s="3" t="s">
        <v>68</v>
      </c>
      <c r="B68" s="79">
        <f>(B!F69-B!E69)/B!E69</f>
        <v>1.0394413799700283E-2</v>
      </c>
      <c r="C68" s="79">
        <f>(B!C69-B!B69)/B!B69</f>
        <v>-1.2999212168959457E-2</v>
      </c>
      <c r="D68" s="79">
        <f>(B!L69-B!K69)/B!K69</f>
        <v>2.3426807142629787E-2</v>
      </c>
      <c r="E68" s="79">
        <f>(B!I69-B!H69)/B!H69</f>
        <v>3.290851433016215E-4</v>
      </c>
      <c r="F68" s="79">
        <f>(B!R69-B!Q69)/B!Q69</f>
        <v>3.1217545360131958E-2</v>
      </c>
      <c r="G68" s="79">
        <f>(B!O69-B!N69)/B!N69</f>
        <v>2.1374310389647901E-3</v>
      </c>
      <c r="K68" s="18" t="s">
        <v>68</v>
      </c>
      <c r="L68" s="79">
        <f>IF(L$3=TRUE,'B - working'!B68,NA())</f>
        <v>1.0394413799700283E-2</v>
      </c>
      <c r="M68" s="79">
        <f>IF(M$3=TRUE,'B - working'!C68,NA())</f>
        <v>-1.2999212168959457E-2</v>
      </c>
      <c r="N68" s="79">
        <f>IF(N$3=TRUE,'B - working'!D68,NA())</f>
        <v>2.3426807142629787E-2</v>
      </c>
      <c r="O68" s="79">
        <f>IF(O$3=TRUE,'B - working'!E68,NA())</f>
        <v>3.290851433016215E-4</v>
      </c>
      <c r="P68" s="4"/>
      <c r="Q68" s="79">
        <f>IF(Q$3=TRUE,'B - working'!F68,NA())</f>
        <v>3.1217545360131958E-2</v>
      </c>
      <c r="R68" s="79">
        <f>IF(R$3=TRUE,'B - working'!G68,NA())</f>
        <v>2.1374310389647901E-3</v>
      </c>
    </row>
    <row r="69" spans="1:18">
      <c r="A69" s="3" t="s">
        <v>69</v>
      </c>
      <c r="B69" s="79">
        <f>(B!F70-B!E70)/B!E70</f>
        <v>1.0038913050586965E-2</v>
      </c>
      <c r="C69" s="79">
        <f>(B!C70-B!B70)/B!B70</f>
        <v>-1.8305294026855996E-2</v>
      </c>
      <c r="D69" s="79">
        <f>(B!L70-B!K70)/B!K70</f>
        <v>2.4515962758931736E-2</v>
      </c>
      <c r="E69" s="79">
        <f>(B!I70-B!H70)/B!H70</f>
        <v>1.0988340150173983E-3</v>
      </c>
      <c r="F69" s="79">
        <f>(B!R70-B!Q70)/B!Q70</f>
        <v>2.3929146537842189E-2</v>
      </c>
      <c r="G69" s="79">
        <f>(B!O70-B!N70)/B!N70</f>
        <v>2.4712193357844616E-3</v>
      </c>
      <c r="K69" s="18" t="s">
        <v>69</v>
      </c>
      <c r="L69" s="79">
        <f>IF(L$3=TRUE,'B - working'!B69,NA())</f>
        <v>1.0038913050586965E-2</v>
      </c>
      <c r="M69" s="79">
        <f>IF(M$3=TRUE,'B - working'!C69,NA())</f>
        <v>-1.8305294026855996E-2</v>
      </c>
      <c r="N69" s="79">
        <f>IF(N$3=TRUE,'B - working'!D69,NA())</f>
        <v>2.4515962758931736E-2</v>
      </c>
      <c r="O69" s="79">
        <f>IF(O$3=TRUE,'B - working'!E69,NA())</f>
        <v>1.0988340150173983E-3</v>
      </c>
      <c r="P69" s="4"/>
      <c r="Q69" s="79">
        <f>IF(Q$3=TRUE,'B - working'!F69,NA())</f>
        <v>2.3929146537842189E-2</v>
      </c>
      <c r="R69" s="79">
        <f>IF(R$3=TRUE,'B - working'!G69,NA())</f>
        <v>2.4712193357844616E-3</v>
      </c>
    </row>
    <row r="70" spans="1:18">
      <c r="A70" s="3" t="s">
        <v>70</v>
      </c>
      <c r="B70" s="79">
        <f>(B!F71-B!E71)/B!E71</f>
        <v>3.6023789294817332E-3</v>
      </c>
      <c r="C70" s="79">
        <f>(B!C71-B!B71)/B!B71</f>
        <v>-2.1440933273508107E-2</v>
      </c>
      <c r="D70" s="79">
        <f>(B!L71-B!K71)/B!K71</f>
        <v>2.1061332451644901E-2</v>
      </c>
      <c r="E70" s="79">
        <f>(B!I71-B!H71)/B!H71</f>
        <v>-5.6324879414968105E-3</v>
      </c>
      <c r="F70" s="79">
        <f>(B!R71-B!Q71)/B!Q71</f>
        <v>2.4370404112709052E-2</v>
      </c>
      <c r="G70" s="79">
        <f>(B!O71-B!N71)/B!N71</f>
        <v>3.2628435989780526E-3</v>
      </c>
      <c r="K70" s="18" t="s">
        <v>70</v>
      </c>
      <c r="L70" s="79">
        <f>IF(L$3=TRUE,'B - working'!B70,NA())</f>
        <v>3.6023789294817332E-3</v>
      </c>
      <c r="M70" s="79">
        <f>IF(M$3=TRUE,'B - working'!C70,NA())</f>
        <v>-2.1440933273508107E-2</v>
      </c>
      <c r="N70" s="79">
        <f>IF(N$3=TRUE,'B - working'!D70,NA())</f>
        <v>2.1061332451644901E-2</v>
      </c>
      <c r="O70" s="79">
        <f>IF(O$3=TRUE,'B - working'!E70,NA())</f>
        <v>-5.6324879414968105E-3</v>
      </c>
      <c r="P70" s="4"/>
      <c r="Q70" s="79">
        <f>IF(Q$3=TRUE,'B - working'!F70,NA())</f>
        <v>2.4370404112709052E-2</v>
      </c>
      <c r="R70" s="79">
        <f>IF(R$3=TRUE,'B - working'!G70,NA())</f>
        <v>3.2628435989780526E-3</v>
      </c>
    </row>
    <row r="71" spans="1:18">
      <c r="A71" s="3" t="s">
        <v>71</v>
      </c>
      <c r="B71" s="79">
        <f>(B!F72-B!E72)/B!E72</f>
        <v>-8.1504278129121716E-3</v>
      </c>
      <c r="C71" s="79">
        <f>(B!C72-B!B72)/B!B72</f>
        <v>-2.4248579680705876E-2</v>
      </c>
      <c r="D71" s="79">
        <f>(B!L72-B!K72)/B!K72</f>
        <v>1.5339111294538452E-2</v>
      </c>
      <c r="E71" s="79">
        <f>(B!I72-B!H72)/B!H72</f>
        <v>-6.5927673464111431E-3</v>
      </c>
      <c r="F71" s="79">
        <f>(B!R72-B!Q72)/B!Q72</f>
        <v>2.2391056964990962E-2</v>
      </c>
      <c r="G71" s="79">
        <f>(B!O72-B!N72)/B!N72</f>
        <v>-3.4242271927620005E-3</v>
      </c>
      <c r="K71" s="18" t="s">
        <v>71</v>
      </c>
      <c r="L71" s="79">
        <f>IF(L$3=TRUE,'B - working'!B71,NA())</f>
        <v>-8.1504278129121716E-3</v>
      </c>
      <c r="M71" s="79">
        <f>IF(M$3=TRUE,'B - working'!C71,NA())</f>
        <v>-2.4248579680705876E-2</v>
      </c>
      <c r="N71" s="79">
        <f>IF(N$3=TRUE,'B - working'!D71,NA())</f>
        <v>1.5339111294538452E-2</v>
      </c>
      <c r="O71" s="79">
        <f>IF(O$3=TRUE,'B - working'!E71,NA())</f>
        <v>-6.5927673464111431E-3</v>
      </c>
      <c r="P71" s="4"/>
      <c r="Q71" s="79">
        <f>IF(Q$3=TRUE,'B - working'!F71,NA())</f>
        <v>2.2391056964990962E-2</v>
      </c>
      <c r="R71" s="79">
        <f>IF(R$3=TRUE,'B - working'!G71,NA())</f>
        <v>-3.4242271927620005E-3</v>
      </c>
    </row>
    <row r="72" spans="1:18">
      <c r="A72" s="3" t="s">
        <v>72</v>
      </c>
      <c r="B72" s="79">
        <f>(B!F73-B!E73)/B!E73</f>
        <v>-1.6313873533773764E-2</v>
      </c>
      <c r="C72" s="79">
        <f>(B!C73-B!B73)/B!B73</f>
        <v>-3.1769274845610235E-2</v>
      </c>
      <c r="D72" s="79">
        <f>(B!L73-B!K73)/B!K73</f>
        <v>7.3200907278850782E-3</v>
      </c>
      <c r="E72" s="79">
        <f>(B!I73-B!H73)/B!H73</f>
        <v>-5.5078775457922374E-3</v>
      </c>
      <c r="F72" s="79">
        <f>(B!R73-B!Q73)/B!Q73</f>
        <v>1.7056156260899895E-2</v>
      </c>
      <c r="G72" s="79">
        <f>(B!O73-B!N73)/B!N73</f>
        <v>-5.0252896067874038E-3</v>
      </c>
      <c r="K72" s="18" t="s">
        <v>72</v>
      </c>
      <c r="L72" s="79">
        <f>IF(L$3=TRUE,'B - working'!B72,NA())</f>
        <v>-1.6313873533773764E-2</v>
      </c>
      <c r="M72" s="79">
        <f>IF(M$3=TRUE,'B - working'!C72,NA())</f>
        <v>-3.1769274845610235E-2</v>
      </c>
      <c r="N72" s="79">
        <f>IF(N$3=TRUE,'B - working'!D72,NA())</f>
        <v>7.3200907278850782E-3</v>
      </c>
      <c r="O72" s="79">
        <f>IF(O$3=TRUE,'B - working'!E72,NA())</f>
        <v>-5.5078775457922374E-3</v>
      </c>
      <c r="P72" s="4"/>
      <c r="Q72" s="79">
        <f>IF(Q$3=TRUE,'B - working'!F72,NA())</f>
        <v>1.7056156260899895E-2</v>
      </c>
      <c r="R72" s="79">
        <f>IF(R$3=TRUE,'B - working'!G72,NA())</f>
        <v>-5.0252896067874038E-3</v>
      </c>
    </row>
    <row r="73" spans="1:18">
      <c r="A73" s="3" t="s">
        <v>73</v>
      </c>
      <c r="B73" s="79">
        <f>(B!F74-B!E74)/B!E74</f>
        <v>-1.5699003080184147E-2</v>
      </c>
      <c r="C73" s="79">
        <f>(B!C74-B!B74)/B!B74</f>
        <v>-3.01304198960376E-2</v>
      </c>
      <c r="D73" s="79">
        <f>(B!L74-B!K74)/B!K74</f>
        <v>5.7486996988776349E-3</v>
      </c>
      <c r="E73" s="79">
        <f>(B!I74-B!H74)/B!H74</f>
        <v>-6.9453376205787778E-3</v>
      </c>
      <c r="F73" s="79">
        <f>(B!R74-B!Q74)/B!Q74</f>
        <v>9.8854268548274424E-3</v>
      </c>
      <c r="G73" s="79">
        <f>(B!O74-B!N74)/B!N74</f>
        <v>-3.1766612641815233E-3</v>
      </c>
      <c r="K73" s="18" t="s">
        <v>73</v>
      </c>
      <c r="L73" s="79">
        <f>IF(L$3=TRUE,'B - working'!B73,NA())</f>
        <v>-1.5699003080184147E-2</v>
      </c>
      <c r="M73" s="79">
        <f>IF(M$3=TRUE,'B - working'!C73,NA())</f>
        <v>-3.01304198960376E-2</v>
      </c>
      <c r="N73" s="79">
        <f>IF(N$3=TRUE,'B - working'!D73,NA())</f>
        <v>5.7486996988776349E-3</v>
      </c>
      <c r="O73" s="79">
        <f>IF(O$3=TRUE,'B - working'!E73,NA())</f>
        <v>-6.9453376205787778E-3</v>
      </c>
      <c r="P73" s="4"/>
      <c r="Q73" s="79">
        <f>IF(Q$3=TRUE,'B - working'!F73,NA())</f>
        <v>9.8854268548274424E-3</v>
      </c>
      <c r="R73" s="79">
        <f>IF(R$3=TRUE,'B - working'!G73,NA())</f>
        <v>-3.1766612641815233E-3</v>
      </c>
    </row>
    <row r="74" spans="1:18">
      <c r="A74" s="3" t="s">
        <v>74</v>
      </c>
      <c r="B74" s="79">
        <f>(B!F75-B!E75)/B!E75</f>
        <v>-1.756372105058869E-2</v>
      </c>
      <c r="C74" s="79">
        <f>(B!C75-B!B75)/B!B75</f>
        <v>-2.2475304353079782E-2</v>
      </c>
      <c r="D74" s="79">
        <f>(B!L75-B!K75)/B!K75</f>
        <v>2.6270587046579772E-3</v>
      </c>
      <c r="E74" s="79">
        <f>(B!I75-B!H75)/B!H75</f>
        <v>-8.4118332755741786E-3</v>
      </c>
      <c r="F74" s="79">
        <f>(B!R75-B!Q75)/B!Q75</f>
        <v>5.9482398775566993E-3</v>
      </c>
      <c r="G74" s="79">
        <f>(B!O75-B!N75)/B!N75</f>
        <v>-5.6291282985715682E-3</v>
      </c>
      <c r="K74" s="18" t="s">
        <v>74</v>
      </c>
      <c r="L74" s="79">
        <f>IF(L$3=TRUE,'B - working'!B74,NA())</f>
        <v>-1.756372105058869E-2</v>
      </c>
      <c r="M74" s="79">
        <f>IF(M$3=TRUE,'B - working'!C74,NA())</f>
        <v>-2.2475304353079782E-2</v>
      </c>
      <c r="N74" s="79">
        <f>IF(N$3=TRUE,'B - working'!D74,NA())</f>
        <v>2.6270587046579772E-3</v>
      </c>
      <c r="O74" s="79">
        <f>IF(O$3=TRUE,'B - working'!E74,NA())</f>
        <v>-8.4118332755741786E-3</v>
      </c>
      <c r="P74" s="4"/>
      <c r="Q74" s="79">
        <f>IF(Q$3=TRUE,'B - working'!F74,NA())</f>
        <v>5.9482398775566993E-3</v>
      </c>
      <c r="R74" s="79">
        <f>IF(R$3=TRUE,'B - working'!G74,NA())</f>
        <v>-5.6291282985715682E-3</v>
      </c>
    </row>
    <row r="75" spans="1:18">
      <c r="A75" s="3" t="s">
        <v>75</v>
      </c>
      <c r="B75" s="79">
        <f>(B!F76-B!E76)/B!E76</f>
        <v>-1.8417318317683645E-2</v>
      </c>
      <c r="C75" s="79">
        <f>(B!C76-B!B76)/B!B76</f>
        <v>-2.5678159639057539E-2</v>
      </c>
      <c r="D75" s="79">
        <f>(B!L76-B!K76)/B!K76</f>
        <v>3.9955091797648926E-3</v>
      </c>
      <c r="E75" s="79">
        <f>(B!I76-B!H76)/B!H76</f>
        <v>-4.0084452740124232E-3</v>
      </c>
      <c r="F75" s="79">
        <f>(B!R76-B!Q76)/B!Q76</f>
        <v>4.2626332072877278E-3</v>
      </c>
      <c r="G75" s="79">
        <f>(B!O76-B!N76)/B!N76</f>
        <v>-7.4667347394620125E-3</v>
      </c>
      <c r="K75" s="18" t="s">
        <v>75</v>
      </c>
      <c r="L75" s="79">
        <f>IF(L$3=TRUE,'B - working'!B75,NA())</f>
        <v>-1.8417318317683645E-2</v>
      </c>
      <c r="M75" s="79">
        <f>IF(M$3=TRUE,'B - working'!C75,NA())</f>
        <v>-2.5678159639057539E-2</v>
      </c>
      <c r="N75" s="79">
        <f>IF(N$3=TRUE,'B - working'!D75,NA())</f>
        <v>3.9955091797648926E-3</v>
      </c>
      <c r="O75" s="79">
        <f>IF(O$3=TRUE,'B - working'!E75,NA())</f>
        <v>-4.0084452740124232E-3</v>
      </c>
      <c r="P75" s="4"/>
      <c r="Q75" s="79">
        <f>IF(Q$3=TRUE,'B - working'!F75,NA())</f>
        <v>4.2626332072877278E-3</v>
      </c>
      <c r="R75" s="79">
        <f>IF(R$3=TRUE,'B - working'!G75,NA())</f>
        <v>-7.4667347394620125E-3</v>
      </c>
    </row>
    <row r="76" spans="1:18">
      <c r="A76" s="3" t="s">
        <v>76</v>
      </c>
      <c r="B76" s="79">
        <f>(B!F77-B!E77)/B!E77</f>
        <v>-2.9761664717506148E-2</v>
      </c>
      <c r="C76" s="79">
        <f>(B!C77-B!B77)/B!B77</f>
        <v>-3.329131756506265E-2</v>
      </c>
      <c r="D76" s="79">
        <f>(B!L77-B!K77)/B!K77</f>
        <v>8.9442679579310983E-4</v>
      </c>
      <c r="E76" s="79">
        <f>(B!I77-B!H77)/B!H77</f>
        <v>-9.2425098925946868E-3</v>
      </c>
      <c r="F76" s="79">
        <f>(B!R77-B!Q77)/B!Q77</f>
        <v>4.2497217444095918E-3</v>
      </c>
      <c r="G76" s="79">
        <f>(B!O77-B!N77)/B!N77</f>
        <v>-3.1431861326362306E-3</v>
      </c>
      <c r="K76" s="18" t="s">
        <v>76</v>
      </c>
      <c r="L76" s="79">
        <f>IF(L$3=TRUE,'B - working'!B76,NA())</f>
        <v>-2.9761664717506148E-2</v>
      </c>
      <c r="M76" s="79">
        <f>IF(M$3=TRUE,'B - working'!C76,NA())</f>
        <v>-3.329131756506265E-2</v>
      </c>
      <c r="N76" s="79">
        <f>IF(N$3=TRUE,'B - working'!D76,NA())</f>
        <v>8.9442679579310983E-4</v>
      </c>
      <c r="O76" s="79">
        <f>IF(O$3=TRUE,'B - working'!E76,NA())</f>
        <v>-9.2425098925946868E-3</v>
      </c>
      <c r="P76" s="4"/>
      <c r="Q76" s="79">
        <f>IF(Q$3=TRUE,'B - working'!F76,NA())</f>
        <v>4.2497217444095918E-3</v>
      </c>
      <c r="R76" s="79">
        <f>IF(R$3=TRUE,'B - working'!G76,NA())</f>
        <v>-3.1431861326362306E-3</v>
      </c>
    </row>
    <row r="77" spans="1:18">
      <c r="A77" s="3" t="s">
        <v>77</v>
      </c>
      <c r="B77" s="79">
        <f>(B!F78-B!E78)/B!E78</f>
        <v>-2.4100074355946289E-2</v>
      </c>
      <c r="C77" s="79">
        <f>(B!C78-B!B78)/B!B78</f>
        <v>-3.1260949118231011E-2</v>
      </c>
      <c r="D77" s="79">
        <f>(B!L78-B!K78)/B!K78</f>
        <v>-9.2925288068393015E-3</v>
      </c>
      <c r="E77" s="79">
        <f>(B!I78-B!H78)/B!H78</f>
        <v>-1.3331319158578497E-2</v>
      </c>
      <c r="F77" s="79">
        <f>(B!R78-B!Q78)/B!Q78</f>
        <v>1.8010047710828147E-3</v>
      </c>
      <c r="G77" s="79">
        <f>(B!O78-B!N78)/B!N78</f>
        <v>-8.2964919331687433E-3</v>
      </c>
      <c r="K77" s="18" t="s">
        <v>77</v>
      </c>
      <c r="L77" s="79">
        <f>IF(L$3=TRUE,'B - working'!B77,NA())</f>
        <v>-2.4100074355946289E-2</v>
      </c>
      <c r="M77" s="79">
        <f>IF(M$3=TRUE,'B - working'!C77,NA())</f>
        <v>-3.1260949118231011E-2</v>
      </c>
      <c r="N77" s="79">
        <f>IF(N$3=TRUE,'B - working'!D77,NA())</f>
        <v>-9.2925288068393015E-3</v>
      </c>
      <c r="O77" s="79">
        <f>IF(O$3=TRUE,'B - working'!E77,NA())</f>
        <v>-1.3331319158578497E-2</v>
      </c>
      <c r="P77" s="4"/>
      <c r="Q77" s="79">
        <f>IF(Q$3=TRUE,'B - working'!F77,NA())</f>
        <v>1.8010047710828147E-3</v>
      </c>
      <c r="R77" s="79">
        <f>IF(R$3=TRUE,'B - working'!G77,NA())</f>
        <v>-8.2964919331687433E-3</v>
      </c>
    </row>
    <row r="78" spans="1:18">
      <c r="A78" s="3" t="s">
        <v>78</v>
      </c>
      <c r="B78" s="79">
        <f>(B!F79-B!E79)/B!E79</f>
        <v>-2.6729020078942851E-2</v>
      </c>
      <c r="C78" s="79">
        <f>(B!C79-B!B79)/B!B79</f>
        <v>-3.3615710435117442E-2</v>
      </c>
      <c r="D78" s="79">
        <f>(B!L79-B!K79)/B!K79</f>
        <v>-5.9697472956595898E-3</v>
      </c>
      <c r="E78" s="79">
        <f>(B!I79-B!H79)/B!H79</f>
        <v>-1.4711130496847614E-2</v>
      </c>
      <c r="F78" s="79">
        <f>(B!R79-B!Q79)/B!Q79</f>
        <v>-8.6272843178920519E-3</v>
      </c>
      <c r="G78" s="79">
        <f>(B!O79-B!N79)/B!N79</f>
        <v>-1.1950507224100831E-2</v>
      </c>
      <c r="K78" s="18" t="s">
        <v>78</v>
      </c>
      <c r="L78" s="79">
        <f>IF(L$3=TRUE,'B - working'!B78,NA())</f>
        <v>-2.6729020078942851E-2</v>
      </c>
      <c r="M78" s="79">
        <f>IF(M$3=TRUE,'B - working'!C78,NA())</f>
        <v>-3.3615710435117442E-2</v>
      </c>
      <c r="N78" s="79">
        <f>IF(N$3=TRUE,'B - working'!D78,NA())</f>
        <v>-5.9697472956595898E-3</v>
      </c>
      <c r="O78" s="79">
        <f>IF(O$3=TRUE,'B - working'!E78,NA())</f>
        <v>-1.4711130496847614E-2</v>
      </c>
      <c r="P78" s="4"/>
      <c r="Q78" s="79">
        <f>IF(Q$3=TRUE,'B - working'!F78,NA())</f>
        <v>-8.6272843178920519E-3</v>
      </c>
      <c r="R78" s="79">
        <f>IF(R$3=TRUE,'B - working'!G78,NA())</f>
        <v>-1.1950507224100831E-2</v>
      </c>
    </row>
    <row r="79" spans="1:18">
      <c r="A79" s="3" t="s">
        <v>79</v>
      </c>
      <c r="B79" s="79">
        <f>(B!F80-B!E80)/B!E80</f>
        <v>-2.508361204013378E-2</v>
      </c>
      <c r="C79" s="79">
        <f>(B!C80-B!B80)/B!B80</f>
        <v>-2.6400158321789036E-2</v>
      </c>
      <c r="D79" s="79">
        <f>(B!L80-B!K80)/B!K80</f>
        <v>-7.0229681978798584E-3</v>
      </c>
      <c r="E79" s="79">
        <f>(B!I80-B!H80)/B!H80</f>
        <v>-1.2262704869708761E-2</v>
      </c>
      <c r="F79" s="79">
        <f>(B!R80-B!Q80)/B!Q80</f>
        <v>-4.2020687107499075E-3</v>
      </c>
      <c r="G79" s="79">
        <f>(B!O80-B!N80)/B!N80</f>
        <v>-1.3535353535353536E-2</v>
      </c>
      <c r="K79" s="18" t="s">
        <v>79</v>
      </c>
      <c r="L79" s="79">
        <f>IF(L$3=TRUE,'B - working'!B79,NA())</f>
        <v>-2.508361204013378E-2</v>
      </c>
      <c r="M79" s="79">
        <f>IF(M$3=TRUE,'B - working'!C79,NA())</f>
        <v>-2.6400158321789036E-2</v>
      </c>
      <c r="N79" s="79">
        <f>IF(N$3=TRUE,'B - working'!D79,NA())</f>
        <v>-7.0229681978798584E-3</v>
      </c>
      <c r="O79" s="79">
        <f>IF(O$3=TRUE,'B - working'!E79,NA())</f>
        <v>-1.2262704869708761E-2</v>
      </c>
      <c r="P79" s="4"/>
      <c r="Q79" s="79">
        <f>IF(Q$3=TRUE,'B - working'!F79,NA())</f>
        <v>-4.2020687107499075E-3</v>
      </c>
      <c r="R79" s="79">
        <f>IF(R$3=TRUE,'B - working'!G79,NA())</f>
        <v>-1.3535353535353536E-2</v>
      </c>
    </row>
    <row r="80" spans="1:18">
      <c r="A80" s="3" t="s">
        <v>80</v>
      </c>
      <c r="B80" s="79">
        <f>(B!F81-B!E81)/B!E81</f>
        <v>-2.3589531822639755E-2</v>
      </c>
      <c r="C80" s="79">
        <f>(B!C81-B!B81)/B!B81</f>
        <v>-3.4574696826352454E-2</v>
      </c>
      <c r="D80" s="79">
        <f>(B!L81-B!K81)/B!K81</f>
        <v>-7.0679873064717763E-3</v>
      </c>
      <c r="E80" s="79">
        <f>(B!I81-B!H81)/B!H81</f>
        <v>-9.1661258922777419E-3</v>
      </c>
      <c r="F80" s="79">
        <f>(B!R81-B!Q81)/B!Q81</f>
        <v>-6.9041196104430522E-3</v>
      </c>
      <c r="G80" s="79">
        <f>(B!O81-B!N81)/B!N81</f>
        <v>-1.1098154328682296E-2</v>
      </c>
      <c r="K80" s="18" t="s">
        <v>80</v>
      </c>
      <c r="L80" s="79">
        <f>IF(L$3=TRUE,'B - working'!B80,NA())</f>
        <v>-2.3589531822639755E-2</v>
      </c>
      <c r="M80" s="79">
        <f>IF(M$3=TRUE,'B - working'!C80,NA())</f>
        <v>-3.4574696826352454E-2</v>
      </c>
      <c r="N80" s="79">
        <f>IF(N$3=TRUE,'B - working'!D80,NA())</f>
        <v>-7.0679873064717763E-3</v>
      </c>
      <c r="O80" s="79">
        <f>IF(O$3=TRUE,'B - working'!E80,NA())</f>
        <v>-9.1661258922777419E-3</v>
      </c>
      <c r="P80" s="4"/>
      <c r="Q80" s="79">
        <f>IF(Q$3=TRUE,'B - working'!F80,NA())</f>
        <v>-6.9041196104430522E-3</v>
      </c>
      <c r="R80" s="79">
        <f>IF(R$3=TRUE,'B - working'!G80,NA())</f>
        <v>-1.1098154328682296E-2</v>
      </c>
    </row>
    <row r="81" spans="1:18">
      <c r="A81" s="3" t="s">
        <v>81</v>
      </c>
      <c r="B81" s="79">
        <f>(B!F82-B!E82)/B!E82</f>
        <v>-2.9378143575674441E-2</v>
      </c>
      <c r="C81" s="79">
        <f>(B!C82-B!B82)/B!B82</f>
        <v>-3.3231650952116845E-2</v>
      </c>
      <c r="D81" s="79">
        <f>(B!L82-B!K82)/B!K82</f>
        <v>-3.4296125609560046E-3</v>
      </c>
      <c r="E81" s="79">
        <f>(B!I82-B!H82)/B!H82</f>
        <v>-1.8128087508821455E-2</v>
      </c>
      <c r="F81" s="79">
        <f>(B!R82-B!Q82)/B!Q82</f>
        <v>-6.4837905236907727E-3</v>
      </c>
      <c r="G81" s="79">
        <f>(B!O82-B!N82)/B!N82</f>
        <v>-8.2144942039863236E-3</v>
      </c>
      <c r="K81" s="18" t="s">
        <v>81</v>
      </c>
      <c r="L81" s="79">
        <f>IF(L$3=TRUE,'B - working'!B81,NA())</f>
        <v>-2.9378143575674441E-2</v>
      </c>
      <c r="M81" s="79">
        <f>IF(M$3=TRUE,'B - working'!C81,NA())</f>
        <v>-3.3231650952116845E-2</v>
      </c>
      <c r="N81" s="79">
        <f>IF(N$3=TRUE,'B - working'!D81,NA())</f>
        <v>-3.4296125609560046E-3</v>
      </c>
      <c r="O81" s="79">
        <f>IF(O$3=TRUE,'B - working'!E81,NA())</f>
        <v>-1.8128087508821455E-2</v>
      </c>
      <c r="P81" s="4"/>
      <c r="Q81" s="79">
        <f>IF(Q$3=TRUE,'B - working'!F81,NA())</f>
        <v>-6.4837905236907727E-3</v>
      </c>
      <c r="R81" s="79">
        <f>IF(R$3=TRUE,'B - working'!G81,NA())</f>
        <v>-8.2144942039863236E-3</v>
      </c>
    </row>
    <row r="82" spans="1:18">
      <c r="A82" s="3" t="s">
        <v>82</v>
      </c>
      <c r="B82" s="79">
        <f>(B!F83-B!E83)/B!E83</f>
        <v>-3.459637561779242E-2</v>
      </c>
      <c r="C82" s="79">
        <f>(B!C83-B!B83)/B!B83</f>
        <v>-3.4809691751019098E-2</v>
      </c>
      <c r="D82" s="79">
        <f>(B!L83-B!K83)/B!K83</f>
        <v>-1.312727489707023E-2</v>
      </c>
      <c r="E82" s="79">
        <f>(B!I83-B!H83)/B!H83</f>
        <v>-1.786735277301315E-2</v>
      </c>
      <c r="F82" s="79">
        <f>(B!R83-B!Q83)/B!Q83</f>
        <v>-2.6926960619320095E-3</v>
      </c>
      <c r="G82" s="79">
        <f>(B!O83-B!N83)/B!N83</f>
        <v>-1.6460531102218987E-2</v>
      </c>
      <c r="K82" s="18" t="s">
        <v>82</v>
      </c>
      <c r="L82" s="79">
        <f>IF(L$3=TRUE,'B - working'!B82,NA())</f>
        <v>-3.459637561779242E-2</v>
      </c>
      <c r="M82" s="79">
        <f>IF(M$3=TRUE,'B - working'!C82,NA())</f>
        <v>-3.4809691751019098E-2</v>
      </c>
      <c r="N82" s="79">
        <f>IF(N$3=TRUE,'B - working'!D82,NA())</f>
        <v>-1.312727489707023E-2</v>
      </c>
      <c r="O82" s="79">
        <f>IF(O$3=TRUE,'B - working'!E82,NA())</f>
        <v>-1.786735277301315E-2</v>
      </c>
      <c r="P82" s="4"/>
      <c r="Q82" s="79">
        <f>IF(Q$3=TRUE,'B - working'!F82,NA())</f>
        <v>-2.6926960619320095E-3</v>
      </c>
      <c r="R82" s="79">
        <f>IF(R$3=TRUE,'B - working'!G82,NA())</f>
        <v>-1.6460531102218987E-2</v>
      </c>
    </row>
    <row r="83" spans="1:18">
      <c r="A83" s="3" t="s">
        <v>83</v>
      </c>
      <c r="B83" s="79">
        <f>(B!F84-B!E84)/B!E84</f>
        <v>-3.4619716639990514E-2</v>
      </c>
      <c r="C83" s="79">
        <f>(B!C84-B!B84)/B!B84</f>
        <v>-3.2152665972156456E-2</v>
      </c>
      <c r="D83" s="79">
        <f>(B!L84-B!K84)/B!K84</f>
        <v>-2.050856499318357E-2</v>
      </c>
      <c r="E83" s="79">
        <f>(B!I84-B!H84)/B!H84</f>
        <v>-1.7961234064736268E-2</v>
      </c>
      <c r="F83" s="79">
        <f>(B!R84-B!Q84)/B!Q84</f>
        <v>-1.3013013013013013E-2</v>
      </c>
      <c r="G83" s="79">
        <f>(B!O84-B!N84)/B!N84</f>
        <v>-1.8534950211968847E-2</v>
      </c>
      <c r="K83" s="18" t="s">
        <v>83</v>
      </c>
      <c r="L83" s="79">
        <f>IF(L$3=TRUE,'B - working'!B83,NA())</f>
        <v>-3.4619716639990514E-2</v>
      </c>
      <c r="M83" s="79">
        <f>IF(M$3=TRUE,'B - working'!C83,NA())</f>
        <v>-3.2152665972156456E-2</v>
      </c>
      <c r="N83" s="79">
        <f>IF(N$3=TRUE,'B - working'!D83,NA())</f>
        <v>-2.050856499318357E-2</v>
      </c>
      <c r="O83" s="79">
        <f>IF(O$3=TRUE,'B - working'!E83,NA())</f>
        <v>-1.7961234064736268E-2</v>
      </c>
      <c r="P83" s="4"/>
      <c r="Q83" s="79">
        <f>IF(Q$3=TRUE,'B - working'!F83,NA())</f>
        <v>-1.3013013013013013E-2</v>
      </c>
      <c r="R83" s="79">
        <f>IF(R$3=TRUE,'B - working'!G83,NA())</f>
        <v>-1.8534950211968847E-2</v>
      </c>
    </row>
    <row r="84" spans="1:18">
      <c r="A84" s="3" t="s">
        <v>84</v>
      </c>
      <c r="B84" s="79">
        <f>(B!F85-B!E85)/B!E85</f>
        <v>-3.3509152963077875E-2</v>
      </c>
      <c r="C84" s="79">
        <f>(B!C85-B!B85)/B!B85</f>
        <v>-2.7226263023392962E-2</v>
      </c>
      <c r="D84" s="79">
        <f>(B!L85-B!K85)/B!K85</f>
        <v>-1.9039323046291686E-2</v>
      </c>
      <c r="E84" s="79">
        <f>(B!I85-B!H85)/B!H85</f>
        <v>-1.6700230856132422E-2</v>
      </c>
      <c r="F84" s="79">
        <f>(B!R85-B!Q85)/B!Q85</f>
        <v>-2.0278280401821926E-2</v>
      </c>
      <c r="G84" s="79">
        <f>(B!O85-B!N85)/B!N85</f>
        <v>-1.6370808678500985E-2</v>
      </c>
      <c r="K84" s="18" t="s">
        <v>84</v>
      </c>
      <c r="L84" s="79">
        <f>IF(L$3=TRUE,'B - working'!B84,NA())</f>
        <v>-3.3509152963077875E-2</v>
      </c>
      <c r="M84" s="79">
        <f>IF(M$3=TRUE,'B - working'!C84,NA())</f>
        <v>-2.7226263023392962E-2</v>
      </c>
      <c r="N84" s="79">
        <f>IF(N$3=TRUE,'B - working'!D84,NA())</f>
        <v>-1.9039323046291686E-2</v>
      </c>
      <c r="O84" s="79">
        <f>IF(O$3=TRUE,'B - working'!E84,NA())</f>
        <v>-1.6700230856132422E-2</v>
      </c>
      <c r="P84" s="4"/>
      <c r="Q84" s="79">
        <f>IF(Q$3=TRUE,'B - working'!F84,NA())</f>
        <v>-2.0278280401821926E-2</v>
      </c>
      <c r="R84" s="79">
        <f>IF(R$3=TRUE,'B - working'!G84,NA())</f>
        <v>-1.6370808678500985E-2</v>
      </c>
    </row>
    <row r="85" spans="1:18">
      <c r="A85" s="3" t="s">
        <v>85</v>
      </c>
      <c r="B85" s="79">
        <f>(B!F86-B!E86)/B!E86</f>
        <v>-3.3813747228381374E-2</v>
      </c>
      <c r="C85" s="79">
        <f>(B!C86-B!B86)/B!B86</f>
        <v>-3.634770055681584E-2</v>
      </c>
      <c r="D85" s="79">
        <f>(B!L86-B!K86)/B!K86</f>
        <v>-1.6198845750262328E-2</v>
      </c>
      <c r="E85" s="79">
        <f>(B!I86-B!H86)/B!H86</f>
        <v>-1.0291331729046132E-2</v>
      </c>
      <c r="F85" s="79">
        <f>(B!R86-B!Q86)/B!Q86</f>
        <v>-1.781707799920813E-2</v>
      </c>
      <c r="G85" s="79">
        <f>(B!O86-B!N86)/B!N86</f>
        <v>-1.4702115670303776E-2</v>
      </c>
      <c r="K85" s="18" t="s">
        <v>85</v>
      </c>
      <c r="L85" s="79">
        <f>IF(L$3=TRUE,'B - working'!B85,NA())</f>
        <v>-3.3813747228381374E-2</v>
      </c>
      <c r="M85" s="79">
        <f>IF(M$3=TRUE,'B - working'!C85,NA())</f>
        <v>-3.634770055681584E-2</v>
      </c>
      <c r="N85" s="79">
        <f>IF(N$3=TRUE,'B - working'!D85,NA())</f>
        <v>-1.6198845750262328E-2</v>
      </c>
      <c r="O85" s="79">
        <f>IF(O$3=TRUE,'B - working'!E85,NA())</f>
        <v>-1.0291331729046132E-2</v>
      </c>
      <c r="P85" s="4"/>
      <c r="Q85" s="79">
        <f>IF(Q$3=TRUE,'B - working'!F85,NA())</f>
        <v>-1.781707799920813E-2</v>
      </c>
      <c r="R85" s="79">
        <f>IF(R$3=TRUE,'B - working'!G85,NA())</f>
        <v>-1.4702115670303776E-2</v>
      </c>
    </row>
    <row r="86" spans="1:18">
      <c r="A86" s="3" t="s">
        <v>86</v>
      </c>
      <c r="B86" s="79">
        <f>(B!F87-B!E87)/B!E87</f>
        <v>-3.6837442787538754E-2</v>
      </c>
      <c r="C86" s="79">
        <f>(B!C87-B!B87)/B!B87</f>
        <v>-3.8150978160732672E-2</v>
      </c>
      <c r="D86" s="79">
        <f>(B!L87-B!K87)/B!K87</f>
        <v>-1.9426048565121413E-2</v>
      </c>
      <c r="E86" s="79">
        <f>(B!I87-B!H87)/B!H87</f>
        <v>-2.121033131074478E-2</v>
      </c>
      <c r="F86" s="79">
        <f>(B!R87-B!Q87)/B!Q87</f>
        <v>-1.4280714035701785E-2</v>
      </c>
      <c r="G86" s="79">
        <f>(B!O87-B!N87)/B!N87</f>
        <v>-8.5259263231272451E-3</v>
      </c>
      <c r="K86" s="18" t="s">
        <v>86</v>
      </c>
      <c r="L86" s="79">
        <f>IF(L$3=TRUE,'B - working'!B86,NA())</f>
        <v>-3.6837442787538754E-2</v>
      </c>
      <c r="M86" s="79">
        <f>IF(M$3=TRUE,'B - working'!C86,NA())</f>
        <v>-3.8150978160732672E-2</v>
      </c>
      <c r="N86" s="79">
        <f>IF(N$3=TRUE,'B - working'!D86,NA())</f>
        <v>-1.9426048565121413E-2</v>
      </c>
      <c r="O86" s="79">
        <f>IF(O$3=TRUE,'B - working'!E86,NA())</f>
        <v>-2.121033131074478E-2</v>
      </c>
      <c r="P86" s="4"/>
      <c r="Q86" s="79">
        <f>IF(Q$3=TRUE,'B - working'!F86,NA())</f>
        <v>-1.4280714035701785E-2</v>
      </c>
      <c r="R86" s="79">
        <f>IF(R$3=TRUE,'B - working'!G86,NA())</f>
        <v>-8.5259263231272451E-3</v>
      </c>
    </row>
    <row r="87" spans="1:18">
      <c r="A87" s="3" t="s">
        <v>87</v>
      </c>
      <c r="B87" s="79">
        <f>(B!F88-B!E88)/B!E88</f>
        <v>-4.1543026706231452E-2</v>
      </c>
      <c r="C87" s="79">
        <f>(B!C88-B!B88)/B!B88</f>
        <v>-3.9677007087254558E-2</v>
      </c>
      <c r="D87" s="79">
        <f>(B!L88-B!K88)/B!K88</f>
        <v>-2.1931908155186065E-2</v>
      </c>
      <c r="E87" s="79">
        <f>(B!I88-B!H88)/B!H88</f>
        <v>-2.2474473789287547E-2</v>
      </c>
      <c r="F87" s="79">
        <f>(B!R88-B!Q88)/B!Q88</f>
        <v>-1.7763679619349722E-2</v>
      </c>
      <c r="G87" s="79">
        <f>(B!O88-B!N88)/B!N88</f>
        <v>-2.0443991392003626E-2</v>
      </c>
      <c r="K87" s="18" t="s">
        <v>87</v>
      </c>
      <c r="L87" s="79">
        <f>IF(L$3=TRUE,'B - working'!B87,NA())</f>
        <v>-4.1543026706231452E-2</v>
      </c>
      <c r="M87" s="79">
        <f>IF(M$3=TRUE,'B - working'!C87,NA())</f>
        <v>-3.9677007087254558E-2</v>
      </c>
      <c r="N87" s="79">
        <f>IF(N$3=TRUE,'B - working'!D87,NA())</f>
        <v>-2.1931908155186065E-2</v>
      </c>
      <c r="O87" s="79">
        <f>IF(O$3=TRUE,'B - working'!E87,NA())</f>
        <v>-2.2474473789287547E-2</v>
      </c>
      <c r="P87" s="4"/>
      <c r="Q87" s="79">
        <f>IF(Q$3=TRUE,'B - working'!F87,NA())</f>
        <v>-1.7763679619349722E-2</v>
      </c>
      <c r="R87" s="79">
        <f>IF(R$3=TRUE,'B - working'!G87,NA())</f>
        <v>-2.0443991392003626E-2</v>
      </c>
    </row>
    <row r="88" spans="1:18">
      <c r="A88" s="3" t="s">
        <v>88</v>
      </c>
      <c r="B88" s="79">
        <f>(B!F89-B!E89)/B!E89</f>
        <v>-4.4244604316546761E-2</v>
      </c>
      <c r="C88" s="79">
        <f>(B!C89-B!B89)/B!B89</f>
        <v>-4.2655809583463829E-2</v>
      </c>
      <c r="D88" s="79">
        <f>(B!L89-B!K89)/B!K89</f>
        <v>-2.9803040774015205E-2</v>
      </c>
      <c r="E88" s="79">
        <f>(B!I89-B!H89)/B!H89</f>
        <v>-2.596124269455552E-2</v>
      </c>
      <c r="F88" s="79">
        <f>(B!R89-B!Q89)/B!Q89</f>
        <v>-2.181380968739265E-2</v>
      </c>
      <c r="G88" s="79">
        <f>(B!O89-B!N89)/B!N89</f>
        <v>-2.1584914812344633E-2</v>
      </c>
      <c r="K88" s="18" t="s">
        <v>88</v>
      </c>
      <c r="L88" s="79">
        <f>IF(L$3=TRUE,'B - working'!B88,NA())</f>
        <v>-4.4244604316546761E-2</v>
      </c>
      <c r="M88" s="79">
        <f>IF(M$3=TRUE,'B - working'!C88,NA())</f>
        <v>-4.2655809583463829E-2</v>
      </c>
      <c r="N88" s="79">
        <f>IF(N$3=TRUE,'B - working'!D88,NA())</f>
        <v>-2.9803040774015205E-2</v>
      </c>
      <c r="O88" s="79">
        <f>IF(O$3=TRUE,'B - working'!E88,NA())</f>
        <v>-2.596124269455552E-2</v>
      </c>
      <c r="P88" s="4"/>
      <c r="Q88" s="79">
        <f>IF(Q$3=TRUE,'B - working'!F88,NA())</f>
        <v>-2.181380968739265E-2</v>
      </c>
      <c r="R88" s="79">
        <f>IF(R$3=TRUE,'B - working'!G88,NA())</f>
        <v>-2.1584914812344633E-2</v>
      </c>
    </row>
    <row r="89" spans="1:18">
      <c r="A89" s="3" t="s">
        <v>89</v>
      </c>
      <c r="B89" s="79">
        <f>(B!F90-B!E90)/B!E90</f>
        <v>-3.4887218045112779E-2</v>
      </c>
      <c r="C89" s="79">
        <f>(B!C90-B!B90)/B!B90</f>
        <v>-3.1146864686468646E-2</v>
      </c>
      <c r="D89" s="79">
        <f>(B!L90-B!K90)/B!K90</f>
        <v>-3.0819220165419457E-2</v>
      </c>
      <c r="E89" s="79">
        <f>(B!I90-B!H90)/B!H90</f>
        <v>-2.7432919503404086E-2</v>
      </c>
      <c r="F89" s="79">
        <f>(B!R90-B!Q90)/B!Q90</f>
        <v>-2.8431557145546977E-2</v>
      </c>
      <c r="G89" s="79">
        <f>(B!O90-B!N90)/B!N90</f>
        <v>-2.5245901639344263E-2</v>
      </c>
      <c r="K89" s="18" t="s">
        <v>89</v>
      </c>
      <c r="L89" s="79">
        <f>IF(L$3=TRUE,'B - working'!B89,NA())</f>
        <v>-3.4887218045112779E-2</v>
      </c>
      <c r="M89" s="79">
        <f>IF(M$3=TRUE,'B - working'!C89,NA())</f>
        <v>-3.1146864686468646E-2</v>
      </c>
      <c r="N89" s="79">
        <f>IF(N$3=TRUE,'B - working'!D89,NA())</f>
        <v>-3.0819220165419457E-2</v>
      </c>
      <c r="O89" s="79">
        <f>IF(O$3=TRUE,'B - working'!E89,NA())</f>
        <v>-2.7432919503404086E-2</v>
      </c>
      <c r="P89" s="4"/>
      <c r="Q89" s="79">
        <f>IF(Q$3=TRUE,'B - working'!F89,NA())</f>
        <v>-2.8431557145546977E-2</v>
      </c>
      <c r="R89" s="79">
        <f>IF(R$3=TRUE,'B - working'!G89,NA())</f>
        <v>-2.5245901639344263E-2</v>
      </c>
    </row>
    <row r="90" spans="1:18">
      <c r="A90" s="3" t="s">
        <v>90</v>
      </c>
      <c r="B90" s="79">
        <f>(B!F91-B!E91)/B!E91</f>
        <v>-4.4219557804421959E-2</v>
      </c>
      <c r="C90" s="79">
        <f>(B!C91-B!B91)/B!B91</f>
        <v>-4.1093939178121215E-2</v>
      </c>
      <c r="D90" s="79">
        <f>(B!L91-B!K91)/B!K91</f>
        <v>-2.1581149526536007E-2</v>
      </c>
      <c r="E90" s="79">
        <f>(B!I91-B!H91)/B!H91</f>
        <v>-1.4478764478764479E-2</v>
      </c>
      <c r="F90" s="79">
        <f>(B!R91-B!Q91)/B!Q91</f>
        <v>-2.9357197424424317E-2</v>
      </c>
      <c r="G90" s="79">
        <f>(B!O91-B!N91)/B!N91</f>
        <v>-2.6865456640737539E-2</v>
      </c>
      <c r="K90" s="18" t="s">
        <v>90</v>
      </c>
      <c r="L90" s="79">
        <f>IF(L$3=TRUE,'B - working'!B90,NA())</f>
        <v>-4.4219557804421959E-2</v>
      </c>
      <c r="M90" s="79">
        <f>IF(M$3=TRUE,'B - working'!C90,NA())</f>
        <v>-4.1093939178121215E-2</v>
      </c>
      <c r="N90" s="79">
        <f>IF(N$3=TRUE,'B - working'!D90,NA())</f>
        <v>-2.1581149526536007E-2</v>
      </c>
      <c r="O90" s="79">
        <f>IF(O$3=TRUE,'B - working'!E90,NA())</f>
        <v>-1.4478764478764479E-2</v>
      </c>
      <c r="P90" s="4"/>
      <c r="Q90" s="79">
        <f>IF(Q$3=TRUE,'B - working'!F90,NA())</f>
        <v>-2.9357197424424317E-2</v>
      </c>
      <c r="R90" s="79">
        <f>IF(R$3=TRUE,'B - working'!G90,NA())</f>
        <v>-2.6865456640737539E-2</v>
      </c>
    </row>
    <row r="91" spans="1:18">
      <c r="A91" s="3" t="s">
        <v>91</v>
      </c>
      <c r="B91" s="79">
        <f>(B!F92-B!E92)/B!E92</f>
        <v>-3.7623511527742591E-2</v>
      </c>
      <c r="C91" s="79">
        <f>(B!C92-B!B92)/B!B92</f>
        <v>-3.7308723773465849E-2</v>
      </c>
      <c r="D91" s="79">
        <f>(B!L92-B!K92)/B!K92</f>
        <v>-3.0121219542059506E-2</v>
      </c>
      <c r="E91" s="79">
        <f>(B!I92-B!H92)/B!H92</f>
        <v>-2.6307668569665175E-2</v>
      </c>
      <c r="F91" s="79">
        <f>(B!R92-B!Q92)/B!Q92</f>
        <v>-2.2115739034279394E-2</v>
      </c>
      <c r="G91" s="79">
        <f>(B!O92-B!N92)/B!N92</f>
        <v>-1.4285714285714285E-2</v>
      </c>
      <c r="K91" s="18" t="s">
        <v>91</v>
      </c>
      <c r="L91" s="79">
        <f>IF(L$3=TRUE,'B - working'!B91,NA())</f>
        <v>-3.7623511527742591E-2</v>
      </c>
      <c r="M91" s="79">
        <f>IF(M$3=TRUE,'B - working'!C91,NA())</f>
        <v>-3.7308723773465849E-2</v>
      </c>
      <c r="N91" s="79">
        <f>IF(N$3=TRUE,'B - working'!D91,NA())</f>
        <v>-3.0121219542059506E-2</v>
      </c>
      <c r="O91" s="79">
        <f>IF(O$3=TRUE,'B - working'!E91,NA())</f>
        <v>-2.6307668569665175E-2</v>
      </c>
      <c r="P91" s="4"/>
      <c r="Q91" s="79">
        <f>IF(Q$3=TRUE,'B - working'!F91,NA())</f>
        <v>-2.2115739034279394E-2</v>
      </c>
      <c r="R91" s="79">
        <f>IF(R$3=TRUE,'B - working'!G91,NA())</f>
        <v>-1.4285714285714285E-2</v>
      </c>
    </row>
    <row r="92" spans="1:18">
      <c r="A92" s="3" t="s">
        <v>92</v>
      </c>
      <c r="B92" s="79">
        <f>(B!F93-B!E93)/B!E93</f>
        <v>-4.1381408793549367E-2</v>
      </c>
      <c r="C92" s="79">
        <f>(B!C93-B!B93)/B!B93</f>
        <v>-3.5115722266560255E-2</v>
      </c>
      <c r="D92" s="79">
        <f>(B!L93-B!K93)/B!K93</f>
        <v>-2.5854639471416259E-2</v>
      </c>
      <c r="E92" s="79">
        <f>(B!I93-B!H93)/B!H93</f>
        <v>-2.0918678636799443E-2</v>
      </c>
      <c r="F92" s="79">
        <f>(B!R93-B!Q93)/B!Q93</f>
        <v>-3.2044198895027624E-2</v>
      </c>
      <c r="G92" s="79">
        <f>(B!O93-B!N93)/B!N93</f>
        <v>-2.5555839509327882E-2</v>
      </c>
      <c r="K92" s="18" t="s">
        <v>92</v>
      </c>
      <c r="L92" s="79">
        <f>IF(L$3=TRUE,'B - working'!B92,NA())</f>
        <v>-4.1381408793549367E-2</v>
      </c>
      <c r="M92" s="79">
        <f>IF(M$3=TRUE,'B - working'!C92,NA())</f>
        <v>-3.5115722266560255E-2</v>
      </c>
      <c r="N92" s="79">
        <f>IF(N$3=TRUE,'B - working'!D92,NA())</f>
        <v>-2.5854639471416259E-2</v>
      </c>
      <c r="O92" s="79">
        <f>IF(O$3=TRUE,'B - working'!E92,NA())</f>
        <v>-2.0918678636799443E-2</v>
      </c>
      <c r="P92" s="4"/>
      <c r="Q92" s="79">
        <f>IF(Q$3=TRUE,'B - working'!F92,NA())</f>
        <v>-3.2044198895027624E-2</v>
      </c>
      <c r="R92" s="79">
        <f>IF(R$3=TRUE,'B - working'!G92,NA())</f>
        <v>-2.5555839509327882E-2</v>
      </c>
    </row>
    <row r="93" spans="1:18">
      <c r="A93" s="3" t="s">
        <v>93</v>
      </c>
      <c r="B93" s="79">
        <f>(B!F94-B!E94)/B!E94</f>
        <v>-4.4897959183673466E-2</v>
      </c>
      <c r="C93" s="79">
        <f>(B!C94-B!B94)/B!B94</f>
        <v>-3.4353844599373545E-2</v>
      </c>
      <c r="D93" s="79">
        <f>(B!L94-B!K94)/B!K94</f>
        <v>-2.5144054478784705E-2</v>
      </c>
      <c r="E93" s="79">
        <f>(B!I94-B!H94)/B!H94</f>
        <v>-1.6908929101156926E-2</v>
      </c>
      <c r="F93" s="79">
        <f>(B!R94-B!Q94)/B!Q94</f>
        <v>-2.5498528931023209E-2</v>
      </c>
      <c r="G93" s="79">
        <f>(B!O94-B!N94)/B!N94</f>
        <v>-1.9930001944390433E-2</v>
      </c>
      <c r="K93" s="18" t="s">
        <v>93</v>
      </c>
      <c r="L93" s="79">
        <f>IF(L$3=TRUE,'B - working'!B93,NA())</f>
        <v>-4.4897959183673466E-2</v>
      </c>
      <c r="M93" s="79">
        <f>IF(M$3=TRUE,'B - working'!C93,NA())</f>
        <v>-3.4353844599373545E-2</v>
      </c>
      <c r="N93" s="79">
        <f>IF(N$3=TRUE,'B - working'!D93,NA())</f>
        <v>-2.5144054478784705E-2</v>
      </c>
      <c r="O93" s="79">
        <f>IF(O$3=TRUE,'B - working'!E93,NA())</f>
        <v>-1.6908929101156926E-2</v>
      </c>
      <c r="P93" s="4"/>
      <c r="Q93" s="79">
        <f>IF(Q$3=TRUE,'B - working'!F93,NA())</f>
        <v>-2.5498528931023209E-2</v>
      </c>
      <c r="R93" s="79">
        <f>IF(R$3=TRUE,'B - working'!G93,NA())</f>
        <v>-1.9930001944390433E-2</v>
      </c>
    </row>
    <row r="94" spans="1:18">
      <c r="A94" s="3" t="s">
        <v>94</v>
      </c>
      <c r="B94" s="79">
        <f>(B!F95-B!E95)/B!E95</f>
        <v>-3.3228558599012123E-2</v>
      </c>
      <c r="C94" s="79">
        <f>(B!C95-B!B95)/B!B95</f>
        <v>-2.6837667735423346E-2</v>
      </c>
      <c r="D94" s="79">
        <f>(B!L95-B!K95)/B!K95</f>
        <v>-2.8765153071707416E-2</v>
      </c>
      <c r="E94" s="79">
        <f>(B!I95-B!H95)/B!H95</f>
        <v>-2.1300831529786991E-2</v>
      </c>
      <c r="F94" s="79">
        <f>(B!R95-B!Q95)/B!Q95</f>
        <v>-2.9561671763506627E-2</v>
      </c>
      <c r="G94" s="79">
        <f>(B!O95-B!N95)/B!N95</f>
        <v>-1.5199279441567215E-2</v>
      </c>
      <c r="K94" s="18" t="s">
        <v>94</v>
      </c>
      <c r="L94" s="79">
        <f>IF(L$3=TRUE,'B - working'!B94,NA())</f>
        <v>-3.3228558599012123E-2</v>
      </c>
      <c r="M94" s="79">
        <f>IF(M$3=TRUE,'B - working'!C94,NA())</f>
        <v>-2.6837667735423346E-2</v>
      </c>
      <c r="N94" s="79">
        <f>IF(N$3=TRUE,'B - working'!D94,NA())</f>
        <v>-2.8765153071707416E-2</v>
      </c>
      <c r="O94" s="79">
        <f>IF(O$3=TRUE,'B - working'!E94,NA())</f>
        <v>-2.1300831529786991E-2</v>
      </c>
      <c r="P94" s="4"/>
      <c r="Q94" s="79">
        <f>IF(Q$3=TRUE,'B - working'!F94,NA())</f>
        <v>-2.9561671763506627E-2</v>
      </c>
      <c r="R94" s="79">
        <f>IF(R$3=TRUE,'B - working'!G94,NA())</f>
        <v>-1.5199279441567215E-2</v>
      </c>
    </row>
    <row r="95" spans="1:18">
      <c r="A95" s="3" t="s">
        <v>95</v>
      </c>
      <c r="B95" s="79">
        <f>(B!F96-B!E96)/B!E96</f>
        <v>-5.0388635754489416E-2</v>
      </c>
      <c r="C95" s="79">
        <f>(B!C96-B!B96)/B!B96</f>
        <v>-3.2218926934483687E-2</v>
      </c>
      <c r="D95" s="79">
        <f>(B!L96-B!K96)/B!K96</f>
        <v>-2.1930997592939289E-2</v>
      </c>
      <c r="E95" s="79">
        <f>(B!I96-B!H96)/B!H96</f>
        <v>-9.175568337441797E-3</v>
      </c>
      <c r="F95" s="79">
        <f>(B!R96-B!Q96)/B!Q96</f>
        <v>-3.0562347188264057E-2</v>
      </c>
      <c r="G95" s="79">
        <f>(B!O96-B!N96)/B!N96</f>
        <v>-1.9894598155467721E-2</v>
      </c>
      <c r="K95" s="18" t="s">
        <v>95</v>
      </c>
      <c r="L95" s="79">
        <f>IF(L$3=TRUE,'B - working'!B95,NA())</f>
        <v>-5.0388635754489416E-2</v>
      </c>
      <c r="M95" s="79">
        <f>IF(M$3=TRUE,'B - working'!C95,NA())</f>
        <v>-3.2218926934483687E-2</v>
      </c>
      <c r="N95" s="79">
        <f>IF(N$3=TRUE,'B - working'!D95,NA())</f>
        <v>-2.1930997592939289E-2</v>
      </c>
      <c r="O95" s="79">
        <f>IF(O$3=TRUE,'B - working'!E95,NA())</f>
        <v>-9.175568337441797E-3</v>
      </c>
      <c r="P95" s="4"/>
      <c r="Q95" s="79">
        <f>IF(Q$3=TRUE,'B - working'!F95,NA())</f>
        <v>-3.0562347188264057E-2</v>
      </c>
      <c r="R95" s="79">
        <f>IF(R$3=TRUE,'B - working'!G95,NA())</f>
        <v>-1.9894598155467721E-2</v>
      </c>
    </row>
    <row r="96" spans="1:18">
      <c r="A96" s="3" t="s">
        <v>96</v>
      </c>
      <c r="B96" s="79">
        <f>(B!F97-B!E97)/B!E97</f>
        <v>-8.9130434782608695E-2</v>
      </c>
      <c r="C96" s="79">
        <f>(B!C97-B!B97)/B!B97</f>
        <v>-5.2073732718894011E-2</v>
      </c>
      <c r="D96" s="79">
        <f>(B!L97-B!K97)/B!K97</f>
        <v>-7.1207430340557279E-2</v>
      </c>
      <c r="E96" s="79">
        <f>(B!I97-B!H97)/B!H97</f>
        <v>-5.2127659574468084E-2</v>
      </c>
      <c r="F96" s="79">
        <f>(B!R97-B!Q97)/B!Q97</f>
        <v>-8.1402439024390247E-2</v>
      </c>
      <c r="G96" s="79">
        <f>(B!O97-B!N97)/B!N97</f>
        <v>-3.5669781931464174E-2</v>
      </c>
      <c r="K96" s="18" t="s">
        <v>96</v>
      </c>
      <c r="L96" s="79">
        <f>IF(L$3=TRUE,'B - working'!B96,NA())</f>
        <v>-8.9130434782608695E-2</v>
      </c>
      <c r="M96" s="79">
        <f>IF(M$3=TRUE,'B - working'!C96,NA())</f>
        <v>-5.2073732718894011E-2</v>
      </c>
      <c r="N96" s="79">
        <f>IF(N$3=TRUE,'B - working'!D96,NA())</f>
        <v>-7.1207430340557279E-2</v>
      </c>
      <c r="O96" s="79">
        <f>IF(O$3=TRUE,'B - working'!E96,NA())</f>
        <v>-5.2127659574468084E-2</v>
      </c>
      <c r="P96" s="4"/>
      <c r="Q96" s="79">
        <f>IF(Q$3=TRUE,'B - working'!F96,NA())</f>
        <v>-8.1402439024390247E-2</v>
      </c>
      <c r="R96" s="79">
        <f>IF(R$3=TRUE,'B - working'!G96,NA())</f>
        <v>-3.5669781931464174E-2</v>
      </c>
    </row>
    <row r="97" spans="1:18">
      <c r="A97" s="3" t="s">
        <v>97</v>
      </c>
      <c r="B97" s="79">
        <f>(B!F98-B!E98)/B!E98</f>
        <v>-0.12658730158730158</v>
      </c>
      <c r="C97" s="79">
        <f>(B!C98-B!B98)/B!B98</f>
        <v>-6.9565217391304349E-2</v>
      </c>
      <c r="D97" s="79">
        <f>(B!L98-B!K98)/B!K98</f>
        <v>-8.1992337164750961E-2</v>
      </c>
      <c r="E97" s="79">
        <f>(B!I98-B!H98)/B!H98</f>
        <v>-2.9834254143646408E-2</v>
      </c>
      <c r="F97" s="79">
        <f>(B!R98-B!Q98)/B!Q98</f>
        <v>-6.86046511627907E-2</v>
      </c>
      <c r="G97" s="79">
        <f>(B!O98-B!N98)/B!N98</f>
        <v>-5.0912408759124089E-2</v>
      </c>
      <c r="K97" s="18" t="s">
        <v>97</v>
      </c>
      <c r="L97" s="79">
        <f>IF(L$3=TRUE,'B - working'!B97,NA())</f>
        <v>-0.12658730158730158</v>
      </c>
      <c r="M97" s="79">
        <f>IF(M$3=TRUE,'B - working'!C97,NA())</f>
        <v>-6.9565217391304349E-2</v>
      </c>
      <c r="N97" s="79">
        <f>IF(N$3=TRUE,'B - working'!D97,NA())</f>
        <v>-8.1992337164750961E-2</v>
      </c>
      <c r="O97" s="79">
        <f>IF(O$3=TRUE,'B - working'!E97,NA())</f>
        <v>-2.9834254143646408E-2</v>
      </c>
      <c r="P97" s="4"/>
      <c r="Q97" s="79">
        <f>IF(Q$3=TRUE,'B - working'!F97,NA())</f>
        <v>-6.86046511627907E-2</v>
      </c>
      <c r="R97" s="79">
        <f>IF(R$3=TRUE,'B - working'!G97,NA())</f>
        <v>-5.0912408759124089E-2</v>
      </c>
    </row>
    <row r="98" spans="1:18">
      <c r="A98" s="3" t="s">
        <v>98</v>
      </c>
      <c r="B98" s="79">
        <f>(B!F99-B!E99)/B!E99</f>
        <v>-9.4086021505376344E-2</v>
      </c>
      <c r="C98" s="79">
        <f>(B!C99-B!B99)/B!B99</f>
        <v>-5.3333333333333337E-2</v>
      </c>
      <c r="D98" s="79">
        <f>(B!L99-B!K99)/B!K99</f>
        <v>-0.1328358208955224</v>
      </c>
      <c r="E98" s="79">
        <f>(B!I99-B!H99)/B!H99</f>
        <v>-5.2995391705069124E-2</v>
      </c>
      <c r="F98" s="79">
        <f>(B!R99-B!Q99)/B!Q99</f>
        <v>-7.6847290640394084E-2</v>
      </c>
      <c r="G98" s="79">
        <f>(B!O99-B!N99)/B!N99</f>
        <v>-2.6018099547511313E-2</v>
      </c>
      <c r="K98" s="18" t="s">
        <v>98</v>
      </c>
      <c r="L98" s="79">
        <f>IF(L$3=TRUE,'B - working'!B98,NA())</f>
        <v>-9.4086021505376344E-2</v>
      </c>
      <c r="M98" s="79">
        <f>IF(M$3=TRUE,'B - working'!C98,NA())</f>
        <v>-5.3333333333333337E-2</v>
      </c>
      <c r="N98" s="79">
        <f>IF(N$3=TRUE,'B - working'!D98,NA())</f>
        <v>-0.1328358208955224</v>
      </c>
      <c r="O98" s="79">
        <f>IF(O$3=TRUE,'B - working'!E98,NA())</f>
        <v>-5.2995391705069124E-2</v>
      </c>
      <c r="P98" s="4"/>
      <c r="Q98" s="79">
        <f>IF(Q$3=TRUE,'B - working'!F98,NA())</f>
        <v>-7.6847290640394084E-2</v>
      </c>
      <c r="R98" s="79">
        <f>IF(R$3=TRUE,'B - working'!G98,NA())</f>
        <v>-2.6018099547511313E-2</v>
      </c>
    </row>
    <row r="99" spans="1:18">
      <c r="A99" s="3" t="s">
        <v>99</v>
      </c>
      <c r="B99" s="79">
        <f>(B!F100-B!E100)/B!E100</f>
        <v>-0.11159420289855072</v>
      </c>
      <c r="C99" s="79">
        <f>(B!C100-B!B100)/B!B100</f>
        <v>-6.8103448275862066E-2</v>
      </c>
      <c r="D99" s="79">
        <f>(B!L100-B!K100)/B!K100</f>
        <v>-8.52112676056338E-2</v>
      </c>
      <c r="E99" s="79">
        <f>(B!I100-B!H100)/B!H100</f>
        <v>-3.2378223495702005E-2</v>
      </c>
      <c r="F99" s="79">
        <f>(B!R100-B!Q100)/B!Q100</f>
        <v>-0.15</v>
      </c>
      <c r="G99" s="79">
        <f>(B!O100-B!N100)/B!N100</f>
        <v>-5.3779069767441859E-2</v>
      </c>
      <c r="K99" s="18" t="s">
        <v>99</v>
      </c>
      <c r="L99" s="79">
        <f>IF(L$3=TRUE,'B - working'!B99,NA())</f>
        <v>-0.11159420289855072</v>
      </c>
      <c r="M99" s="79">
        <f>IF(M$3=TRUE,'B - working'!C99,NA())</f>
        <v>-6.8103448275862066E-2</v>
      </c>
      <c r="N99" s="79">
        <f>IF(N$3=TRUE,'B - working'!D99,NA())</f>
        <v>-8.52112676056338E-2</v>
      </c>
      <c r="O99" s="79">
        <f>IF(O$3=TRUE,'B - working'!E99,NA())</f>
        <v>-3.2378223495702005E-2</v>
      </c>
      <c r="P99" s="4"/>
      <c r="Q99" s="79">
        <f>IF(Q$3=TRUE,'B - working'!F99,NA())</f>
        <v>-0.15</v>
      </c>
      <c r="R99" s="79">
        <f>IF(R$3=TRUE,'B - working'!G99,NA())</f>
        <v>-5.3779069767441859E-2</v>
      </c>
    </row>
    <row r="100" spans="1:18">
      <c r="A100" s="3" t="s">
        <v>100</v>
      </c>
      <c r="B100" s="79">
        <f>(B!F101-B!E101)/B!E101</f>
        <v>-0.10373831775700934</v>
      </c>
      <c r="C100" s="79">
        <f>(B!C101-B!B101)/B!B101</f>
        <v>-7.2597864768683268E-2</v>
      </c>
      <c r="D100" s="79">
        <f>(B!L101-B!K101)/B!K101</f>
        <v>-0.10485436893203884</v>
      </c>
      <c r="E100" s="79">
        <f>(B!I101-B!H101)/B!H101</f>
        <v>-5.0729927007299273E-2</v>
      </c>
      <c r="F100" s="79">
        <f>(B!R101-B!Q101)/B!Q101</f>
        <v>-9.7142857142857142E-2</v>
      </c>
      <c r="G100" s="79">
        <f>(B!O101-B!N101)/B!N101</f>
        <v>-3.1734317343173432E-2</v>
      </c>
      <c r="K100" s="18" t="s">
        <v>100</v>
      </c>
      <c r="L100" s="79">
        <f>IF(L$3=TRUE,'B - working'!B100,NA())</f>
        <v>-0.10373831775700934</v>
      </c>
      <c r="M100" s="79">
        <f>IF(M$3=TRUE,'B - working'!C100,NA())</f>
        <v>-7.2597864768683268E-2</v>
      </c>
      <c r="N100" s="79">
        <f>IF(N$3=TRUE,'B - working'!D100,NA())</f>
        <v>-0.10485436893203884</v>
      </c>
      <c r="O100" s="79">
        <f>IF(O$3=TRUE,'B - working'!E100,NA())</f>
        <v>-5.0729927007299273E-2</v>
      </c>
      <c r="P100" s="4"/>
      <c r="Q100" s="79">
        <f>IF(Q$3=TRUE,'B - working'!F100,NA())</f>
        <v>-9.7142857142857142E-2</v>
      </c>
      <c r="R100" s="79">
        <f>IF(R$3=TRUE,'B - working'!G100,NA())</f>
        <v>-3.1734317343173432E-2</v>
      </c>
    </row>
    <row r="101" spans="1:18">
      <c r="A101" s="3" t="s">
        <v>101</v>
      </c>
      <c r="B101" s="79">
        <f>(B!F102-B!E102)/B!E102</f>
        <v>-8.5526315789473686E-2</v>
      </c>
      <c r="C101" s="79">
        <f>(B!C102-B!B102)/B!B102</f>
        <v>-5.4185022026431717E-2</v>
      </c>
      <c r="D101" s="79">
        <f>(B!L102-B!K102)/B!K102</f>
        <v>-0.1</v>
      </c>
      <c r="E101" s="79">
        <f>(B!I102-B!H102)/B!H102</f>
        <v>-5.2112676056338028E-2</v>
      </c>
      <c r="F101" s="79">
        <f>(B!R102-B!Q102)/B!Q102</f>
        <v>-0.1095890410958904</v>
      </c>
      <c r="G101" s="79">
        <f>(B!O102-B!N102)/B!N102</f>
        <v>-4.9758454106280194E-2</v>
      </c>
      <c r="K101" s="18" t="s">
        <v>101</v>
      </c>
      <c r="L101" s="79">
        <f>IF(L$3=TRUE,'B - working'!B101,NA())</f>
        <v>-8.5526315789473686E-2</v>
      </c>
      <c r="M101" s="79">
        <f>IF(M$3=TRUE,'B - working'!C101,NA())</f>
        <v>-5.4185022026431717E-2</v>
      </c>
      <c r="N101" s="79">
        <f>IF(N$3=TRUE,'B - working'!D101,NA())</f>
        <v>-0.1</v>
      </c>
      <c r="O101" s="79">
        <f>IF(O$3=TRUE,'B - working'!E101,NA())</f>
        <v>-5.2112676056338028E-2</v>
      </c>
      <c r="P101" s="4"/>
      <c r="Q101" s="79">
        <f>IF(Q$3=TRUE,'B - working'!F101,NA())</f>
        <v>-0.1095890410958904</v>
      </c>
      <c r="R101" s="79">
        <f>IF(R$3=TRUE,'B - working'!G101,NA())</f>
        <v>-4.9758454106280194E-2</v>
      </c>
    </row>
    <row r="102" spans="1:18">
      <c r="A102" s="3" t="s">
        <v>102</v>
      </c>
      <c r="B102" s="79">
        <f>(B!F103-B!E103)/B!E103</f>
        <v>-0.11636363636363636</v>
      </c>
      <c r="C102" s="79">
        <f>(B!C103-B!B103)/B!B103</f>
        <v>-8.8068181818181823E-2</v>
      </c>
      <c r="D102" s="79">
        <f>(B!L103-B!K103)/B!K103</f>
        <v>-9.636363636363636E-2</v>
      </c>
      <c r="E102" s="79">
        <f>(B!I103-B!H103)/B!H103</f>
        <v>-3.5882352941176469E-2</v>
      </c>
      <c r="F102" s="79">
        <f>(B!R103-B!Q103)/B!Q103</f>
        <v>-0.11272727272727273</v>
      </c>
      <c r="G102" s="79">
        <f>(B!O103-B!N103)/B!N103</f>
        <v>-5.8125000000000003E-2</v>
      </c>
      <c r="K102" s="18" t="s">
        <v>102</v>
      </c>
      <c r="L102" s="79">
        <f>IF(L$3=TRUE,'B - working'!B102,NA())</f>
        <v>-0.11636363636363636</v>
      </c>
      <c r="M102" s="79">
        <f>IF(M$3=TRUE,'B - working'!C102,NA())</f>
        <v>-8.8068181818181823E-2</v>
      </c>
      <c r="N102" s="79">
        <f>IF(N$3=TRUE,'B - working'!D102,NA())</f>
        <v>-9.636363636363636E-2</v>
      </c>
      <c r="O102" s="79">
        <f>IF(O$3=TRUE,'B - working'!E102,NA())</f>
        <v>-3.5882352941176469E-2</v>
      </c>
      <c r="P102" s="4"/>
      <c r="Q102" s="79">
        <f>IF(Q$3=TRUE,'B - working'!F102,NA())</f>
        <v>-0.11272727272727273</v>
      </c>
      <c r="R102" s="79">
        <f>IF(R$3=TRUE,'B - working'!G102,NA())</f>
        <v>-5.8125000000000003E-2</v>
      </c>
    </row>
    <row r="103" spans="1:18">
      <c r="A103" s="3" t="s">
        <v>103</v>
      </c>
      <c r="B103" s="79">
        <f>(B!F104-B!E104)/B!E104</f>
        <v>-0.108</v>
      </c>
      <c r="C103" s="79">
        <f>(B!C104-B!B104)/B!B104</f>
        <v>-7.1428571428571425E-2</v>
      </c>
      <c r="D103" s="79">
        <f>(B!L104-B!K104)/B!K104</f>
        <v>-0.12222222222222222</v>
      </c>
      <c r="E103" s="79">
        <f>(B!I104-B!H104)/B!H104</f>
        <v>-7.874015748031496E-2</v>
      </c>
      <c r="F103" s="79">
        <f>(B!R104-B!Q104)/B!Q104</f>
        <v>-0.11081081081081082</v>
      </c>
      <c r="G103" s="79">
        <f>(B!O104-B!N104)/B!N104</f>
        <v>-3.0327868852459017E-2</v>
      </c>
      <c r="K103" s="18" t="s">
        <v>103</v>
      </c>
      <c r="L103" s="79">
        <f>IF(L$3=TRUE,'B - working'!B103,NA())</f>
        <v>-0.108</v>
      </c>
      <c r="M103" s="79">
        <f>IF(M$3=TRUE,'B - working'!C103,NA())</f>
        <v>-7.1428571428571425E-2</v>
      </c>
      <c r="N103" s="79">
        <f>IF(N$3=TRUE,'B - working'!D103,NA())</f>
        <v>-0.12222222222222222</v>
      </c>
      <c r="O103" s="79">
        <f>IF(O$3=TRUE,'B - working'!E103,NA())</f>
        <v>-7.874015748031496E-2</v>
      </c>
      <c r="P103" s="4"/>
      <c r="Q103" s="79">
        <f>IF(Q$3=TRUE,'B - working'!F103,NA())</f>
        <v>-0.11081081081081082</v>
      </c>
      <c r="R103" s="79">
        <f>IF(R$3=TRUE,'B - working'!G103,NA())</f>
        <v>-3.0327868852459017E-2</v>
      </c>
    </row>
    <row r="104" spans="1:18">
      <c r="A104" s="3" t="s">
        <v>104</v>
      </c>
      <c r="B104" s="79">
        <f>(B!F105-B!E105)/B!E105</f>
        <v>-0.14000000000000001</v>
      </c>
      <c r="C104" s="79">
        <f>(B!C105-B!B105)/B!B105</f>
        <v>-4.6551724137931037E-2</v>
      </c>
      <c r="D104" s="79">
        <f>(B!L105-B!K105)/B!K105</f>
        <v>-6.25E-2</v>
      </c>
      <c r="E104" s="79">
        <f>(B!I105-B!H105)/B!H105</f>
        <v>-5.7894736842105263E-2</v>
      </c>
      <c r="F104" s="79">
        <f>(B!R105-B!Q105)/B!Q105</f>
        <v>-0.1875</v>
      </c>
      <c r="G104" s="79">
        <f>(B!O105-B!N105)/B!N105</f>
        <v>-9.1011235955056183E-2</v>
      </c>
      <c r="K104" s="18" t="s">
        <v>104</v>
      </c>
      <c r="L104" s="79">
        <f>IF(L$3=TRUE,'B - working'!B104,NA())</f>
        <v>-0.14000000000000001</v>
      </c>
      <c r="M104" s="79">
        <f>IF(M$3=TRUE,'B - working'!C104,NA())</f>
        <v>-4.6551724137931037E-2</v>
      </c>
      <c r="N104" s="79">
        <f>IF(N$3=TRUE,'B - working'!D104,NA())</f>
        <v>-6.25E-2</v>
      </c>
      <c r="O104" s="79">
        <f>IF(O$3=TRUE,'B - working'!E104,NA())</f>
        <v>-5.7894736842105263E-2</v>
      </c>
      <c r="P104" s="4"/>
      <c r="Q104" s="79">
        <f>IF(Q$3=TRUE,'B - working'!F104,NA())</f>
        <v>-0.1875</v>
      </c>
      <c r="R104" s="79">
        <f>IF(R$3=TRUE,'B - working'!G104,NA())</f>
        <v>-9.1011235955056183E-2</v>
      </c>
    </row>
    <row r="105" spans="1:18">
      <c r="A105" s="3" t="s">
        <v>105</v>
      </c>
      <c r="B105" s="79">
        <f>(B!F106-B!E106)/B!E106</f>
        <v>-9.0909090909090912E-2</v>
      </c>
      <c r="C105" s="79">
        <f>(B!C106-B!B106)/B!B106</f>
        <v>-4.0476190476190478E-2</v>
      </c>
      <c r="D105" s="79">
        <f>(B!L106-B!K106)/B!K106</f>
        <v>-0.1111111111111111</v>
      </c>
      <c r="E105" s="79">
        <f>(B!I106-B!H106)/B!H106</f>
        <v>-2.5641025641025641E-3</v>
      </c>
      <c r="F105" s="79">
        <f>(B!R106-B!Q106)/B!Q106</f>
        <v>-7.0000000000000007E-2</v>
      </c>
      <c r="G105" s="79">
        <f>(B!O106-B!N106)/B!N106</f>
        <v>-6.4102564102564097E-2</v>
      </c>
      <c r="K105" s="18" t="s">
        <v>105</v>
      </c>
      <c r="L105" s="79">
        <f>IF(L$3=TRUE,'B - working'!B105,NA())</f>
        <v>-9.0909090909090912E-2</v>
      </c>
      <c r="M105" s="79">
        <f>IF(M$3=TRUE,'B - working'!C105,NA())</f>
        <v>-4.0476190476190478E-2</v>
      </c>
      <c r="N105" s="79">
        <f>IF(N$3=TRUE,'B - working'!D105,NA())</f>
        <v>-0.1111111111111111</v>
      </c>
      <c r="O105" s="79">
        <f>IF(O$3=TRUE,'B - working'!E105,NA())</f>
        <v>-2.5641025641025641E-3</v>
      </c>
      <c r="P105" s="4"/>
      <c r="Q105" s="79">
        <f>IF(Q$3=TRUE,'B - working'!F105,NA())</f>
        <v>-7.0000000000000007E-2</v>
      </c>
      <c r="R105" s="79">
        <f>IF(R$3=TRUE,'B - working'!G105,NA())</f>
        <v>-6.4102564102564097E-2</v>
      </c>
    </row>
    <row r="106" spans="1:18">
      <c r="A106" s="6" t="s">
        <v>106</v>
      </c>
      <c r="B106" s="79">
        <f>(B!F107-B!E107)/B!E107</f>
        <v>5.3333333333333337E-2</v>
      </c>
      <c r="C106" s="79">
        <f>(B!C107-B!B107)/B!B107</f>
        <v>-5.1351351351351354E-2</v>
      </c>
      <c r="D106" s="79">
        <f>(B!L107-B!K107)/B!K107</f>
        <v>-3.3333333333333333E-2</v>
      </c>
      <c r="E106" s="79">
        <f>(B!I107-B!H107)/B!H107</f>
        <v>-1.4285714285714285E-2</v>
      </c>
      <c r="F106" s="79">
        <f>(B!R107-B!Q107)/B!Q107</f>
        <v>-0.11333333333333333</v>
      </c>
      <c r="G106" s="79">
        <f>(B!O107-B!N107)/B!N107</f>
        <v>-5.9701492537313433E-3</v>
      </c>
      <c r="K106" s="19" t="s">
        <v>106</v>
      </c>
      <c r="L106" s="79">
        <f>IF(L$3=TRUE,'B - working'!B106,NA())</f>
        <v>5.3333333333333337E-2</v>
      </c>
      <c r="M106" s="79">
        <f>IF(M$3=TRUE,'B - working'!C106,NA())</f>
        <v>-5.1351351351351354E-2</v>
      </c>
      <c r="N106" s="79">
        <f>IF(N$3=TRUE,'B - working'!D106,NA())</f>
        <v>-3.3333333333333333E-2</v>
      </c>
      <c r="O106" s="79">
        <f>IF(O$3=TRUE,'B - working'!E106,NA())</f>
        <v>-1.4285714285714285E-2</v>
      </c>
      <c r="P106" s="80"/>
      <c r="Q106" s="79">
        <f>IF(Q$3=TRUE,'B - working'!F106,NA())</f>
        <v>-0.11333333333333333</v>
      </c>
      <c r="R106" s="79">
        <f>IF(R$3=TRUE,'B - working'!G106,NA())</f>
        <v>-5.9701492537313433E-3</v>
      </c>
    </row>
    <row r="110" spans="1:18">
      <c r="B110" s="5">
        <v>2016</v>
      </c>
      <c r="C110" s="5">
        <v>2017</v>
      </c>
      <c r="D110" s="5">
        <v>2018</v>
      </c>
    </row>
    <row r="112" spans="1:18">
      <c r="A112" s="107" t="s">
        <v>0</v>
      </c>
    </row>
    <row r="113" spans="1:1">
      <c r="A113" s="1"/>
    </row>
    <row r="114" spans="1:1">
      <c r="A114" s="96"/>
    </row>
    <row r="115" spans="1:1">
      <c r="A115" s="3" t="s">
        <v>6</v>
      </c>
    </row>
    <row r="116" spans="1:1">
      <c r="A116" s="3" t="s">
        <v>7</v>
      </c>
    </row>
    <row r="117" spans="1:1">
      <c r="A117" s="3" t="s">
        <v>8</v>
      </c>
    </row>
    <row r="118" spans="1:1">
      <c r="A118" s="3" t="s">
        <v>9</v>
      </c>
    </row>
    <row r="119" spans="1:1">
      <c r="A119" s="3" t="s">
        <v>10</v>
      </c>
    </row>
    <row r="120" spans="1:1">
      <c r="A120" s="3" t="s">
        <v>11</v>
      </c>
    </row>
    <row r="121" spans="1:1">
      <c r="A121" s="3" t="s">
        <v>12</v>
      </c>
    </row>
    <row r="122" spans="1:1">
      <c r="A122" s="3" t="s">
        <v>13</v>
      </c>
    </row>
    <row r="123" spans="1:1">
      <c r="A123" s="3" t="s">
        <v>14</v>
      </c>
    </row>
    <row r="124" spans="1:1">
      <c r="A124" s="3" t="s">
        <v>15</v>
      </c>
    </row>
    <row r="125" spans="1:1">
      <c r="A125" s="3" t="s">
        <v>16</v>
      </c>
    </row>
    <row r="126" spans="1:1">
      <c r="A126" s="3" t="s">
        <v>17</v>
      </c>
    </row>
    <row r="127" spans="1:1">
      <c r="A127" s="3" t="s">
        <v>18</v>
      </c>
    </row>
    <row r="128" spans="1:1">
      <c r="A128" s="3" t="s">
        <v>19</v>
      </c>
    </row>
    <row r="129" spans="1:1">
      <c r="A129" s="3" t="s">
        <v>20</v>
      </c>
    </row>
    <row r="130" spans="1:1">
      <c r="A130" s="3" t="s">
        <v>21</v>
      </c>
    </row>
    <row r="131" spans="1:1">
      <c r="A131" s="3" t="s">
        <v>22</v>
      </c>
    </row>
    <row r="132" spans="1:1">
      <c r="A132" s="3" t="s">
        <v>23</v>
      </c>
    </row>
    <row r="133" spans="1:1">
      <c r="A133" s="3" t="s">
        <v>24</v>
      </c>
    </row>
    <row r="134" spans="1:1">
      <c r="A134" s="3" t="s">
        <v>25</v>
      </c>
    </row>
    <row r="135" spans="1:1">
      <c r="A135" s="3" t="s">
        <v>26</v>
      </c>
    </row>
    <row r="136" spans="1:1">
      <c r="A136" s="3" t="s">
        <v>27</v>
      </c>
    </row>
    <row r="137" spans="1:1">
      <c r="A137" s="3" t="s">
        <v>28</v>
      </c>
    </row>
    <row r="138" spans="1:1">
      <c r="A138" s="3" t="s">
        <v>29</v>
      </c>
    </row>
    <row r="139" spans="1:1">
      <c r="A139" s="3" t="s">
        <v>30</v>
      </c>
    </row>
    <row r="140" spans="1:1">
      <c r="A140" s="3" t="s">
        <v>31</v>
      </c>
    </row>
    <row r="141" spans="1:1">
      <c r="A141" s="3" t="s">
        <v>32</v>
      </c>
    </row>
    <row r="142" spans="1:1">
      <c r="A142" s="3" t="s">
        <v>33</v>
      </c>
    </row>
    <row r="143" spans="1:1">
      <c r="A143" s="3" t="s">
        <v>34</v>
      </c>
    </row>
    <row r="144" spans="1:1">
      <c r="A144" s="3" t="s">
        <v>35</v>
      </c>
    </row>
    <row r="145" spans="1:1">
      <c r="A145" s="3" t="s">
        <v>36</v>
      </c>
    </row>
    <row r="146" spans="1:1">
      <c r="A146" s="3" t="s">
        <v>37</v>
      </c>
    </row>
    <row r="147" spans="1:1">
      <c r="A147" s="3" t="s">
        <v>38</v>
      </c>
    </row>
    <row r="148" spans="1:1">
      <c r="A148" s="3" t="s">
        <v>39</v>
      </c>
    </row>
    <row r="149" spans="1:1">
      <c r="A149" s="3" t="s">
        <v>40</v>
      </c>
    </row>
    <row r="150" spans="1:1">
      <c r="A150" s="3" t="s">
        <v>41</v>
      </c>
    </row>
    <row r="151" spans="1:1">
      <c r="A151" s="3" t="s">
        <v>42</v>
      </c>
    </row>
    <row r="152" spans="1:1">
      <c r="A152" s="3" t="s">
        <v>43</v>
      </c>
    </row>
    <row r="153" spans="1:1">
      <c r="A153" s="3" t="s">
        <v>44</v>
      </c>
    </row>
    <row r="154" spans="1:1">
      <c r="A154" s="3" t="s">
        <v>45</v>
      </c>
    </row>
    <row r="155" spans="1:1">
      <c r="A155" s="3" t="s">
        <v>46</v>
      </c>
    </row>
    <row r="156" spans="1:1">
      <c r="A156" s="3" t="s">
        <v>47</v>
      </c>
    </row>
    <row r="157" spans="1:1">
      <c r="A157" s="3" t="s">
        <v>48</v>
      </c>
    </row>
    <row r="158" spans="1:1">
      <c r="A158" s="3" t="s">
        <v>49</v>
      </c>
    </row>
    <row r="159" spans="1:1">
      <c r="A159" s="3" t="s">
        <v>50</v>
      </c>
    </row>
    <row r="160" spans="1:1">
      <c r="A160" s="3" t="s">
        <v>51</v>
      </c>
    </row>
    <row r="161" spans="1:1">
      <c r="A161" s="3" t="s">
        <v>52</v>
      </c>
    </row>
    <row r="162" spans="1:1">
      <c r="A162" s="3" t="s">
        <v>53</v>
      </c>
    </row>
    <row r="163" spans="1:1">
      <c r="A163" s="3" t="s">
        <v>54</v>
      </c>
    </row>
    <row r="164" spans="1:1">
      <c r="A164" s="3" t="s">
        <v>55</v>
      </c>
    </row>
    <row r="165" spans="1:1">
      <c r="A165" s="3" t="s">
        <v>56</v>
      </c>
    </row>
    <row r="166" spans="1:1">
      <c r="A166" s="3" t="s">
        <v>57</v>
      </c>
    </row>
    <row r="167" spans="1:1">
      <c r="A167" s="3" t="s">
        <v>58</v>
      </c>
    </row>
    <row r="168" spans="1:1">
      <c r="A168" s="3" t="s">
        <v>59</v>
      </c>
    </row>
    <row r="169" spans="1:1">
      <c r="A169" s="3" t="s">
        <v>60</v>
      </c>
    </row>
    <row r="170" spans="1:1">
      <c r="A170" s="3" t="s">
        <v>61</v>
      </c>
    </row>
    <row r="171" spans="1:1">
      <c r="A171" s="3" t="s">
        <v>62</v>
      </c>
    </row>
    <row r="172" spans="1:1">
      <c r="A172" s="3" t="s">
        <v>63</v>
      </c>
    </row>
    <row r="173" spans="1:1">
      <c r="A173" s="3" t="s">
        <v>64</v>
      </c>
    </row>
    <row r="174" spans="1:1">
      <c r="A174" s="3" t="s">
        <v>65</v>
      </c>
    </row>
    <row r="175" spans="1:1">
      <c r="A175" s="3" t="s">
        <v>66</v>
      </c>
    </row>
    <row r="176" spans="1:1">
      <c r="A176" s="3" t="s">
        <v>67</v>
      </c>
    </row>
    <row r="177" spans="1:1">
      <c r="A177" s="3" t="s">
        <v>68</v>
      </c>
    </row>
    <row r="178" spans="1:1">
      <c r="A178" s="3" t="s">
        <v>69</v>
      </c>
    </row>
    <row r="179" spans="1:1">
      <c r="A179" s="3" t="s">
        <v>70</v>
      </c>
    </row>
    <row r="180" spans="1:1">
      <c r="A180" s="3" t="s">
        <v>71</v>
      </c>
    </row>
    <row r="181" spans="1:1">
      <c r="A181" s="3" t="s">
        <v>72</v>
      </c>
    </row>
    <row r="182" spans="1:1">
      <c r="A182" s="3" t="s">
        <v>73</v>
      </c>
    </row>
    <row r="183" spans="1:1">
      <c r="A183" s="3" t="s">
        <v>74</v>
      </c>
    </row>
    <row r="184" spans="1:1">
      <c r="A184" s="3" t="s">
        <v>75</v>
      </c>
    </row>
    <row r="185" spans="1:1">
      <c r="A185" s="3" t="s">
        <v>76</v>
      </c>
    </row>
    <row r="186" spans="1:1">
      <c r="A186" s="3" t="s">
        <v>77</v>
      </c>
    </row>
    <row r="187" spans="1:1">
      <c r="A187" s="3" t="s">
        <v>78</v>
      </c>
    </row>
    <row r="188" spans="1:1">
      <c r="A188" s="3" t="s">
        <v>79</v>
      </c>
    </row>
    <row r="189" spans="1:1">
      <c r="A189" s="3" t="s">
        <v>80</v>
      </c>
    </row>
    <row r="190" spans="1:1">
      <c r="A190" s="3" t="s">
        <v>81</v>
      </c>
    </row>
    <row r="191" spans="1:1">
      <c r="A191" s="3" t="s">
        <v>82</v>
      </c>
    </row>
    <row r="192" spans="1:1">
      <c r="A192" s="3" t="s">
        <v>83</v>
      </c>
    </row>
    <row r="193" spans="1:1">
      <c r="A193" s="3" t="s">
        <v>84</v>
      </c>
    </row>
    <row r="194" spans="1:1">
      <c r="A194" s="3" t="s">
        <v>85</v>
      </c>
    </row>
    <row r="195" spans="1:1">
      <c r="A195" s="3" t="s">
        <v>86</v>
      </c>
    </row>
    <row r="196" spans="1:1">
      <c r="A196" s="3" t="s">
        <v>87</v>
      </c>
    </row>
    <row r="197" spans="1:1">
      <c r="A197" s="3" t="s">
        <v>88</v>
      </c>
    </row>
    <row r="198" spans="1:1">
      <c r="A198" s="3" t="s">
        <v>89</v>
      </c>
    </row>
    <row r="199" spans="1:1">
      <c r="A199" s="3" t="s">
        <v>90</v>
      </c>
    </row>
    <row r="200" spans="1:1">
      <c r="A200" s="3" t="s">
        <v>91</v>
      </c>
    </row>
    <row r="201" spans="1:1">
      <c r="A201" s="3" t="s">
        <v>92</v>
      </c>
    </row>
    <row r="202" spans="1:1">
      <c r="A202" s="3" t="s">
        <v>93</v>
      </c>
    </row>
    <row r="203" spans="1:1">
      <c r="A203" s="3" t="s">
        <v>94</v>
      </c>
    </row>
    <row r="204" spans="1:1">
      <c r="A204" s="3" t="s">
        <v>95</v>
      </c>
    </row>
    <row r="205" spans="1:1">
      <c r="A205" s="3" t="s">
        <v>96</v>
      </c>
    </row>
    <row r="206" spans="1:1">
      <c r="A206" s="3" t="s">
        <v>97</v>
      </c>
    </row>
    <row r="207" spans="1:1">
      <c r="A207" s="3" t="s">
        <v>98</v>
      </c>
    </row>
    <row r="208" spans="1:1">
      <c r="A208" s="3" t="s">
        <v>99</v>
      </c>
    </row>
    <row r="209" spans="1:1">
      <c r="A209" s="3" t="s">
        <v>100</v>
      </c>
    </row>
    <row r="210" spans="1:1">
      <c r="A210" s="3" t="s">
        <v>101</v>
      </c>
    </row>
    <row r="211" spans="1:1">
      <c r="A211" s="3" t="s">
        <v>102</v>
      </c>
    </row>
    <row r="212" spans="1:1">
      <c r="A212" s="3" t="s">
        <v>103</v>
      </c>
    </row>
    <row r="213" spans="1:1">
      <c r="A213" s="3" t="s">
        <v>104</v>
      </c>
    </row>
    <row r="214" spans="1:1">
      <c r="A214" s="3" t="s">
        <v>105</v>
      </c>
    </row>
    <row r="215" spans="1:1">
      <c r="A215" s="6" t="s">
        <v>106</v>
      </c>
    </row>
  </sheetData>
  <mergeCells count="6">
    <mergeCell ref="AI2:AJ2"/>
    <mergeCell ref="T2:U2"/>
    <mergeCell ref="W2:X2"/>
    <mergeCell ref="Z2:AA2"/>
    <mergeCell ref="AC2:AD2"/>
    <mergeCell ref="AF2:AG2"/>
  </mergeCell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Y54"/>
  <sheetViews>
    <sheetView workbookViewId="0"/>
  </sheetViews>
  <sheetFormatPr defaultColWidth="9.1796875" defaultRowHeight="15.5"/>
  <cols>
    <col min="1" max="1" width="19.54296875" style="137" bestFit="1" customWidth="1"/>
    <col min="2" max="3" width="11.453125" style="137" bestFit="1" customWidth="1"/>
    <col min="4" max="4" width="9.1796875" style="137" customWidth="1"/>
    <col min="5" max="6" width="11.453125" style="137" bestFit="1" customWidth="1"/>
    <col min="7" max="7" width="9.1796875" style="137" customWidth="1"/>
    <col min="8" max="9" width="11.453125" style="137" bestFit="1" customWidth="1"/>
    <col min="10" max="16384" width="9.1796875" style="137"/>
  </cols>
  <sheetData>
    <row r="1" spans="1:25" ht="18">
      <c r="A1" s="117" t="s">
        <v>265</v>
      </c>
      <c r="B1" s="81"/>
      <c r="C1" s="81"/>
      <c r="D1" s="81"/>
      <c r="E1" s="81"/>
      <c r="F1" s="81"/>
      <c r="G1" s="81"/>
      <c r="H1" s="81"/>
      <c r="I1" s="81"/>
      <c r="J1" s="81"/>
      <c r="K1" s="81"/>
      <c r="L1" s="81"/>
      <c r="X1" s="159"/>
      <c r="Y1" s="159"/>
    </row>
    <row r="2" spans="1:25" ht="15" customHeight="1">
      <c r="A2" s="184" t="s">
        <v>257</v>
      </c>
      <c r="B2" s="113"/>
      <c r="C2" s="113"/>
      <c r="D2" s="113"/>
      <c r="E2" s="113"/>
      <c r="F2" s="113"/>
      <c r="G2" s="113"/>
      <c r="H2" s="113"/>
      <c r="I2" s="113"/>
      <c r="J2" s="113"/>
      <c r="M2" s="113"/>
      <c r="O2" s="185"/>
      <c r="P2" s="185"/>
      <c r="S2" s="183"/>
      <c r="T2" s="185"/>
    </row>
    <row r="3" spans="1:25">
      <c r="A3" s="121" t="s">
        <v>158</v>
      </c>
      <c r="B3" s="159"/>
      <c r="C3" s="81"/>
      <c r="D3" s="81"/>
      <c r="E3" s="81"/>
      <c r="F3" s="81"/>
      <c r="G3" s="81"/>
      <c r="H3" s="81"/>
      <c r="I3" s="81"/>
    </row>
    <row r="4" spans="1:25">
      <c r="A4" s="159"/>
      <c r="B4" s="159"/>
      <c r="C4" s="81"/>
      <c r="D4" s="81"/>
      <c r="E4" s="81"/>
      <c r="F4" s="81"/>
      <c r="G4" s="81"/>
      <c r="H4" s="81"/>
      <c r="I4" s="81"/>
    </row>
    <row r="5" spans="1:25">
      <c r="B5" s="249">
        <v>2016</v>
      </c>
      <c r="C5" s="249"/>
      <c r="D5" s="188"/>
      <c r="E5" s="249">
        <v>2017</v>
      </c>
      <c r="F5" s="249"/>
      <c r="G5" s="188"/>
      <c r="H5" s="249">
        <v>2018</v>
      </c>
      <c r="I5" s="249"/>
    </row>
    <row r="6" spans="1:25" ht="46.5">
      <c r="A6" s="189" t="s">
        <v>122</v>
      </c>
      <c r="B6" s="125" t="s">
        <v>258</v>
      </c>
      <c r="C6" s="190" t="s">
        <v>116</v>
      </c>
      <c r="D6" s="191"/>
      <c r="E6" s="125" t="s">
        <v>258</v>
      </c>
      <c r="F6" s="190" t="s">
        <v>116</v>
      </c>
      <c r="G6" s="191"/>
      <c r="H6" s="125" t="s">
        <v>258</v>
      </c>
      <c r="I6" s="190" t="s">
        <v>116</v>
      </c>
    </row>
    <row r="7" spans="1:25">
      <c r="A7" s="148" t="s">
        <v>131</v>
      </c>
      <c r="B7" s="129">
        <v>229840</v>
      </c>
      <c r="C7" s="129">
        <v>224057</v>
      </c>
      <c r="D7" s="129"/>
      <c r="E7" s="129">
        <v>228800</v>
      </c>
      <c r="F7" s="129">
        <v>225969</v>
      </c>
      <c r="G7" s="129"/>
      <c r="H7" s="129">
        <v>227560</v>
      </c>
      <c r="I7" s="129">
        <v>224868</v>
      </c>
    </row>
    <row r="8" spans="1:25">
      <c r="A8" s="148" t="s">
        <v>141</v>
      </c>
      <c r="B8" s="129">
        <v>262190</v>
      </c>
      <c r="C8" s="129">
        <v>258109</v>
      </c>
      <c r="D8" s="129"/>
      <c r="E8" s="129">
        <v>261800</v>
      </c>
      <c r="F8" s="129">
        <v>259892</v>
      </c>
      <c r="G8" s="129"/>
      <c r="H8" s="129">
        <v>261470</v>
      </c>
      <c r="I8" s="129">
        <v>260933</v>
      </c>
    </row>
    <row r="9" spans="1:25">
      <c r="A9" s="148" t="s">
        <v>143</v>
      </c>
      <c r="B9" s="129">
        <v>116520</v>
      </c>
      <c r="C9" s="129">
        <v>115655</v>
      </c>
      <c r="D9" s="129"/>
      <c r="E9" s="129">
        <v>116280</v>
      </c>
      <c r="F9" s="129">
        <v>116336</v>
      </c>
      <c r="G9" s="129"/>
      <c r="H9" s="129">
        <v>116040</v>
      </c>
      <c r="I9" s="129">
        <v>117212</v>
      </c>
    </row>
    <row r="10" spans="1:25">
      <c r="A10" s="148" t="s">
        <v>147</v>
      </c>
      <c r="B10" s="129">
        <v>87130</v>
      </c>
      <c r="C10" s="129">
        <v>86274</v>
      </c>
      <c r="D10" s="129"/>
      <c r="E10" s="129">
        <v>86810</v>
      </c>
      <c r="F10" s="129">
        <v>87407</v>
      </c>
      <c r="G10" s="129"/>
      <c r="H10" s="129">
        <v>86260</v>
      </c>
      <c r="I10" s="129">
        <v>87588</v>
      </c>
    </row>
    <row r="11" spans="1:25">
      <c r="A11" s="148" t="s">
        <v>126</v>
      </c>
      <c r="B11" s="129">
        <v>507170</v>
      </c>
      <c r="C11" s="129">
        <v>496868</v>
      </c>
      <c r="D11" s="129"/>
      <c r="E11" s="129">
        <v>513210</v>
      </c>
      <c r="F11" s="129">
        <v>504897</v>
      </c>
      <c r="G11" s="129"/>
      <c r="H11" s="129">
        <v>518500</v>
      </c>
      <c r="I11" s="129">
        <v>514993</v>
      </c>
    </row>
    <row r="12" spans="1:25">
      <c r="A12" s="148" t="s">
        <v>152</v>
      </c>
      <c r="B12" s="129">
        <v>51350</v>
      </c>
      <c r="C12" s="129">
        <v>52077</v>
      </c>
      <c r="D12" s="129"/>
      <c r="E12" s="129">
        <v>51450</v>
      </c>
      <c r="F12" s="129">
        <v>52498</v>
      </c>
      <c r="G12" s="129"/>
      <c r="H12" s="129">
        <v>51400</v>
      </c>
      <c r="I12" s="129">
        <v>53040</v>
      </c>
    </row>
    <row r="13" spans="1:25">
      <c r="A13" s="148" t="s">
        <v>146</v>
      </c>
      <c r="B13" s="129">
        <v>149520</v>
      </c>
      <c r="C13" s="129">
        <v>148243</v>
      </c>
      <c r="D13" s="129"/>
      <c r="E13" s="129">
        <v>149200</v>
      </c>
      <c r="F13" s="129">
        <v>149413</v>
      </c>
      <c r="G13" s="129"/>
      <c r="H13" s="129">
        <v>148790</v>
      </c>
      <c r="I13" s="129">
        <v>149945</v>
      </c>
    </row>
    <row r="14" spans="1:25">
      <c r="A14" s="148" t="s">
        <v>144</v>
      </c>
      <c r="B14" s="129">
        <v>148270</v>
      </c>
      <c r="C14" s="129">
        <v>149883</v>
      </c>
      <c r="D14" s="129"/>
      <c r="E14" s="129">
        <v>148710</v>
      </c>
      <c r="F14" s="129">
        <v>151608</v>
      </c>
      <c r="G14" s="129"/>
      <c r="H14" s="129">
        <v>148750</v>
      </c>
      <c r="I14" s="129">
        <v>151846</v>
      </c>
    </row>
    <row r="15" spans="1:25">
      <c r="A15" s="148" t="s">
        <v>145</v>
      </c>
      <c r="B15" s="129">
        <v>122200</v>
      </c>
      <c r="C15" s="129">
        <v>121701</v>
      </c>
      <c r="D15" s="129"/>
      <c r="E15" s="129">
        <v>121940</v>
      </c>
      <c r="F15" s="129">
        <v>122997</v>
      </c>
      <c r="G15" s="129"/>
      <c r="H15" s="129">
        <v>121840</v>
      </c>
      <c r="I15" s="129">
        <v>123216</v>
      </c>
    </row>
    <row r="16" spans="1:25">
      <c r="A16" s="148" t="s">
        <v>151</v>
      </c>
      <c r="B16" s="129">
        <v>107540</v>
      </c>
      <c r="C16" s="129">
        <v>109164</v>
      </c>
      <c r="D16" s="129"/>
      <c r="E16" s="129">
        <v>108130</v>
      </c>
      <c r="F16" s="129">
        <v>110407</v>
      </c>
      <c r="G16" s="129"/>
      <c r="H16" s="129">
        <v>108330</v>
      </c>
      <c r="I16" s="129">
        <v>111265</v>
      </c>
    </row>
    <row r="17" spans="1:9">
      <c r="A17" s="148" t="s">
        <v>132</v>
      </c>
      <c r="B17" s="129">
        <v>104090</v>
      </c>
      <c r="C17" s="129">
        <v>102311</v>
      </c>
      <c r="D17" s="129"/>
      <c r="E17" s="129">
        <v>104840</v>
      </c>
      <c r="F17" s="129">
        <v>104101</v>
      </c>
      <c r="G17" s="129"/>
      <c r="H17" s="129">
        <v>105790</v>
      </c>
      <c r="I17" s="129">
        <v>106188</v>
      </c>
    </row>
    <row r="18" spans="1:9">
      <c r="A18" s="148" t="s">
        <v>139</v>
      </c>
      <c r="B18" s="129">
        <v>93810</v>
      </c>
      <c r="C18" s="129">
        <v>93253</v>
      </c>
      <c r="D18" s="129"/>
      <c r="E18" s="129">
        <v>94760</v>
      </c>
      <c r="F18" s="129">
        <v>95058</v>
      </c>
      <c r="G18" s="129"/>
      <c r="H18" s="129">
        <v>95170</v>
      </c>
      <c r="I18" s="129">
        <v>96342</v>
      </c>
    </row>
    <row r="19" spans="1:9">
      <c r="A19" s="148" t="s">
        <v>136</v>
      </c>
      <c r="B19" s="129">
        <v>159380</v>
      </c>
      <c r="C19" s="129">
        <v>157217</v>
      </c>
      <c r="D19" s="129"/>
      <c r="E19" s="129">
        <v>160130</v>
      </c>
      <c r="F19" s="129">
        <v>159367</v>
      </c>
      <c r="G19" s="129"/>
      <c r="H19" s="129">
        <v>160340</v>
      </c>
      <c r="I19" s="129">
        <v>160847</v>
      </c>
    </row>
    <row r="20" spans="1:9">
      <c r="A20" s="148" t="s">
        <v>140</v>
      </c>
      <c r="B20" s="129">
        <v>370330</v>
      </c>
      <c r="C20" s="129">
        <v>366952</v>
      </c>
      <c r="D20" s="129"/>
      <c r="E20" s="129">
        <v>371410</v>
      </c>
      <c r="F20" s="129">
        <v>370742</v>
      </c>
      <c r="G20" s="129"/>
      <c r="H20" s="129">
        <v>371910</v>
      </c>
      <c r="I20" s="129">
        <v>375164</v>
      </c>
    </row>
    <row r="21" spans="1:9">
      <c r="A21" s="148" t="s">
        <v>142</v>
      </c>
      <c r="B21" s="129">
        <v>615070</v>
      </c>
      <c r="C21" s="129">
        <v>622796</v>
      </c>
      <c r="D21" s="129"/>
      <c r="E21" s="129">
        <v>621020</v>
      </c>
      <c r="F21" s="129">
        <v>633079</v>
      </c>
      <c r="G21" s="129"/>
      <c r="H21" s="129">
        <v>626410</v>
      </c>
      <c r="I21" s="129">
        <v>641211</v>
      </c>
    </row>
    <row r="22" spans="1:9">
      <c r="A22" s="148" t="s">
        <v>133</v>
      </c>
      <c r="B22" s="129">
        <v>234770</v>
      </c>
      <c r="C22" s="129">
        <v>229037</v>
      </c>
      <c r="D22" s="129"/>
      <c r="E22" s="129">
        <v>235180</v>
      </c>
      <c r="F22" s="129">
        <v>232429</v>
      </c>
      <c r="G22" s="129"/>
      <c r="H22" s="129">
        <v>235540</v>
      </c>
      <c r="I22" s="129">
        <v>233997</v>
      </c>
    </row>
    <row r="23" spans="1:9">
      <c r="A23" s="148" t="s">
        <v>154</v>
      </c>
      <c r="B23" s="129">
        <v>79160</v>
      </c>
      <c r="C23" s="129">
        <v>79343</v>
      </c>
      <c r="D23" s="129"/>
      <c r="E23" s="129">
        <v>78760</v>
      </c>
      <c r="F23" s="129">
        <v>80230</v>
      </c>
      <c r="G23" s="129"/>
      <c r="H23" s="129">
        <v>78150</v>
      </c>
      <c r="I23" s="129">
        <v>79628</v>
      </c>
    </row>
    <row r="24" spans="1:9">
      <c r="A24" s="148" t="s">
        <v>128</v>
      </c>
      <c r="B24" s="129">
        <v>88610</v>
      </c>
      <c r="C24" s="129">
        <v>88462</v>
      </c>
      <c r="D24" s="129"/>
      <c r="E24" s="129">
        <v>90090</v>
      </c>
      <c r="F24" s="129">
        <v>90477</v>
      </c>
      <c r="G24" s="129"/>
      <c r="H24" s="129">
        <v>91340</v>
      </c>
      <c r="I24" s="129">
        <v>92886</v>
      </c>
    </row>
    <row r="25" spans="1:9">
      <c r="A25" s="148" t="s">
        <v>125</v>
      </c>
      <c r="B25" s="129">
        <v>96070</v>
      </c>
      <c r="C25" s="129">
        <v>90539</v>
      </c>
      <c r="D25" s="129"/>
      <c r="E25" s="129">
        <v>95780</v>
      </c>
      <c r="F25" s="129">
        <v>91841</v>
      </c>
      <c r="G25" s="129"/>
      <c r="H25" s="129">
        <v>95520</v>
      </c>
      <c r="I25" s="129">
        <v>92083</v>
      </c>
    </row>
    <row r="26" spans="1:9">
      <c r="A26" s="148" t="s">
        <v>127</v>
      </c>
      <c r="B26" s="129">
        <v>26900</v>
      </c>
      <c r="C26" s="129">
        <v>25669</v>
      </c>
      <c r="D26" s="129"/>
      <c r="E26" s="129">
        <v>26950</v>
      </c>
      <c r="F26" s="129">
        <v>25703</v>
      </c>
      <c r="G26" s="129"/>
      <c r="H26" s="129">
        <v>26830</v>
      </c>
      <c r="I26" s="129">
        <v>25880</v>
      </c>
    </row>
    <row r="27" spans="1:9">
      <c r="A27" s="148" t="s">
        <v>153</v>
      </c>
      <c r="B27" s="129">
        <v>135890</v>
      </c>
      <c r="C27" s="129">
        <v>137161</v>
      </c>
      <c r="D27" s="129"/>
      <c r="E27" s="129">
        <v>135790</v>
      </c>
      <c r="F27" s="129">
        <v>138608</v>
      </c>
      <c r="G27" s="129"/>
      <c r="H27" s="129">
        <v>135280</v>
      </c>
      <c r="I27" s="129">
        <v>138799</v>
      </c>
    </row>
    <row r="28" spans="1:9">
      <c r="A28" s="148" t="s">
        <v>148</v>
      </c>
      <c r="B28" s="129">
        <v>339390</v>
      </c>
      <c r="C28" s="129">
        <v>339663</v>
      </c>
      <c r="D28" s="129"/>
      <c r="E28" s="129">
        <v>339960</v>
      </c>
      <c r="F28" s="129">
        <v>345088</v>
      </c>
      <c r="G28" s="129"/>
      <c r="H28" s="129">
        <v>340180</v>
      </c>
      <c r="I28" s="129">
        <v>345876</v>
      </c>
    </row>
    <row r="29" spans="1:9">
      <c r="A29" s="148" t="s">
        <v>124</v>
      </c>
      <c r="B29" s="129">
        <v>21850</v>
      </c>
      <c r="C29" s="129">
        <v>20504</v>
      </c>
      <c r="D29" s="129"/>
      <c r="E29" s="129">
        <v>22000</v>
      </c>
      <c r="F29" s="129">
        <v>20938</v>
      </c>
      <c r="G29" s="129"/>
      <c r="H29" s="129">
        <v>22190</v>
      </c>
      <c r="I29" s="129">
        <v>21279</v>
      </c>
    </row>
    <row r="30" spans="1:9">
      <c r="A30" s="148" t="s">
        <v>129</v>
      </c>
      <c r="B30" s="129">
        <v>150680</v>
      </c>
      <c r="C30" s="129">
        <v>146032</v>
      </c>
      <c r="D30" s="129"/>
      <c r="E30" s="129">
        <v>151100</v>
      </c>
      <c r="F30" s="129">
        <v>147948</v>
      </c>
      <c r="G30" s="129"/>
      <c r="H30" s="129">
        <v>151290</v>
      </c>
      <c r="I30" s="129">
        <v>149584</v>
      </c>
    </row>
    <row r="31" spans="1:9">
      <c r="A31" s="148" t="s">
        <v>138</v>
      </c>
      <c r="B31" s="129">
        <v>175930</v>
      </c>
      <c r="C31" s="129">
        <v>175282</v>
      </c>
      <c r="D31" s="129"/>
      <c r="E31" s="129">
        <v>176830</v>
      </c>
      <c r="F31" s="129">
        <v>178240</v>
      </c>
      <c r="G31" s="129"/>
      <c r="H31" s="129">
        <v>177790</v>
      </c>
      <c r="I31" s="129">
        <v>179870</v>
      </c>
    </row>
    <row r="32" spans="1:9">
      <c r="A32" s="148" t="s">
        <v>135</v>
      </c>
      <c r="B32" s="129">
        <v>114530</v>
      </c>
      <c r="C32" s="129">
        <v>112640</v>
      </c>
      <c r="D32" s="129"/>
      <c r="E32" s="129">
        <v>115020</v>
      </c>
      <c r="F32" s="129">
        <v>115204</v>
      </c>
      <c r="G32" s="129"/>
      <c r="H32" s="129">
        <v>115270</v>
      </c>
      <c r="I32" s="129">
        <v>115770</v>
      </c>
    </row>
    <row r="33" spans="1:10">
      <c r="A33" s="148" t="s">
        <v>134</v>
      </c>
      <c r="B33" s="129">
        <v>23200</v>
      </c>
      <c r="C33" s="129">
        <v>22350</v>
      </c>
      <c r="D33" s="129"/>
      <c r="E33" s="129">
        <v>23080</v>
      </c>
      <c r="F33" s="129">
        <v>22458</v>
      </c>
      <c r="G33" s="129"/>
      <c r="H33" s="129">
        <v>22990</v>
      </c>
      <c r="I33" s="129">
        <v>22426</v>
      </c>
    </row>
    <row r="34" spans="1:10">
      <c r="A34" s="148" t="s">
        <v>149</v>
      </c>
      <c r="B34" s="129">
        <v>112470</v>
      </c>
      <c r="C34" s="129">
        <v>112056</v>
      </c>
      <c r="D34" s="129"/>
      <c r="E34" s="129">
        <v>112680</v>
      </c>
      <c r="F34" s="129">
        <v>113522</v>
      </c>
      <c r="G34" s="129"/>
      <c r="H34" s="129">
        <v>112550</v>
      </c>
      <c r="I34" s="129">
        <v>114333</v>
      </c>
    </row>
    <row r="35" spans="1:10">
      <c r="A35" s="148" t="s">
        <v>150</v>
      </c>
      <c r="B35" s="129">
        <v>317100</v>
      </c>
      <c r="C35" s="129">
        <v>321232</v>
      </c>
      <c r="D35" s="129"/>
      <c r="E35" s="129">
        <v>318170</v>
      </c>
      <c r="F35" s="129">
        <v>326955</v>
      </c>
      <c r="G35" s="129"/>
      <c r="H35" s="129">
        <v>319020</v>
      </c>
      <c r="I35" s="129">
        <v>328393</v>
      </c>
    </row>
    <row r="36" spans="1:10">
      <c r="A36" s="148" t="s">
        <v>130</v>
      </c>
      <c r="B36" s="129">
        <v>93750</v>
      </c>
      <c r="C36" s="129">
        <v>91764</v>
      </c>
      <c r="D36" s="129"/>
      <c r="E36" s="129">
        <v>94000</v>
      </c>
      <c r="F36" s="129">
        <v>93195</v>
      </c>
      <c r="G36" s="129"/>
      <c r="H36" s="129">
        <v>94330</v>
      </c>
      <c r="I36" s="129">
        <v>93681</v>
      </c>
    </row>
    <row r="37" spans="1:10">
      <c r="A37" s="148" t="s">
        <v>155</v>
      </c>
      <c r="B37" s="129">
        <v>89860</v>
      </c>
      <c r="C37" s="129">
        <v>91925</v>
      </c>
      <c r="D37" s="129"/>
      <c r="E37" s="129">
        <v>89610</v>
      </c>
      <c r="F37" s="129">
        <v>93058</v>
      </c>
      <c r="G37" s="129"/>
      <c r="H37" s="129">
        <v>89130</v>
      </c>
      <c r="I37" s="129">
        <v>92793</v>
      </c>
    </row>
    <row r="38" spans="1:10">
      <c r="A38" s="149" t="s">
        <v>137</v>
      </c>
      <c r="B38" s="150">
        <v>180130</v>
      </c>
      <c r="C38" s="150">
        <v>178396</v>
      </c>
      <c r="D38" s="150"/>
      <c r="E38" s="150">
        <v>181310</v>
      </c>
      <c r="F38" s="150">
        <v>181060</v>
      </c>
      <c r="G38" s="150"/>
      <c r="H38" s="150">
        <v>182140</v>
      </c>
      <c r="I38" s="150">
        <v>183215</v>
      </c>
      <c r="J38" s="138"/>
    </row>
    <row r="39" spans="1:10">
      <c r="B39" s="171">
        <f>SUM(B7:B38)</f>
        <v>5404700</v>
      </c>
      <c r="C39" s="171">
        <f>SUM(C7:C38)</f>
        <v>5366615</v>
      </c>
      <c r="D39" s="171"/>
      <c r="E39" s="171">
        <f>SUM(E7:E38)</f>
        <v>5424800</v>
      </c>
      <c r="F39" s="171">
        <f>SUM(F7:F38)</f>
        <v>5440725</v>
      </c>
      <c r="G39" s="171"/>
      <c r="H39" s="171">
        <f>SUM(H7:H38)</f>
        <v>5438100</v>
      </c>
      <c r="I39" s="171">
        <f>SUM(I7:I38)</f>
        <v>5485151</v>
      </c>
    </row>
    <row r="40" spans="1:10">
      <c r="A40" s="171"/>
    </row>
    <row r="41" spans="1:10">
      <c r="A41" s="171"/>
    </row>
    <row r="42" spans="1:10">
      <c r="A42" s="171"/>
    </row>
    <row r="43" spans="1:10">
      <c r="A43" s="171"/>
    </row>
    <row r="44" spans="1:10">
      <c r="A44" s="171"/>
    </row>
    <row r="45" spans="1:10">
      <c r="A45" s="171"/>
    </row>
    <row r="46" spans="1:10">
      <c r="A46" s="171"/>
    </row>
    <row r="47" spans="1:10">
      <c r="A47" s="171"/>
      <c r="B47" s="171"/>
      <c r="C47" s="171"/>
      <c r="D47" s="171"/>
      <c r="E47" s="171"/>
    </row>
    <row r="48" spans="1:10">
      <c r="A48" s="171"/>
      <c r="B48" s="171"/>
      <c r="C48" s="171"/>
      <c r="D48" s="171"/>
      <c r="E48" s="171"/>
    </row>
    <row r="49" spans="1:5">
      <c r="A49" s="171"/>
      <c r="B49" s="171"/>
      <c r="C49" s="171"/>
      <c r="D49" s="171"/>
      <c r="E49" s="171"/>
    </row>
    <row r="50" spans="1:5">
      <c r="A50" s="171"/>
      <c r="B50" s="171"/>
      <c r="C50" s="171"/>
      <c r="D50" s="171"/>
      <c r="E50" s="171"/>
    </row>
    <row r="51" spans="1:5">
      <c r="A51" s="171"/>
      <c r="B51" s="171"/>
      <c r="C51" s="171"/>
      <c r="D51" s="171"/>
      <c r="E51" s="171"/>
    </row>
    <row r="52" spans="1:5">
      <c r="A52" s="171"/>
      <c r="B52" s="171"/>
      <c r="C52" s="171"/>
      <c r="D52" s="171"/>
      <c r="E52" s="171"/>
    </row>
    <row r="53" spans="1:5">
      <c r="A53" s="171"/>
      <c r="B53" s="171"/>
      <c r="C53" s="171"/>
      <c r="D53" s="171"/>
      <c r="E53" s="171"/>
    </row>
    <row r="54" spans="1:5">
      <c r="A54" s="171"/>
      <c r="B54" s="171"/>
      <c r="C54" s="171"/>
      <c r="D54" s="171"/>
      <c r="E54" s="171"/>
    </row>
  </sheetData>
  <sortState xmlns:xlrd2="http://schemas.microsoft.com/office/spreadsheetml/2017/richdata2" ref="A5:L36">
    <sortCondition ref="A5"/>
  </sortState>
  <mergeCells count="3">
    <mergeCell ref="B5:C5"/>
    <mergeCell ref="E5:F5"/>
    <mergeCell ref="H5:I5"/>
  </mergeCells>
  <hyperlinks>
    <hyperlink ref="A3" location="Contents!A1" display="back to contents" xr:uid="{4CD6327B-079F-48F5-A4F6-FB05FBA12D02}"/>
  </hyperlinks>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dimension ref="A1:K37"/>
  <sheetViews>
    <sheetView workbookViewId="0">
      <selection activeCell="C17" sqref="C17"/>
    </sheetView>
  </sheetViews>
  <sheetFormatPr defaultColWidth="8.7265625" defaultRowHeight="14.5"/>
  <sheetData>
    <row r="1" spans="1:11">
      <c r="A1" t="s">
        <v>196</v>
      </c>
      <c r="G1" t="s">
        <v>232</v>
      </c>
    </row>
    <row r="3" spans="1:11">
      <c r="B3" s="109" t="s">
        <v>156</v>
      </c>
      <c r="C3" s="109"/>
      <c r="D3" s="109"/>
    </row>
    <row r="4" spans="1:11" ht="26.5">
      <c r="A4" s="21" t="s">
        <v>122</v>
      </c>
      <c r="B4" s="99">
        <v>2016</v>
      </c>
      <c r="C4" s="21">
        <v>2017</v>
      </c>
      <c r="D4" s="21">
        <v>2018</v>
      </c>
      <c r="G4" s="21" t="s">
        <v>121</v>
      </c>
      <c r="H4" t="s">
        <v>199</v>
      </c>
      <c r="I4" t="s">
        <v>200</v>
      </c>
      <c r="J4" t="s">
        <v>201</v>
      </c>
      <c r="K4" t="s">
        <v>202</v>
      </c>
    </row>
    <row r="5" spans="1:11">
      <c r="A5" s="24" t="s">
        <v>124</v>
      </c>
      <c r="B5" s="23">
        <f>('C'!C29-'C'!B29)/'C'!B29</f>
        <v>-6.1601830663615562E-2</v>
      </c>
      <c r="C5" s="23">
        <f>('C'!F29-'C'!E29)/'C'!E29</f>
        <v>-4.8272727272727273E-2</v>
      </c>
      <c r="D5" s="23">
        <f>('C'!I29-'C'!H29)/'C'!H29</f>
        <v>-4.1054529067147363E-2</v>
      </c>
      <c r="E5" s="23"/>
      <c r="G5" s="35">
        <f>(ROWS('C'!$A$5:$A$36)-ROW()+ROW('C'!$A$5)-0.5)/ROWS('C'!$A$5:$A$36)</f>
        <v>0.984375</v>
      </c>
      <c r="H5" s="39">
        <f>IF(AND(MAX(B5:D5)&lt;0,MIN(B5:D5)&lt;0),MAX(B5:D5),IF(AND(MAX(B5:D5)&gt;0,MIN(B5:D5)&gt;0),MIN(B5:D5),0))</f>
        <v>-4.1054529067147363E-2</v>
      </c>
      <c r="I5" s="39">
        <f t="shared" ref="I5:I36" si="0">IF(AND(MAX(B5:D5)&lt;0,MIN(B5:D5)&lt;0),MIN(B5:D5)-H5,IF(AND(MAX(B5:D5)&gt;0,MIN(B5:D5)&gt;0),MAX(B5:D5)-H5,0))</f>
        <v>-2.0547301596468198E-2</v>
      </c>
      <c r="J5">
        <f t="shared" ref="J5:J36" si="1">IF(AND(H5=0,I5=0),MIN(B5:D5),0)</f>
        <v>0</v>
      </c>
      <c r="K5">
        <f t="shared" ref="K5:K36" si="2">IF(AND(H5=0,I5=0),MAX(B5:D5),0)</f>
        <v>0</v>
      </c>
    </row>
    <row r="6" spans="1:11">
      <c r="A6" s="24" t="s">
        <v>125</v>
      </c>
      <c r="B6" s="23">
        <f>('C'!C25-'C'!B25)/'C'!B25</f>
        <v>-5.7572603310086394E-2</v>
      </c>
      <c r="C6" s="23">
        <f>('C'!F25-'C'!E25)/'C'!E25</f>
        <v>-4.112549592816872E-2</v>
      </c>
      <c r="D6" s="23">
        <f>('C'!I25-'C'!H25)/'C'!H25</f>
        <v>-3.5981993299832496E-2</v>
      </c>
      <c r="E6" s="23"/>
      <c r="G6" s="35">
        <f>(ROWS('C'!$A$5:$A$36)-ROW()+ROW('C'!$A$5)-0.5)/ROWS('C'!$A$5:$A$36)</f>
        <v>0.953125</v>
      </c>
      <c r="H6" s="39">
        <f t="shared" ref="H6:H36" si="3">IF(AND(MAX(B6:D6)&lt;0,MIN(B6:D6)&lt;0),MAX(B6:D6),IF(AND(MAX(B6:D6)&gt;0,MIN(B6:D6)&gt;0),MIN(B6:D6),0))</f>
        <v>-3.5981993299832496E-2</v>
      </c>
      <c r="I6" s="39">
        <f t="shared" si="0"/>
        <v>-2.1590610010253898E-2</v>
      </c>
      <c r="J6">
        <f t="shared" si="1"/>
        <v>0</v>
      </c>
      <c r="K6">
        <f t="shared" si="2"/>
        <v>0</v>
      </c>
    </row>
    <row r="7" spans="1:11">
      <c r="A7" s="24" t="s">
        <v>127</v>
      </c>
      <c r="B7" s="23">
        <f>('C'!C26-'C'!B26)/'C'!B26</f>
        <v>-4.5762081784386614E-2</v>
      </c>
      <c r="C7" s="23">
        <f>('C'!F26-'C'!E26)/'C'!E26</f>
        <v>-4.6270871985157697E-2</v>
      </c>
      <c r="D7" s="23">
        <f>('C'!I26-'C'!H26)/'C'!H26</f>
        <v>-3.5408125232948194E-2</v>
      </c>
      <c r="E7" s="23"/>
      <c r="G7" s="35">
        <f>(ROWS('C'!$A$5:$A$36)-ROW()+ROW('C'!$A$5)-0.5)/ROWS('C'!$A$5:$A$36)</f>
        <v>0.921875</v>
      </c>
      <c r="H7" s="39">
        <f t="shared" si="3"/>
        <v>-3.5408125232948194E-2</v>
      </c>
      <c r="I7" s="39">
        <f t="shared" si="0"/>
        <v>-1.0862746752209503E-2</v>
      </c>
      <c r="J7">
        <f t="shared" si="1"/>
        <v>0</v>
      </c>
      <c r="K7">
        <f t="shared" si="2"/>
        <v>0</v>
      </c>
    </row>
    <row r="8" spans="1:11">
      <c r="A8" s="24" t="s">
        <v>134</v>
      </c>
      <c r="B8" s="23">
        <f>('C'!C33-'C'!B33)/'C'!B33</f>
        <v>-3.6637931034482756E-2</v>
      </c>
      <c r="C8" s="23">
        <f>('C'!F33-'C'!E33)/'C'!E33</f>
        <v>-2.6949740034662044E-2</v>
      </c>
      <c r="D8" s="23">
        <f>('C'!I33-'C'!H33)/'C'!H33</f>
        <v>-2.4532405393649412E-2</v>
      </c>
      <c r="E8" s="23"/>
      <c r="G8" s="65">
        <f>(ROWS('C'!$A$5:$A$36)-ROW()+ROW('C'!$A$5)-0.5)/ROWS('C'!$A$5:$A$36)</f>
        <v>0.890625</v>
      </c>
      <c r="H8" s="39">
        <f t="shared" si="3"/>
        <v>-2.4532405393649412E-2</v>
      </c>
      <c r="I8" s="39">
        <f t="shared" si="0"/>
        <v>-1.2105525640833344E-2</v>
      </c>
      <c r="J8">
        <f t="shared" si="1"/>
        <v>0</v>
      </c>
      <c r="K8">
        <f t="shared" si="2"/>
        <v>0</v>
      </c>
    </row>
    <row r="9" spans="1:11">
      <c r="A9" s="24" t="s">
        <v>129</v>
      </c>
      <c r="B9" s="23">
        <f>('C'!C30-'C'!B30)/'C'!B30</f>
        <v>-3.084682771436156E-2</v>
      </c>
      <c r="C9" s="23">
        <f>('C'!F30-'C'!E30)/'C'!E30</f>
        <v>-2.0860357379219062E-2</v>
      </c>
      <c r="D9" s="23">
        <f>('C'!I30-'C'!H30)/'C'!H30</f>
        <v>-1.1276356666005684E-2</v>
      </c>
      <c r="E9" s="23"/>
      <c r="G9" s="35">
        <f>(ROWS('C'!$A$5:$A$36)-ROW()+ROW('C'!$A$5)-0.5)/ROWS('C'!$A$5:$A$36)</f>
        <v>0.859375</v>
      </c>
      <c r="H9" s="39">
        <f t="shared" si="3"/>
        <v>-1.1276356666005684E-2</v>
      </c>
      <c r="I9" s="39">
        <f t="shared" si="0"/>
        <v>-1.9570471048355874E-2</v>
      </c>
      <c r="J9">
        <f t="shared" si="1"/>
        <v>0</v>
      </c>
      <c r="K9">
        <f t="shared" si="2"/>
        <v>0</v>
      </c>
    </row>
    <row r="10" spans="1:11">
      <c r="A10" s="24" t="s">
        <v>131</v>
      </c>
      <c r="B10" s="23">
        <f>('C'!C7-'C'!B7)/'C'!B7</f>
        <v>-2.5160981552384266E-2</v>
      </c>
      <c r="C10" s="23">
        <f>('C'!F7-'C'!E7)/'C'!E7</f>
        <v>-1.2373251748251749E-2</v>
      </c>
      <c r="D10" s="23">
        <f>('C'!I7-'C'!H7)/'C'!H7</f>
        <v>-1.182984707329935E-2</v>
      </c>
      <c r="E10" s="23"/>
      <c r="G10" s="35">
        <f>(ROWS('C'!$A$5:$A$36)-ROW()+ROW('C'!$A$5)-0.5)/ROWS('C'!$A$5:$A$36)</f>
        <v>0.828125</v>
      </c>
      <c r="H10" s="39">
        <f t="shared" si="3"/>
        <v>-1.182984707329935E-2</v>
      </c>
      <c r="I10" s="39">
        <f t="shared" si="0"/>
        <v>-1.3331134479084916E-2</v>
      </c>
      <c r="J10">
        <f t="shared" si="1"/>
        <v>0</v>
      </c>
      <c r="K10">
        <f t="shared" si="2"/>
        <v>0</v>
      </c>
    </row>
    <row r="11" spans="1:11">
      <c r="A11" s="24" t="s">
        <v>133</v>
      </c>
      <c r="B11" s="23">
        <f>('C'!C22-'C'!B22)/'C'!B22</f>
        <v>-2.4419644758700003E-2</v>
      </c>
      <c r="C11" s="23">
        <f>('C'!F22-'C'!E22)/'C'!E22</f>
        <v>-1.1697423250276385E-2</v>
      </c>
      <c r="D11" s="23">
        <f>('C'!I22-'C'!H22)/'C'!H22</f>
        <v>-6.550904305001274E-3</v>
      </c>
      <c r="E11" s="23"/>
      <c r="G11" s="35">
        <f>(ROWS('C'!$A$5:$A$36)-ROW()+ROW('C'!$A$5)-0.5)/ROWS('C'!$A$5:$A$36)</f>
        <v>0.796875</v>
      </c>
      <c r="H11" s="39">
        <f t="shared" si="3"/>
        <v>-6.550904305001274E-3</v>
      </c>
      <c r="I11" s="39">
        <f t="shared" si="0"/>
        <v>-1.7868740453698729E-2</v>
      </c>
      <c r="J11">
        <f t="shared" si="1"/>
        <v>0</v>
      </c>
      <c r="K11">
        <f t="shared" si="2"/>
        <v>0</v>
      </c>
    </row>
    <row r="12" spans="1:11">
      <c r="A12" s="24" t="s">
        <v>130</v>
      </c>
      <c r="B12" s="23">
        <f>('C'!C36-'C'!B36)/'C'!B36</f>
        <v>-2.1184000000000001E-2</v>
      </c>
      <c r="C12" s="23">
        <f>('C'!F36-'C'!E36)/'C'!E36</f>
        <v>-8.5638297872340421E-3</v>
      </c>
      <c r="D12" s="23">
        <f>('C'!I36-'C'!H36)/'C'!H36</f>
        <v>-6.8801017703805792E-3</v>
      </c>
      <c r="E12" s="23"/>
      <c r="G12" s="35">
        <f>(ROWS('C'!$A$5:$A$36)-ROW()+ROW('C'!$A$5)-0.5)/ROWS('C'!$A$5:$A$36)</f>
        <v>0.765625</v>
      </c>
      <c r="H12" s="39">
        <f t="shared" si="3"/>
        <v>-6.8801017703805792E-3</v>
      </c>
      <c r="I12" s="39">
        <f t="shared" si="0"/>
        <v>-1.4303898229619423E-2</v>
      </c>
      <c r="J12">
        <f t="shared" si="1"/>
        <v>0</v>
      </c>
      <c r="K12">
        <f t="shared" si="2"/>
        <v>0</v>
      </c>
    </row>
    <row r="13" spans="1:11">
      <c r="A13" s="24" t="s">
        <v>126</v>
      </c>
      <c r="B13" s="23">
        <f>('C'!C11-'C'!B11)/'C'!B11</f>
        <v>-2.0312715657471853E-2</v>
      </c>
      <c r="C13" s="23">
        <f>('C'!F11-'C'!E11)/'C'!E11</f>
        <v>-1.6198047582860819E-2</v>
      </c>
      <c r="D13" s="23">
        <f>('C'!I11-'C'!H11)/'C'!H11</f>
        <v>-6.7637415621986498E-3</v>
      </c>
      <c r="E13" s="23"/>
      <c r="G13" s="35">
        <f>(ROWS('C'!$A$5:$A$36)-ROW()+ROW('C'!$A$5)-0.5)/ROWS('C'!$A$5:$A$36)</f>
        <v>0.734375</v>
      </c>
      <c r="H13" s="39">
        <f t="shared" si="3"/>
        <v>-6.7637415621986498E-3</v>
      </c>
      <c r="I13" s="39">
        <f t="shared" si="0"/>
        <v>-1.3548974095273204E-2</v>
      </c>
      <c r="J13">
        <f t="shared" si="1"/>
        <v>0</v>
      </c>
      <c r="K13">
        <f t="shared" si="2"/>
        <v>0</v>
      </c>
    </row>
    <row r="14" spans="1:11">
      <c r="A14" s="24" t="s">
        <v>132</v>
      </c>
      <c r="B14" s="23">
        <f>('C'!C17-'C'!B17)/'C'!B17</f>
        <v>-1.7090978960514938E-2</v>
      </c>
      <c r="C14" s="23">
        <f>('C'!F17-'C'!E17)/'C'!E17</f>
        <v>-7.0488363220144986E-3</v>
      </c>
      <c r="D14" s="23">
        <f>('C'!I17-'C'!H17)/'C'!H17</f>
        <v>3.7621703374610075E-3</v>
      </c>
      <c r="E14" s="23"/>
      <c r="G14" s="35">
        <f>(ROWS('C'!$A$5:$A$36)-ROW()+ROW('C'!$A$5)-0.5)/ROWS('C'!$A$5:$A$36)</f>
        <v>0.703125</v>
      </c>
      <c r="H14" s="39">
        <f t="shared" si="3"/>
        <v>0</v>
      </c>
      <c r="I14" s="39">
        <f t="shared" si="0"/>
        <v>0</v>
      </c>
      <c r="J14">
        <f t="shared" si="1"/>
        <v>-1.7090978960514938E-2</v>
      </c>
      <c r="K14">
        <f t="shared" si="2"/>
        <v>3.7621703374610075E-3</v>
      </c>
    </row>
    <row r="15" spans="1:11">
      <c r="A15" s="24" t="s">
        <v>135</v>
      </c>
      <c r="B15" s="23">
        <f>('C'!C32-'C'!B32)/'C'!B32</f>
        <v>-1.6502226490875752E-2</v>
      </c>
      <c r="C15" s="23">
        <f>('C'!F32-'C'!E32)/'C'!E32</f>
        <v>1.5997217875152148E-3</v>
      </c>
      <c r="D15" s="23">
        <f>('C'!I32-'C'!H32)/'C'!H32</f>
        <v>4.3376420577773923E-3</v>
      </c>
      <c r="E15" s="23"/>
      <c r="G15" s="35">
        <f>(ROWS('C'!$A$5:$A$36)-ROW()+ROW('C'!$A$5)-0.5)/ROWS('C'!$A$5:$A$36)</f>
        <v>0.671875</v>
      </c>
      <c r="H15" s="39">
        <f t="shared" si="3"/>
        <v>0</v>
      </c>
      <c r="I15" s="39">
        <f t="shared" si="0"/>
        <v>0</v>
      </c>
      <c r="J15">
        <f t="shared" si="1"/>
        <v>-1.6502226490875752E-2</v>
      </c>
      <c r="K15">
        <f t="shared" si="2"/>
        <v>4.3376420577773923E-3</v>
      </c>
    </row>
    <row r="16" spans="1:11">
      <c r="A16" s="24" t="s">
        <v>141</v>
      </c>
      <c r="B16" s="23">
        <f>('C'!C8-'C'!B8)/'C'!B8</f>
        <v>-1.5565048247454137E-2</v>
      </c>
      <c r="C16" s="23">
        <f>('C'!F8-'C'!E8)/'C'!E8</f>
        <v>-7.2880061115355235E-3</v>
      </c>
      <c r="D16" s="23">
        <f>('C'!I8-'C'!H8)/'C'!H8</f>
        <v>-2.0537728993766016E-3</v>
      </c>
      <c r="E16" s="23"/>
      <c r="G16" s="35">
        <f>(ROWS('C'!$A$5:$A$36)-ROW()+ROW('C'!$A$5)-0.5)/ROWS('C'!$A$5:$A$36)</f>
        <v>0.640625</v>
      </c>
      <c r="H16" s="39">
        <f t="shared" si="3"/>
        <v>-2.0537728993766016E-3</v>
      </c>
      <c r="I16" s="39">
        <f t="shared" si="0"/>
        <v>-1.3511275348077535E-2</v>
      </c>
      <c r="J16">
        <f t="shared" si="1"/>
        <v>0</v>
      </c>
      <c r="K16">
        <f t="shared" si="2"/>
        <v>0</v>
      </c>
    </row>
    <row r="17" spans="1:11">
      <c r="A17" s="24" t="s">
        <v>136</v>
      </c>
      <c r="B17" s="23">
        <f>('C'!C19-'C'!B19)/'C'!B19</f>
        <v>-1.3571338938386246E-2</v>
      </c>
      <c r="C17" s="23">
        <f>('C'!F19-'C'!E19)/'C'!E19</f>
        <v>-4.7648785361893466E-3</v>
      </c>
      <c r="D17" s="23">
        <f>('C'!I19-'C'!H19)/'C'!H19</f>
        <v>3.1620306847948108E-3</v>
      </c>
      <c r="E17" s="23"/>
      <c r="G17" s="35">
        <f>(ROWS('C'!$A$5:$A$36)-ROW()+ROW('C'!$A$5)-0.5)/ROWS('C'!$A$5:$A$36)</f>
        <v>0.609375</v>
      </c>
      <c r="H17" s="39">
        <f t="shared" si="3"/>
        <v>0</v>
      </c>
      <c r="I17" s="39">
        <f t="shared" si="0"/>
        <v>0</v>
      </c>
      <c r="J17">
        <f t="shared" si="1"/>
        <v>-1.3571338938386246E-2</v>
      </c>
      <c r="K17">
        <f t="shared" si="2"/>
        <v>3.1620306847948108E-3</v>
      </c>
    </row>
    <row r="18" spans="1:11">
      <c r="A18" s="24" t="s">
        <v>147</v>
      </c>
      <c r="B18" s="23">
        <f>('C'!C10-'C'!B10)/'C'!B10</f>
        <v>-9.8244003213588896E-3</v>
      </c>
      <c r="C18" s="23">
        <f>('C'!F10-'C'!E10)/'C'!E10</f>
        <v>6.8770878930998732E-3</v>
      </c>
      <c r="D18" s="23">
        <f>('C'!I10-'C'!H10)/'C'!H10</f>
        <v>1.5395316485045211E-2</v>
      </c>
      <c r="E18" s="23"/>
      <c r="G18" s="35">
        <f>(ROWS('C'!$A$5:$A$36)-ROW()+ROW('C'!$A$5)-0.5)/ROWS('C'!$A$5:$A$36)</f>
        <v>0.578125</v>
      </c>
      <c r="H18" s="39">
        <f t="shared" si="3"/>
        <v>0</v>
      </c>
      <c r="I18" s="39">
        <f t="shared" si="0"/>
        <v>0</v>
      </c>
      <c r="J18">
        <f t="shared" si="1"/>
        <v>-9.8244003213588896E-3</v>
      </c>
      <c r="K18">
        <f t="shared" si="2"/>
        <v>1.5395316485045211E-2</v>
      </c>
    </row>
    <row r="19" spans="1:11">
      <c r="A19" s="24" t="s">
        <v>137</v>
      </c>
      <c r="B19" s="23">
        <f>('C'!C38-'C'!B38)/'C'!B38</f>
        <v>-9.6263809470937649E-3</v>
      </c>
      <c r="C19" s="23">
        <f>('C'!F38-'C'!E38)/'C'!E38</f>
        <v>-1.3788538966411118E-3</v>
      </c>
      <c r="D19" s="23">
        <f>('C'!I38-'C'!H38)/'C'!H38</f>
        <v>5.9020533655429891E-3</v>
      </c>
      <c r="E19" s="23"/>
      <c r="G19" s="35">
        <f>(ROWS('C'!$A$5:$A$36)-ROW()+ROW('C'!$A$5)-0.5)/ROWS('C'!$A$5:$A$36)</f>
        <v>0.546875</v>
      </c>
      <c r="H19" s="39">
        <f t="shared" si="3"/>
        <v>0</v>
      </c>
      <c r="I19" s="39">
        <f t="shared" si="0"/>
        <v>0</v>
      </c>
      <c r="J19">
        <f t="shared" si="1"/>
        <v>-9.6263809470937649E-3</v>
      </c>
      <c r="K19">
        <f t="shared" si="2"/>
        <v>5.9020533655429891E-3</v>
      </c>
    </row>
    <row r="20" spans="1:11">
      <c r="A20" s="24" t="s">
        <v>140</v>
      </c>
      <c r="B20" s="23">
        <f>('C'!C20-'C'!B20)/'C'!B20</f>
        <v>-9.121594253773662E-3</v>
      </c>
      <c r="C20" s="23">
        <f>('C'!F20-'C'!E20)/'C'!E20</f>
        <v>-1.7985514660348403E-3</v>
      </c>
      <c r="D20" s="23">
        <f>('C'!I20-'C'!H20)/'C'!H20</f>
        <v>8.7494286252050232E-3</v>
      </c>
      <c r="E20" s="23"/>
      <c r="G20" s="35">
        <f>(ROWS('C'!$A$5:$A$36)-ROW()+ROW('C'!$A$5)-0.5)/ROWS('C'!$A$5:$A$36)</f>
        <v>0.515625</v>
      </c>
      <c r="H20" s="39">
        <f t="shared" si="3"/>
        <v>0</v>
      </c>
      <c r="I20" s="39">
        <f t="shared" si="0"/>
        <v>0</v>
      </c>
      <c r="J20">
        <f t="shared" si="1"/>
        <v>-9.121594253773662E-3</v>
      </c>
      <c r="K20">
        <f t="shared" si="2"/>
        <v>8.7494286252050232E-3</v>
      </c>
    </row>
    <row r="21" spans="1:11">
      <c r="A21" s="24" t="s">
        <v>146</v>
      </c>
      <c r="B21" s="23">
        <f>('C'!C13-'C'!B13)/'C'!B13</f>
        <v>-8.540663456393793E-3</v>
      </c>
      <c r="C21" s="23">
        <f>('C'!F13-'C'!E13)/'C'!E13</f>
        <v>1.4276139410187667E-3</v>
      </c>
      <c r="D21" s="23">
        <f>('C'!I13-'C'!H13)/'C'!H13</f>
        <v>7.7626184555413674E-3</v>
      </c>
      <c r="E21" s="23"/>
      <c r="G21" s="35">
        <f>(ROWS('C'!$A$5:$A$36)-ROW()+ROW('C'!$A$5)-0.5)/ROWS('C'!$A$5:$A$36)</f>
        <v>0.484375</v>
      </c>
      <c r="H21" s="39">
        <f t="shared" si="3"/>
        <v>0</v>
      </c>
      <c r="I21" s="39">
        <f t="shared" si="0"/>
        <v>0</v>
      </c>
      <c r="J21">
        <f t="shared" si="1"/>
        <v>-8.540663456393793E-3</v>
      </c>
      <c r="K21">
        <f t="shared" si="2"/>
        <v>7.7626184555413674E-3</v>
      </c>
    </row>
    <row r="22" spans="1:11">
      <c r="A22" s="24" t="s">
        <v>143</v>
      </c>
      <c r="B22" s="23">
        <f>('C'!C9-'C'!B9)/'C'!B9</f>
        <v>-7.4236182629591483E-3</v>
      </c>
      <c r="C22" s="23">
        <f>('C'!F9-'C'!E9)/'C'!E9</f>
        <v>4.8159614723082214E-4</v>
      </c>
      <c r="D22" s="23">
        <f>('C'!I9-'C'!H9)/'C'!H9</f>
        <v>1.0099965529127886E-2</v>
      </c>
      <c r="E22" s="23"/>
      <c r="G22" s="35">
        <f>(ROWS('C'!$A$5:$A$36)-ROW()+ROW('C'!$A$5)-0.5)/ROWS('C'!$A$5:$A$36)</f>
        <v>0.453125</v>
      </c>
      <c r="H22" s="39">
        <f t="shared" si="3"/>
        <v>0</v>
      </c>
      <c r="I22" s="39">
        <f t="shared" si="0"/>
        <v>0</v>
      </c>
      <c r="J22">
        <f t="shared" si="1"/>
        <v>-7.4236182629591483E-3</v>
      </c>
      <c r="K22">
        <f t="shared" si="2"/>
        <v>1.0099965529127886E-2</v>
      </c>
    </row>
    <row r="23" spans="1:11">
      <c r="A23" s="24" t="s">
        <v>139</v>
      </c>
      <c r="B23" s="23">
        <f>('C'!C18-'C'!B18)/'C'!B18</f>
        <v>-5.937533312013645E-3</v>
      </c>
      <c r="C23" s="23">
        <f>('C'!F18-'C'!E18)/'C'!E18</f>
        <v>3.1447868298860281E-3</v>
      </c>
      <c r="D23" s="23">
        <f>('C'!I18-'C'!H18)/'C'!H18</f>
        <v>1.2314805085636231E-2</v>
      </c>
      <c r="E23" s="23"/>
      <c r="G23" s="35">
        <f>(ROWS('C'!$A$5:$A$36)-ROW()+ROW('C'!$A$5)-0.5)/ROWS('C'!$A$5:$A$36)</f>
        <v>0.421875</v>
      </c>
      <c r="H23" s="39">
        <f t="shared" si="3"/>
        <v>0</v>
      </c>
      <c r="I23" s="39">
        <f t="shared" si="0"/>
        <v>0</v>
      </c>
      <c r="J23">
        <f t="shared" si="1"/>
        <v>-5.937533312013645E-3</v>
      </c>
      <c r="K23">
        <f t="shared" si="2"/>
        <v>1.2314805085636231E-2</v>
      </c>
    </row>
    <row r="24" spans="1:11">
      <c r="A24" s="24" t="s">
        <v>145</v>
      </c>
      <c r="B24" s="23">
        <f>('C'!C15-'C'!B15)/'C'!B15</f>
        <v>-4.0834697217675938E-3</v>
      </c>
      <c r="C24" s="23">
        <f>('C'!F15-'C'!E15)/'C'!E15</f>
        <v>8.6681974741676226E-3</v>
      </c>
      <c r="D24" s="23">
        <f>('C'!I15-'C'!H15)/'C'!H15</f>
        <v>1.1293499671700591E-2</v>
      </c>
      <c r="E24" s="23"/>
      <c r="G24" s="35">
        <f>(ROWS('C'!$A$5:$A$36)-ROW()+ROW('C'!$A$5)-0.5)/ROWS('C'!$A$5:$A$36)</f>
        <v>0.390625</v>
      </c>
      <c r="H24" s="39">
        <f t="shared" si="3"/>
        <v>0</v>
      </c>
      <c r="I24" s="39">
        <f t="shared" si="0"/>
        <v>0</v>
      </c>
      <c r="J24">
        <f t="shared" si="1"/>
        <v>-4.0834697217675938E-3</v>
      </c>
      <c r="K24">
        <f t="shared" si="2"/>
        <v>1.1293499671700591E-2</v>
      </c>
    </row>
    <row r="25" spans="1:11">
      <c r="A25" s="24" t="s">
        <v>138</v>
      </c>
      <c r="B25" s="23">
        <f>('C'!C31-'C'!B31)/'C'!B31</f>
        <v>-3.6832831239697605E-3</v>
      </c>
      <c r="C25" s="23">
        <f>('C'!F31-'C'!E31)/'C'!E31</f>
        <v>7.9737601085788611E-3</v>
      </c>
      <c r="D25" s="23">
        <f>('C'!I31-'C'!H31)/'C'!H31</f>
        <v>1.1699195680296979E-2</v>
      </c>
      <c r="E25" s="23"/>
      <c r="G25" s="35">
        <f>(ROWS('C'!$A$5:$A$36)-ROW()+ROW('C'!$A$5)-0.5)/ROWS('C'!$A$5:$A$36)</f>
        <v>0.359375</v>
      </c>
      <c r="H25" s="39">
        <f t="shared" si="3"/>
        <v>0</v>
      </c>
      <c r="I25" s="39">
        <f t="shared" si="0"/>
        <v>0</v>
      </c>
      <c r="J25">
        <f t="shared" si="1"/>
        <v>-3.6832831239697605E-3</v>
      </c>
      <c r="K25">
        <f t="shared" si="2"/>
        <v>1.1699195680296979E-2</v>
      </c>
    </row>
    <row r="26" spans="1:11">
      <c r="A26" s="24" t="s">
        <v>149</v>
      </c>
      <c r="B26" s="23">
        <f>('C'!C34-'C'!B34)/'C'!B34</f>
        <v>-3.6809815950920245E-3</v>
      </c>
      <c r="C26" s="23">
        <f>('C'!F34-'C'!E34)/'C'!E34</f>
        <v>7.472488462903798E-3</v>
      </c>
      <c r="D26" s="23">
        <f>('C'!I34-'C'!H34)/'C'!H34</f>
        <v>1.5841848067525543E-2</v>
      </c>
      <c r="E26" s="23"/>
      <c r="G26" s="35">
        <f>(ROWS('C'!$A$5:$A$36)-ROW()+ROW('C'!$A$5)-0.5)/ROWS('C'!$A$5:$A$36)</f>
        <v>0.328125</v>
      </c>
      <c r="H26" s="39">
        <f t="shared" si="3"/>
        <v>0</v>
      </c>
      <c r="I26" s="39">
        <f t="shared" si="0"/>
        <v>0</v>
      </c>
      <c r="J26">
        <f t="shared" si="1"/>
        <v>-3.6809815950920245E-3</v>
      </c>
      <c r="K26">
        <f t="shared" si="2"/>
        <v>1.5841848067525543E-2</v>
      </c>
    </row>
    <row r="27" spans="1:11">
      <c r="A27" s="24" t="s">
        <v>128</v>
      </c>
      <c r="B27" s="23">
        <f>('C'!C24-'C'!B24)/'C'!B24</f>
        <v>-1.6702403791897078E-3</v>
      </c>
      <c r="C27" s="23">
        <f>('C'!F24-'C'!E24)/'C'!E24</f>
        <v>4.2957042957042961E-3</v>
      </c>
      <c r="D27" s="23">
        <f>('C'!I24-'C'!H24)/'C'!H24</f>
        <v>1.6925771841471426E-2</v>
      </c>
      <c r="E27" s="23"/>
      <c r="G27" s="35">
        <f>(ROWS('C'!$A$5:$A$36)-ROW()+ROW('C'!$A$5)-0.5)/ROWS('C'!$A$5:$A$36)</f>
        <v>0.296875</v>
      </c>
      <c r="H27" s="39">
        <f t="shared" si="3"/>
        <v>0</v>
      </c>
      <c r="I27" s="39">
        <f t="shared" si="0"/>
        <v>0</v>
      </c>
      <c r="J27">
        <f t="shared" si="1"/>
        <v>-1.6702403791897078E-3</v>
      </c>
      <c r="K27">
        <f t="shared" si="2"/>
        <v>1.6925771841471426E-2</v>
      </c>
    </row>
    <row r="28" spans="1:11">
      <c r="A28" s="24" t="s">
        <v>148</v>
      </c>
      <c r="B28" s="23">
        <f>('C'!C28-'C'!B28)/'C'!B28</f>
        <v>8.0438433660390697E-4</v>
      </c>
      <c r="C28" s="23">
        <f>('C'!F28-'C'!E28)/'C'!E28</f>
        <v>1.508412754441699E-2</v>
      </c>
      <c r="D28" s="23">
        <f>('C'!I28-'C'!H28)/'C'!H28</f>
        <v>1.6744076665294844E-2</v>
      </c>
      <c r="E28" s="23"/>
      <c r="G28" s="35">
        <f>(ROWS('C'!$A$5:$A$36)-ROW()+ROW('C'!$A$5)-0.5)/ROWS('C'!$A$5:$A$36)</f>
        <v>0.265625</v>
      </c>
      <c r="H28" s="39">
        <f t="shared" si="3"/>
        <v>8.0438433660390697E-4</v>
      </c>
      <c r="I28" s="39">
        <f t="shared" si="0"/>
        <v>1.5939692328690937E-2</v>
      </c>
      <c r="J28">
        <f t="shared" si="1"/>
        <v>0</v>
      </c>
      <c r="K28">
        <f t="shared" si="2"/>
        <v>0</v>
      </c>
    </row>
    <row r="29" spans="1:11">
      <c r="A29" s="24" t="s">
        <v>154</v>
      </c>
      <c r="B29" s="23">
        <f>('C'!C23-'C'!B23)/'C'!B23</f>
        <v>2.3117736230419406E-3</v>
      </c>
      <c r="C29" s="23">
        <f>('C'!F23-'C'!E23)/'C'!E23</f>
        <v>1.866429659725749E-2</v>
      </c>
      <c r="D29" s="23">
        <f>('C'!I23-'C'!H23)/'C'!H23</f>
        <v>1.891234804862444E-2</v>
      </c>
      <c r="E29" s="23"/>
      <c r="G29" s="35">
        <f>(ROWS('C'!$A$5:$A$36)-ROW()+ROW('C'!$A$5)-0.5)/ROWS('C'!$A$5:$A$36)</f>
        <v>0.234375</v>
      </c>
      <c r="H29" s="39">
        <f t="shared" si="3"/>
        <v>2.3117736230419406E-3</v>
      </c>
      <c r="I29" s="39">
        <f t="shared" si="0"/>
        <v>1.66005744255825E-2</v>
      </c>
      <c r="J29">
        <f t="shared" si="1"/>
        <v>0</v>
      </c>
      <c r="K29">
        <f t="shared" si="2"/>
        <v>0</v>
      </c>
    </row>
    <row r="30" spans="1:11">
      <c r="A30" s="24" t="s">
        <v>153</v>
      </c>
      <c r="B30" s="23">
        <f>('C'!C27-'C'!B27)/'C'!B27</f>
        <v>9.353153285745824E-3</v>
      </c>
      <c r="C30" s="23">
        <f>('C'!F27-'C'!E27)/'C'!E27</f>
        <v>2.075263274173356E-2</v>
      </c>
      <c r="D30" s="23">
        <f>('C'!I27-'C'!H27)/'C'!H27</f>
        <v>2.6012714370195152E-2</v>
      </c>
      <c r="E30" s="23"/>
      <c r="G30" s="35">
        <f>(ROWS('C'!$A$5:$A$36)-ROW()+ROW('C'!$A$5)-0.5)/ROWS('C'!$A$5:$A$36)</f>
        <v>0.203125</v>
      </c>
      <c r="H30" s="39">
        <f t="shared" si="3"/>
        <v>9.353153285745824E-3</v>
      </c>
      <c r="I30" s="39">
        <f t="shared" si="0"/>
        <v>1.6659561084449326E-2</v>
      </c>
      <c r="J30">
        <f t="shared" si="1"/>
        <v>0</v>
      </c>
      <c r="K30">
        <f t="shared" si="2"/>
        <v>0</v>
      </c>
    </row>
    <row r="31" spans="1:11">
      <c r="A31" s="24" t="s">
        <v>144</v>
      </c>
      <c r="B31" s="23">
        <f>('C'!C14-'C'!B14)/'C'!B14</f>
        <v>1.0878802185202671E-2</v>
      </c>
      <c r="C31" s="23">
        <f>('C'!F14-'C'!E14)/'C'!E14</f>
        <v>1.9487593302400647E-2</v>
      </c>
      <c r="D31" s="23">
        <f>('C'!I14-'C'!H14)/'C'!H14</f>
        <v>2.081344537815126E-2</v>
      </c>
      <c r="E31" s="23"/>
      <c r="G31" s="35">
        <f>(ROWS('C'!$A$5:$A$36)-ROW()+ROW('C'!$A$5)-0.5)/ROWS('C'!$A$5:$A$36)</f>
        <v>0.171875</v>
      </c>
      <c r="H31" s="39">
        <f t="shared" si="3"/>
        <v>1.0878802185202671E-2</v>
      </c>
      <c r="I31" s="39">
        <f t="shared" si="0"/>
        <v>9.9346431929485893E-3</v>
      </c>
      <c r="J31">
        <f t="shared" si="1"/>
        <v>0</v>
      </c>
      <c r="K31">
        <f t="shared" si="2"/>
        <v>0</v>
      </c>
    </row>
    <row r="32" spans="1:11">
      <c r="A32" s="24" t="s">
        <v>142</v>
      </c>
      <c r="B32" s="23">
        <f>('C'!C21-'C'!B21)/'C'!B21</f>
        <v>1.2561171899133432E-2</v>
      </c>
      <c r="C32" s="23">
        <f>('C'!F21-'C'!E21)/'C'!E21</f>
        <v>1.941805416894786E-2</v>
      </c>
      <c r="D32" s="23">
        <f>('C'!I21-'C'!H21)/'C'!H21</f>
        <v>2.362829456745582E-2</v>
      </c>
      <c r="E32" s="23"/>
      <c r="G32" s="35">
        <f>(ROWS('C'!$A$5:$A$36)-ROW()+ROW('C'!$A$5)-0.5)/ROWS('C'!$A$5:$A$36)</f>
        <v>0.140625</v>
      </c>
      <c r="H32" s="39">
        <f t="shared" si="3"/>
        <v>1.2561171899133432E-2</v>
      </c>
      <c r="I32" s="39">
        <f t="shared" si="0"/>
        <v>1.1067122668322387E-2</v>
      </c>
      <c r="J32">
        <f t="shared" si="1"/>
        <v>0</v>
      </c>
      <c r="K32">
        <f t="shared" si="2"/>
        <v>0</v>
      </c>
    </row>
    <row r="33" spans="1:11">
      <c r="A33" s="24" t="s">
        <v>150</v>
      </c>
      <c r="B33" s="23">
        <f>('C'!C35-'C'!B35)/'C'!B35</f>
        <v>1.3030589719331442E-2</v>
      </c>
      <c r="C33" s="23">
        <f>('C'!F35-'C'!E35)/'C'!E35</f>
        <v>2.7611025552377658E-2</v>
      </c>
      <c r="D33" s="23">
        <f>('C'!I35-'C'!H35)/'C'!H35</f>
        <v>2.9380603096984516E-2</v>
      </c>
      <c r="E33" s="23"/>
      <c r="G33" s="35">
        <f>(ROWS('C'!$A$5:$A$36)-ROW()+ROW('C'!$A$5)-0.5)/ROWS('C'!$A$5:$A$36)</f>
        <v>0.109375</v>
      </c>
      <c r="H33" s="39">
        <f t="shared" si="3"/>
        <v>1.3030589719331442E-2</v>
      </c>
      <c r="I33" s="39">
        <f t="shared" si="0"/>
        <v>1.6350013377653072E-2</v>
      </c>
      <c r="J33">
        <f t="shared" si="1"/>
        <v>0</v>
      </c>
      <c r="K33">
        <f t="shared" si="2"/>
        <v>0</v>
      </c>
    </row>
    <row r="34" spans="1:11">
      <c r="A34" s="24" t="s">
        <v>152</v>
      </c>
      <c r="B34" s="23">
        <f>('C'!C12-'C'!B12)/'C'!B12</f>
        <v>1.4157740993184032E-2</v>
      </c>
      <c r="C34" s="23">
        <f>('C'!F12-'C'!E12)/'C'!E12</f>
        <v>2.0369290573372206E-2</v>
      </c>
      <c r="D34" s="23">
        <f>('C'!I12-'C'!H12)/'C'!H12</f>
        <v>3.1906614785992216E-2</v>
      </c>
      <c r="E34" s="23"/>
      <c r="G34" s="35">
        <f>(ROWS('C'!$A$5:$A$36)-ROW()+ROW('C'!$A$5)-0.5)/ROWS('C'!$A$5:$A$36)</f>
        <v>7.8125E-2</v>
      </c>
      <c r="H34" s="39">
        <f t="shared" si="3"/>
        <v>1.4157740993184032E-2</v>
      </c>
      <c r="I34" s="39">
        <f t="shared" si="0"/>
        <v>1.7748873792808186E-2</v>
      </c>
      <c r="J34">
        <f t="shared" si="1"/>
        <v>0</v>
      </c>
      <c r="K34">
        <f t="shared" si="2"/>
        <v>0</v>
      </c>
    </row>
    <row r="35" spans="1:11">
      <c r="A35" s="24" t="s">
        <v>151</v>
      </c>
      <c r="B35" s="23">
        <f>('C'!C16-'C'!B16)/'C'!B16</f>
        <v>1.5101357634368607E-2</v>
      </c>
      <c r="C35" s="23">
        <f>('C'!F16-'C'!E16)/'C'!E16</f>
        <v>2.1057985757884028E-2</v>
      </c>
      <c r="D35" s="23">
        <f>('C'!I16-'C'!H16)/'C'!H16</f>
        <v>2.7093141327425459E-2</v>
      </c>
      <c r="E35" s="23"/>
      <c r="G35" s="35">
        <f>(ROWS('C'!$A$5:$A$36)-ROW()+ROW('C'!$A$5)-0.5)/ROWS('C'!$A$5:$A$36)</f>
        <v>4.6875E-2</v>
      </c>
      <c r="H35" s="39">
        <f t="shared" si="3"/>
        <v>1.5101357634368607E-2</v>
      </c>
      <c r="I35" s="39">
        <f t="shared" si="0"/>
        <v>1.1991783693056852E-2</v>
      </c>
      <c r="J35">
        <f t="shared" si="1"/>
        <v>0</v>
      </c>
      <c r="K35">
        <f t="shared" si="2"/>
        <v>0</v>
      </c>
    </row>
    <row r="36" spans="1:11">
      <c r="A36" s="25" t="s">
        <v>155</v>
      </c>
      <c r="B36" s="23">
        <f>('C'!C37-'C'!B37)/'C'!B37</f>
        <v>2.2980191408858226E-2</v>
      </c>
      <c r="C36" s="23">
        <f>('C'!F37-'C'!E37)/'C'!E37</f>
        <v>3.8477848454413571E-2</v>
      </c>
      <c r="D36" s="23">
        <f>('C'!I37-'C'!H37)/'C'!H37</f>
        <v>4.1097273645237291E-2</v>
      </c>
      <c r="E36" s="23"/>
      <c r="G36" s="35">
        <f>(ROWS('C'!$A$5:$A$36)-ROW()+ROW('C'!$A$5)-0.5)/ROWS('C'!$A$5:$A$36)</f>
        <v>1.5625E-2</v>
      </c>
      <c r="H36" s="39">
        <f t="shared" si="3"/>
        <v>2.2980191408858226E-2</v>
      </c>
      <c r="I36" s="39">
        <f t="shared" si="0"/>
        <v>1.8117082236379065E-2</v>
      </c>
      <c r="J36">
        <f t="shared" si="1"/>
        <v>0</v>
      </c>
      <c r="K36">
        <f t="shared" si="2"/>
        <v>0</v>
      </c>
    </row>
    <row r="37" spans="1:11">
      <c r="A37" s="5">
        <v>2016</v>
      </c>
      <c r="B37" s="5">
        <v>2017</v>
      </c>
      <c r="C37" s="5">
        <v>2018</v>
      </c>
    </row>
  </sheetData>
  <sortState xmlns:xlrd2="http://schemas.microsoft.com/office/spreadsheetml/2017/richdata2" ref="A5:D36">
    <sortCondition ref="B5:B36"/>
  </sortState>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64142-7EA6-441A-BD1E-E7DC1BAF5694}">
  <dimension ref="A1:I39"/>
  <sheetViews>
    <sheetView workbookViewId="0"/>
  </sheetViews>
  <sheetFormatPr defaultColWidth="10.81640625" defaultRowHeight="15.5"/>
  <cols>
    <col min="1" max="1" width="24.54296875" style="120" customWidth="1"/>
    <col min="2" max="2" width="94.54296875" style="120" customWidth="1"/>
    <col min="3" max="16384" width="10.81640625" style="120"/>
  </cols>
  <sheetData>
    <row r="1" spans="1:9" ht="18">
      <c r="A1" s="224" t="s">
        <v>248</v>
      </c>
    </row>
    <row r="2" spans="1:9">
      <c r="A2" s="206" t="s">
        <v>298</v>
      </c>
    </row>
    <row r="3" spans="1:9">
      <c r="A3" s="207" t="s">
        <v>299</v>
      </c>
    </row>
    <row r="4" spans="1:9">
      <c r="A4" s="207"/>
    </row>
    <row r="5" spans="1:9" ht="22" customHeight="1">
      <c r="A5" s="240" t="s">
        <v>315</v>
      </c>
      <c r="B5" s="240"/>
      <c r="C5" s="240"/>
      <c r="D5" s="240"/>
      <c r="E5" s="240"/>
      <c r="F5" s="240"/>
      <c r="G5" s="240"/>
      <c r="H5" s="240"/>
      <c r="I5" s="240"/>
    </row>
    <row r="6" spans="1:9">
      <c r="A6" s="242" t="s">
        <v>300</v>
      </c>
      <c r="B6" s="242"/>
      <c r="C6" s="242"/>
      <c r="D6" s="242"/>
      <c r="E6" s="242"/>
      <c r="F6" s="242"/>
      <c r="G6" s="208"/>
      <c r="H6" s="208"/>
      <c r="I6" s="208"/>
    </row>
    <row r="7" spans="1:9">
      <c r="A7" s="242" t="s">
        <v>301</v>
      </c>
      <c r="B7" s="242"/>
      <c r="C7" s="242"/>
      <c r="D7" s="242"/>
      <c r="E7" s="242"/>
      <c r="F7" s="242"/>
      <c r="G7" s="208"/>
      <c r="H7" s="208"/>
      <c r="I7" s="208"/>
    </row>
    <row r="8" spans="1:9" ht="15.65" customHeight="1">
      <c r="A8" s="242" t="s">
        <v>302</v>
      </c>
      <c r="B8" s="242"/>
      <c r="C8" s="242"/>
      <c r="D8" s="242"/>
      <c r="E8" s="242"/>
      <c r="F8" s="242"/>
      <c r="G8" s="242"/>
      <c r="H8" s="242"/>
      <c r="I8" s="242"/>
    </row>
    <row r="9" spans="1:9">
      <c r="A9" s="242" t="s">
        <v>255</v>
      </c>
      <c r="B9" s="242"/>
      <c r="C9" s="242"/>
      <c r="D9" s="208"/>
      <c r="E9" s="208"/>
      <c r="F9" s="208"/>
      <c r="G9" s="208"/>
      <c r="H9" s="208"/>
      <c r="I9" s="208"/>
    </row>
    <row r="10" spans="1:9">
      <c r="A10" s="242" t="s">
        <v>303</v>
      </c>
      <c r="B10" s="242"/>
      <c r="C10" s="242"/>
      <c r="D10" s="242"/>
      <c r="E10" s="208"/>
      <c r="F10" s="208"/>
      <c r="G10" s="208"/>
      <c r="H10" s="208"/>
      <c r="I10" s="208"/>
    </row>
    <row r="11" spans="1:9">
      <c r="B11" s="208"/>
      <c r="C11" s="208"/>
      <c r="D11" s="208"/>
      <c r="E11" s="208"/>
      <c r="F11" s="208"/>
      <c r="G11" s="208"/>
      <c r="H11" s="208"/>
      <c r="I11" s="208"/>
    </row>
    <row r="12" spans="1:9">
      <c r="A12" s="242" t="s">
        <v>342</v>
      </c>
      <c r="B12" s="242"/>
      <c r="C12" s="242"/>
      <c r="D12" s="242"/>
      <c r="E12" s="242"/>
      <c r="F12" s="242"/>
      <c r="G12" s="242"/>
      <c r="H12" s="242"/>
      <c r="I12" s="242"/>
    </row>
    <row r="13" spans="1:9">
      <c r="A13" s="242"/>
      <c r="B13" s="242"/>
      <c r="C13" s="208"/>
      <c r="D13" s="208"/>
      <c r="E13" s="208"/>
      <c r="F13" s="208"/>
      <c r="G13" s="208"/>
      <c r="H13" s="208"/>
      <c r="I13" s="208"/>
    </row>
    <row r="14" spans="1:9">
      <c r="A14" s="209"/>
      <c r="B14" s="209"/>
      <c r="C14" s="5"/>
      <c r="D14" s="5"/>
      <c r="E14" s="5"/>
      <c r="F14" s="5"/>
      <c r="G14" s="5"/>
      <c r="H14" s="5"/>
      <c r="I14" s="5"/>
    </row>
    <row r="15" spans="1:9">
      <c r="A15" s="210" t="s">
        <v>270</v>
      </c>
      <c r="B15" s="210" t="s">
        <v>271</v>
      </c>
    </row>
    <row r="16" spans="1:9">
      <c r="A16" s="184" t="s">
        <v>272</v>
      </c>
      <c r="B16" s="211" t="s">
        <v>273</v>
      </c>
      <c r="C16" s="212"/>
      <c r="D16" s="212"/>
      <c r="E16" s="213"/>
    </row>
    <row r="17" spans="1:7">
      <c r="A17" s="184" t="s">
        <v>274</v>
      </c>
      <c r="B17" s="211" t="s">
        <v>275</v>
      </c>
      <c r="C17" s="214"/>
      <c r="D17" s="214"/>
      <c r="E17" s="213"/>
    </row>
    <row r="18" spans="1:7">
      <c r="A18" s="184" t="s">
        <v>276</v>
      </c>
      <c r="B18" s="160" t="s">
        <v>277</v>
      </c>
      <c r="C18" s="215"/>
      <c r="D18" s="215"/>
      <c r="E18" s="215"/>
      <c r="F18" s="215"/>
      <c r="G18" s="215"/>
    </row>
    <row r="19" spans="1:7">
      <c r="A19" s="184" t="s">
        <v>278</v>
      </c>
      <c r="B19" s="160" t="s">
        <v>344</v>
      </c>
      <c r="C19" s="160"/>
      <c r="D19" s="160"/>
      <c r="E19" s="160"/>
      <c r="F19" s="160"/>
      <c r="G19" s="160"/>
    </row>
    <row r="20" spans="1:7">
      <c r="A20" s="184" t="s">
        <v>279</v>
      </c>
      <c r="B20" s="216" t="s">
        <v>280</v>
      </c>
      <c r="C20" s="216"/>
      <c r="D20" s="216"/>
      <c r="E20" s="216"/>
      <c r="F20" s="216"/>
      <c r="G20" s="216"/>
    </row>
    <row r="21" spans="1:7">
      <c r="A21" s="184" t="s">
        <v>281</v>
      </c>
      <c r="B21" s="216" t="s">
        <v>282</v>
      </c>
    </row>
    <row r="22" spans="1:7">
      <c r="A22" s="184" t="s">
        <v>283</v>
      </c>
      <c r="B22" s="160" t="s">
        <v>345</v>
      </c>
    </row>
    <row r="23" spans="1:7">
      <c r="A23" s="184" t="s">
        <v>284</v>
      </c>
      <c r="B23" s="160" t="s">
        <v>346</v>
      </c>
    </row>
    <row r="24" spans="1:7">
      <c r="A24" s="184" t="s">
        <v>285</v>
      </c>
      <c r="B24" s="160" t="s">
        <v>347</v>
      </c>
    </row>
    <row r="25" spans="1:7">
      <c r="A25" s="184"/>
      <c r="B25" s="217"/>
    </row>
    <row r="26" spans="1:7">
      <c r="A26" s="218"/>
      <c r="B26" s="219"/>
    </row>
    <row r="27" spans="1:7">
      <c r="A27" s="218"/>
      <c r="B27" s="220"/>
    </row>
    <row r="28" spans="1:7">
      <c r="A28" s="218"/>
      <c r="B28" s="221"/>
    </row>
    <row r="29" spans="1:7">
      <c r="A29" s="218"/>
      <c r="B29" s="219"/>
    </row>
    <row r="30" spans="1:7">
      <c r="A30" s="218"/>
      <c r="B30" s="219"/>
    </row>
    <row r="31" spans="1:7">
      <c r="A31" s="218"/>
      <c r="B31" s="219"/>
      <c r="C31" s="184"/>
    </row>
    <row r="32" spans="1:7">
      <c r="A32" s="218"/>
      <c r="B32" s="222"/>
    </row>
    <row r="33" spans="1:3">
      <c r="A33" s="218"/>
      <c r="B33" s="219"/>
    </row>
    <row r="34" spans="1:3">
      <c r="A34" s="184"/>
      <c r="B34" s="223"/>
      <c r="C34" s="219"/>
    </row>
    <row r="35" spans="1:3">
      <c r="A35" s="184"/>
      <c r="B35" s="219"/>
    </row>
    <row r="36" spans="1:3">
      <c r="A36" s="184"/>
      <c r="B36" s="219"/>
    </row>
    <row r="37" spans="1:3">
      <c r="A37" s="184"/>
      <c r="B37" s="217"/>
    </row>
    <row r="38" spans="1:3">
      <c r="A38" s="184"/>
      <c r="B38" s="219"/>
    </row>
    <row r="39" spans="1:3">
      <c r="A39" s="184"/>
      <c r="B39" s="220"/>
    </row>
  </sheetData>
  <mergeCells count="8">
    <mergeCell ref="A12:I12"/>
    <mergeCell ref="A13:B13"/>
    <mergeCell ref="A5:I5"/>
    <mergeCell ref="A6:F6"/>
    <mergeCell ref="A7:F7"/>
    <mergeCell ref="A8:I8"/>
    <mergeCell ref="A9:C9"/>
    <mergeCell ref="A10:D10"/>
  </mergeCells>
  <hyperlinks>
    <hyperlink ref="A3" location="Contents!A1" display="Back to table of contents" xr:uid="{F6CB068B-10A8-4511-9103-7956816B3FDF}"/>
    <hyperlink ref="B17" r:id="rId1" display="For ages 90+: 'Centenarians in Scotland, 2009 to 2019'" xr:uid="{17353EBD-B76E-4238-92EF-6AC8DF4F1035}"/>
    <hyperlink ref="B16" r:id="rId2" display="For ages 0 to 89: 'Mid-2016 Population Estimates Scotland'" xr:uid="{7BB19319-9C6A-43AF-A9D4-314A1291885A}"/>
  </hyperlinks>
  <pageMargins left="0.7" right="0.7" top="0.75" bottom="0.75" header="0.3" footer="0.3"/>
  <pageSetup paperSize="9" orientation="portrait"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39"/>
  <sheetViews>
    <sheetView workbookViewId="0"/>
  </sheetViews>
  <sheetFormatPr defaultColWidth="9.1796875" defaultRowHeight="15.5"/>
  <cols>
    <col min="1" max="1" width="30.1796875" style="120" customWidth="1"/>
    <col min="2" max="2" width="11.453125" style="120" bestFit="1" customWidth="1"/>
    <col min="3" max="3" width="11.54296875" style="120" bestFit="1" customWidth="1"/>
    <col min="4" max="4" width="9" style="120" customWidth="1"/>
    <col min="5" max="5" width="11.453125" style="120" bestFit="1" customWidth="1"/>
    <col min="6" max="6" width="11.54296875" style="120" bestFit="1" customWidth="1"/>
    <col min="7" max="7" width="9.1796875" style="120"/>
    <col min="8" max="8" width="11.453125" style="120" bestFit="1" customWidth="1"/>
    <col min="9" max="9" width="11.54296875" style="120" bestFit="1" customWidth="1"/>
    <col min="10" max="10" width="9.1796875" style="120"/>
    <col min="11" max="11" width="11.453125" style="120" bestFit="1" customWidth="1"/>
    <col min="12" max="12" width="11.54296875" style="120" bestFit="1" customWidth="1"/>
    <col min="13" max="13" width="3.1796875" style="120" customWidth="1"/>
    <col min="14" max="15" width="10.453125" style="120" bestFit="1" customWidth="1"/>
    <col min="16" max="16" width="9.1796875" style="120"/>
    <col min="17" max="17" width="11.453125" style="120" bestFit="1" customWidth="1"/>
    <col min="18" max="18" width="11.54296875" style="120" bestFit="1" customWidth="1"/>
    <col min="19" max="19" width="3.1796875" style="120" customWidth="1"/>
    <col min="20" max="21" width="10.453125" style="120" bestFit="1" customWidth="1"/>
    <col min="22" max="22" width="9.1796875" style="120"/>
    <col min="23" max="23" width="11.453125" style="120" bestFit="1" customWidth="1"/>
    <col min="24" max="24" width="11.54296875" style="120" bestFit="1" customWidth="1"/>
    <col min="25" max="25" width="3.1796875" style="120" customWidth="1"/>
    <col min="26" max="27" width="10.453125" style="120" bestFit="1" customWidth="1"/>
    <col min="28" max="16384" width="9.1796875" style="120"/>
  </cols>
  <sheetData>
    <row r="1" spans="1:27" ht="18" customHeight="1">
      <c r="A1" s="117" t="s">
        <v>215</v>
      </c>
      <c r="B1" s="81"/>
      <c r="C1" s="81"/>
      <c r="D1" s="81"/>
      <c r="E1" s="81"/>
      <c r="F1" s="81"/>
      <c r="G1" s="81"/>
      <c r="H1" s="81"/>
      <c r="I1" s="81"/>
      <c r="J1" s="81"/>
      <c r="K1" s="81"/>
      <c r="L1" s="81"/>
      <c r="M1" s="81"/>
      <c r="N1" s="81"/>
      <c r="O1" s="81"/>
      <c r="P1" s="81"/>
      <c r="Q1" s="121"/>
      <c r="R1" s="121"/>
    </row>
    <row r="2" spans="1:27" ht="18" customHeight="1">
      <c r="A2" s="136" t="s">
        <v>257</v>
      </c>
      <c r="B2" s="113"/>
      <c r="C2" s="81"/>
      <c r="D2" s="81"/>
      <c r="E2" s="81"/>
      <c r="F2" s="81"/>
      <c r="G2" s="81"/>
      <c r="H2" s="81"/>
      <c r="I2" s="81"/>
      <c r="J2" s="81"/>
      <c r="K2" s="81"/>
      <c r="L2" s="81"/>
      <c r="M2" s="81"/>
      <c r="N2" s="81"/>
      <c r="O2" s="81"/>
      <c r="P2" s="81"/>
      <c r="Q2" s="121"/>
      <c r="R2" s="121"/>
    </row>
    <row r="3" spans="1:27" ht="18" customHeight="1">
      <c r="A3" s="247" t="s">
        <v>158</v>
      </c>
      <c r="B3" s="247"/>
      <c r="C3" s="81"/>
      <c r="D3" s="81"/>
      <c r="E3" s="81"/>
      <c r="F3" s="81"/>
      <c r="G3" s="81"/>
      <c r="H3" s="81"/>
      <c r="I3" s="81"/>
      <c r="J3" s="81"/>
      <c r="K3" s="81"/>
      <c r="L3" s="81"/>
      <c r="M3" s="81"/>
      <c r="N3" s="81"/>
      <c r="O3" s="81"/>
      <c r="P3" s="81"/>
      <c r="Q3" s="121"/>
      <c r="R3" s="121"/>
    </row>
    <row r="4" spans="1:27" ht="15" customHeight="1">
      <c r="A4" s="118"/>
    </row>
    <row r="5" spans="1:27" s="137" customFormat="1">
      <c r="B5" s="250">
        <v>2016</v>
      </c>
      <c r="C5" s="250"/>
      <c r="D5" s="188"/>
      <c r="E5" s="250">
        <v>2017</v>
      </c>
      <c r="F5" s="250"/>
      <c r="G5" s="188"/>
      <c r="H5" s="250">
        <v>2018</v>
      </c>
      <c r="I5" s="250"/>
      <c r="K5" s="250" t="s">
        <v>111</v>
      </c>
      <c r="L5" s="250"/>
      <c r="M5" s="186"/>
      <c r="N5" s="250" t="s">
        <v>110</v>
      </c>
      <c r="O5" s="250"/>
      <c r="P5" s="186"/>
      <c r="Q5" s="250" t="s">
        <v>113</v>
      </c>
      <c r="R5" s="250"/>
      <c r="S5" s="186"/>
      <c r="T5" s="250" t="s">
        <v>112</v>
      </c>
      <c r="U5" s="250"/>
      <c r="V5" s="186"/>
      <c r="W5" s="250" t="s">
        <v>115</v>
      </c>
      <c r="X5" s="250"/>
      <c r="Y5" s="186"/>
      <c r="Z5" s="250" t="s">
        <v>114</v>
      </c>
      <c r="AA5" s="250"/>
    </row>
    <row r="6" spans="1:27" s="137" customFormat="1" ht="31">
      <c r="A6" s="189" t="s">
        <v>289</v>
      </c>
      <c r="B6" s="191" t="s">
        <v>290</v>
      </c>
      <c r="C6" s="191" t="s">
        <v>291</v>
      </c>
      <c r="D6" s="191"/>
      <c r="E6" s="191" t="s">
        <v>290</v>
      </c>
      <c r="F6" s="191" t="s">
        <v>291</v>
      </c>
      <c r="G6" s="191"/>
      <c r="H6" s="191" t="s">
        <v>290</v>
      </c>
      <c r="I6" s="191" t="s">
        <v>291</v>
      </c>
      <c r="J6" s="187"/>
      <c r="K6" s="191" t="s">
        <v>290</v>
      </c>
      <c r="L6" s="191" t="s">
        <v>291</v>
      </c>
      <c r="M6" s="187"/>
      <c r="N6" s="191" t="s">
        <v>290</v>
      </c>
      <c r="O6" s="191" t="s">
        <v>291</v>
      </c>
      <c r="P6" s="187"/>
      <c r="Q6" s="191" t="s">
        <v>290</v>
      </c>
      <c r="R6" s="191" t="s">
        <v>291</v>
      </c>
      <c r="S6" s="187"/>
      <c r="T6" s="191" t="s">
        <v>290</v>
      </c>
      <c r="U6" s="191" t="s">
        <v>291</v>
      </c>
      <c r="V6" s="187"/>
      <c r="W6" s="191" t="s">
        <v>290</v>
      </c>
      <c r="X6" s="191" t="s">
        <v>291</v>
      </c>
      <c r="Y6" s="187"/>
      <c r="Z6" s="191" t="s">
        <v>290</v>
      </c>
      <c r="AA6" s="191" t="s">
        <v>291</v>
      </c>
    </row>
    <row r="7" spans="1:27" s="137" customFormat="1">
      <c r="A7" s="161" t="s">
        <v>160</v>
      </c>
      <c r="B7" s="171">
        <v>1960470</v>
      </c>
      <c r="C7" s="170">
        <v>1955608</v>
      </c>
      <c r="D7" s="129"/>
      <c r="E7" s="162">
        <v>1961709</v>
      </c>
      <c r="F7" s="170">
        <v>1977007</v>
      </c>
      <c r="G7" s="129"/>
      <c r="H7" s="171">
        <v>1959405</v>
      </c>
      <c r="I7" s="170">
        <v>1987022</v>
      </c>
      <c r="J7" s="187"/>
      <c r="K7" s="171">
        <v>1013349</v>
      </c>
      <c r="L7" s="170">
        <v>999870</v>
      </c>
      <c r="M7" s="145"/>
      <c r="N7" s="171">
        <v>947121</v>
      </c>
      <c r="O7" s="170">
        <v>955738</v>
      </c>
      <c r="P7" s="145"/>
      <c r="Q7" s="171">
        <v>1013545</v>
      </c>
      <c r="R7" s="170">
        <v>1010531</v>
      </c>
      <c r="S7" s="145"/>
      <c r="T7" s="162">
        <v>948164</v>
      </c>
      <c r="U7" s="162">
        <v>966476</v>
      </c>
      <c r="V7" s="145"/>
      <c r="W7" s="171">
        <v>1011537</v>
      </c>
      <c r="X7" s="170">
        <v>1016725</v>
      </c>
      <c r="Y7" s="145"/>
      <c r="Z7" s="171">
        <v>947868</v>
      </c>
      <c r="AA7" s="170">
        <v>970297</v>
      </c>
    </row>
    <row r="8" spans="1:27" s="137" customFormat="1">
      <c r="A8" s="161" t="s">
        <v>159</v>
      </c>
      <c r="B8" s="171">
        <v>1872642</v>
      </c>
      <c r="C8" s="170">
        <v>1870758</v>
      </c>
      <c r="D8" s="129"/>
      <c r="E8" s="162">
        <v>1884644</v>
      </c>
      <c r="F8" s="170">
        <v>1898590</v>
      </c>
      <c r="G8" s="129"/>
      <c r="H8" s="171">
        <v>1894973</v>
      </c>
      <c r="I8" s="170">
        <v>1917589</v>
      </c>
      <c r="J8" s="187"/>
      <c r="K8" s="171">
        <v>963358</v>
      </c>
      <c r="L8" s="170">
        <v>954897</v>
      </c>
      <c r="M8" s="145"/>
      <c r="N8" s="171">
        <v>909284</v>
      </c>
      <c r="O8" s="170">
        <v>915861</v>
      </c>
      <c r="P8" s="145"/>
      <c r="Q8" s="171">
        <v>967501</v>
      </c>
      <c r="R8" s="170">
        <v>970499</v>
      </c>
      <c r="S8" s="145"/>
      <c r="T8" s="162">
        <v>917143</v>
      </c>
      <c r="U8" s="162">
        <v>928091</v>
      </c>
      <c r="V8" s="145"/>
      <c r="W8" s="171">
        <v>971586</v>
      </c>
      <c r="X8" s="170">
        <v>981119</v>
      </c>
      <c r="Y8" s="145"/>
      <c r="Z8" s="171">
        <v>923387</v>
      </c>
      <c r="AA8" s="170">
        <v>936470</v>
      </c>
    </row>
    <row r="9" spans="1:27" s="137" customFormat="1">
      <c r="A9" s="161" t="s">
        <v>164</v>
      </c>
      <c r="B9" s="171">
        <v>598082</v>
      </c>
      <c r="C9" s="170">
        <v>584125</v>
      </c>
      <c r="D9" s="129"/>
      <c r="E9" s="162">
        <v>603678</v>
      </c>
      <c r="F9" s="170">
        <v>597048</v>
      </c>
      <c r="G9" s="129"/>
      <c r="H9" s="171">
        <v>608611</v>
      </c>
      <c r="I9" s="170">
        <v>606286</v>
      </c>
      <c r="J9" s="187"/>
      <c r="K9" s="171">
        <v>303143</v>
      </c>
      <c r="L9" s="170">
        <v>295022</v>
      </c>
      <c r="M9" s="145"/>
      <c r="N9" s="171">
        <v>294939</v>
      </c>
      <c r="O9" s="170">
        <v>289103</v>
      </c>
      <c r="P9" s="145"/>
      <c r="Q9" s="171">
        <v>305808</v>
      </c>
      <c r="R9" s="170">
        <v>301699</v>
      </c>
      <c r="S9" s="145"/>
      <c r="T9" s="162">
        <v>297870</v>
      </c>
      <c r="U9" s="162">
        <v>295349</v>
      </c>
      <c r="V9" s="145"/>
      <c r="W9" s="171">
        <v>308446</v>
      </c>
      <c r="X9" s="170">
        <v>306771</v>
      </c>
      <c r="Y9" s="145"/>
      <c r="Z9" s="171">
        <v>300165</v>
      </c>
      <c r="AA9" s="170">
        <v>299515</v>
      </c>
    </row>
    <row r="10" spans="1:27" s="137" customFormat="1">
      <c r="A10" s="161" t="s">
        <v>161</v>
      </c>
      <c r="B10" s="171">
        <v>465834</v>
      </c>
      <c r="C10" s="170">
        <v>460617</v>
      </c>
      <c r="D10" s="129"/>
      <c r="E10" s="162">
        <v>467115</v>
      </c>
      <c r="F10" s="170">
        <v>466405</v>
      </c>
      <c r="G10" s="129"/>
      <c r="H10" s="171">
        <v>467717</v>
      </c>
      <c r="I10" s="170">
        <v>470318</v>
      </c>
      <c r="J10" s="187"/>
      <c r="K10" s="171">
        <v>238657</v>
      </c>
      <c r="L10" s="170">
        <v>234442</v>
      </c>
      <c r="M10" s="145"/>
      <c r="N10" s="171">
        <v>227177</v>
      </c>
      <c r="O10" s="170">
        <v>226175</v>
      </c>
      <c r="P10" s="145"/>
      <c r="Q10" s="171">
        <v>239230</v>
      </c>
      <c r="R10" s="170">
        <v>237370</v>
      </c>
      <c r="S10" s="145"/>
      <c r="T10" s="162">
        <v>227885</v>
      </c>
      <c r="U10" s="162">
        <v>229035</v>
      </c>
      <c r="V10" s="145"/>
      <c r="W10" s="171">
        <v>239662</v>
      </c>
      <c r="X10" s="170">
        <v>239761</v>
      </c>
      <c r="Y10" s="145"/>
      <c r="Z10" s="171">
        <v>228055</v>
      </c>
      <c r="AA10" s="170">
        <v>230557</v>
      </c>
    </row>
    <row r="11" spans="1:27" s="137" customFormat="1">
      <c r="A11" s="161" t="s">
        <v>165</v>
      </c>
      <c r="B11" s="171">
        <v>165955</v>
      </c>
      <c r="C11" s="170">
        <v>161464</v>
      </c>
      <c r="D11" s="129"/>
      <c r="E11" s="162">
        <v>166413</v>
      </c>
      <c r="F11" s="170">
        <v>163953</v>
      </c>
      <c r="G11" s="129"/>
      <c r="H11" s="171">
        <v>166540</v>
      </c>
      <c r="I11" s="170">
        <v>164679</v>
      </c>
      <c r="J11" s="187"/>
      <c r="K11" s="171">
        <v>84050</v>
      </c>
      <c r="L11" s="170">
        <v>81301</v>
      </c>
      <c r="M11" s="145"/>
      <c r="N11" s="171">
        <v>81905</v>
      </c>
      <c r="O11" s="170">
        <v>80163</v>
      </c>
      <c r="P11" s="145"/>
      <c r="Q11" s="171">
        <v>84260</v>
      </c>
      <c r="R11" s="170">
        <v>82653</v>
      </c>
      <c r="S11" s="145"/>
      <c r="T11" s="162">
        <v>82153</v>
      </c>
      <c r="U11" s="170">
        <v>81300</v>
      </c>
      <c r="V11" s="145"/>
      <c r="W11" s="171">
        <v>84298</v>
      </c>
      <c r="X11" s="170">
        <v>83074</v>
      </c>
      <c r="Y11" s="145"/>
      <c r="Z11" s="171">
        <v>82242</v>
      </c>
      <c r="AA11" s="170">
        <v>81605</v>
      </c>
    </row>
    <row r="12" spans="1:27" s="137" customFormat="1">
      <c r="A12" s="161" t="s">
        <v>166</v>
      </c>
      <c r="B12" s="171">
        <v>149542</v>
      </c>
      <c r="C12" s="170">
        <v>145093</v>
      </c>
      <c r="D12" s="129"/>
      <c r="E12" s="162">
        <v>149744</v>
      </c>
      <c r="F12" s="170">
        <v>147418</v>
      </c>
      <c r="G12" s="129"/>
      <c r="H12" s="171">
        <v>149647</v>
      </c>
      <c r="I12" s="170">
        <v>148044</v>
      </c>
      <c r="J12" s="187"/>
      <c r="K12" s="171">
        <v>75354</v>
      </c>
      <c r="L12" s="170">
        <v>72591</v>
      </c>
      <c r="M12" s="145"/>
      <c r="N12" s="171">
        <v>74188</v>
      </c>
      <c r="O12" s="170">
        <v>72502</v>
      </c>
      <c r="P12" s="145"/>
      <c r="Q12" s="171">
        <v>75390</v>
      </c>
      <c r="R12" s="170">
        <v>73910</v>
      </c>
      <c r="S12" s="145"/>
      <c r="T12" s="162">
        <v>74354</v>
      </c>
      <c r="U12" s="170">
        <v>73508</v>
      </c>
      <c r="V12" s="145"/>
      <c r="W12" s="171">
        <v>75380</v>
      </c>
      <c r="X12" s="170">
        <v>74279</v>
      </c>
      <c r="Y12" s="145"/>
      <c r="Z12" s="171">
        <v>74267</v>
      </c>
      <c r="AA12" s="170">
        <v>73765</v>
      </c>
    </row>
    <row r="13" spans="1:27" s="137" customFormat="1">
      <c r="A13" s="161" t="s">
        <v>162</v>
      </c>
      <c r="B13" s="171">
        <v>125245</v>
      </c>
      <c r="C13" s="170">
        <v>123202</v>
      </c>
      <c r="D13" s="129"/>
      <c r="E13" s="162">
        <v>125068</v>
      </c>
      <c r="F13" s="170">
        <v>124169</v>
      </c>
      <c r="G13" s="129"/>
      <c r="H13" s="171">
        <v>125131</v>
      </c>
      <c r="I13" s="170">
        <v>125123</v>
      </c>
      <c r="J13" s="187"/>
      <c r="K13" s="171">
        <v>64846</v>
      </c>
      <c r="L13" s="170">
        <v>63342</v>
      </c>
      <c r="M13" s="145"/>
      <c r="N13" s="171">
        <v>60399</v>
      </c>
      <c r="O13" s="170">
        <v>59860</v>
      </c>
      <c r="P13" s="145"/>
      <c r="Q13" s="171">
        <v>64585</v>
      </c>
      <c r="R13" s="170">
        <v>63787</v>
      </c>
      <c r="S13" s="145"/>
      <c r="T13" s="162">
        <v>60483</v>
      </c>
      <c r="U13" s="170">
        <v>60382</v>
      </c>
      <c r="V13" s="145"/>
      <c r="W13" s="171">
        <v>64587</v>
      </c>
      <c r="X13" s="170">
        <v>64269</v>
      </c>
      <c r="Y13" s="145"/>
      <c r="Z13" s="171">
        <v>60544</v>
      </c>
      <c r="AA13" s="170">
        <v>60854</v>
      </c>
    </row>
    <row r="14" spans="1:27" s="137" customFormat="1">
      <c r="A14" s="163" t="s">
        <v>163</v>
      </c>
      <c r="B14" s="174">
        <v>66930</v>
      </c>
      <c r="C14" s="147">
        <v>65748</v>
      </c>
      <c r="D14" s="150"/>
      <c r="E14" s="164">
        <v>66429</v>
      </c>
      <c r="F14" s="147">
        <v>66135</v>
      </c>
      <c r="G14" s="150"/>
      <c r="H14" s="174">
        <v>66076</v>
      </c>
      <c r="I14" s="147">
        <v>66090</v>
      </c>
      <c r="J14" s="192"/>
      <c r="K14" s="174">
        <v>34440</v>
      </c>
      <c r="L14" s="147">
        <v>33394</v>
      </c>
      <c r="M14" s="165"/>
      <c r="N14" s="174">
        <v>32490</v>
      </c>
      <c r="O14" s="147">
        <v>32354</v>
      </c>
      <c r="P14" s="165"/>
      <c r="Q14" s="174">
        <v>34181</v>
      </c>
      <c r="R14" s="147">
        <v>33573</v>
      </c>
      <c r="S14" s="165"/>
      <c r="T14" s="164">
        <v>32248</v>
      </c>
      <c r="U14" s="147">
        <v>32562</v>
      </c>
      <c r="V14" s="165"/>
      <c r="W14" s="174">
        <v>33853</v>
      </c>
      <c r="X14" s="147">
        <v>33577</v>
      </c>
      <c r="Y14" s="165"/>
      <c r="Z14" s="174">
        <v>32223</v>
      </c>
      <c r="AA14" s="147">
        <v>32513</v>
      </c>
    </row>
    <row r="16" spans="1:27" ht="13.5" customHeight="1">
      <c r="A16" s="161"/>
      <c r="B16" s="129"/>
      <c r="C16" s="129"/>
      <c r="D16" s="129"/>
      <c r="E16" s="129"/>
      <c r="F16" s="129"/>
      <c r="G16" s="129"/>
      <c r="H16" s="129"/>
      <c r="I16" s="129"/>
    </row>
    <row r="17" spans="1:7">
      <c r="A17" s="166"/>
      <c r="B17" s="166"/>
    </row>
    <row r="18" spans="1:7">
      <c r="A18" s="137"/>
      <c r="B18" s="137"/>
      <c r="C18" s="137"/>
      <c r="D18" s="137"/>
      <c r="E18" s="137"/>
      <c r="F18" s="137"/>
    </row>
    <row r="19" spans="1:7">
      <c r="A19" s="158"/>
    </row>
    <row r="24" spans="1:7">
      <c r="B24" s="129"/>
      <c r="C24" s="146"/>
      <c r="E24" s="146"/>
      <c r="F24" s="146"/>
    </row>
    <row r="25" spans="1:7">
      <c r="B25" s="129"/>
      <c r="C25" s="146"/>
    </row>
    <row r="31" spans="1:7">
      <c r="B31" s="146"/>
      <c r="C31" s="146"/>
      <c r="D31" s="146"/>
      <c r="E31" s="146"/>
      <c r="F31" s="146"/>
      <c r="G31" s="146"/>
    </row>
    <row r="32" spans="1:7">
      <c r="B32" s="146"/>
      <c r="C32" s="146"/>
      <c r="D32" s="146"/>
      <c r="E32" s="146"/>
      <c r="F32" s="146"/>
      <c r="G32" s="146"/>
    </row>
    <row r="33" spans="2:7">
      <c r="B33" s="146"/>
      <c r="C33" s="146"/>
      <c r="D33" s="146"/>
      <c r="E33" s="146"/>
      <c r="F33" s="146"/>
      <c r="G33" s="146"/>
    </row>
    <row r="34" spans="2:7">
      <c r="B34" s="146"/>
      <c r="C34" s="146"/>
      <c r="D34" s="146"/>
      <c r="E34" s="146"/>
      <c r="F34" s="146"/>
      <c r="G34" s="146"/>
    </row>
    <row r="35" spans="2:7">
      <c r="B35" s="146"/>
      <c r="C35" s="146"/>
      <c r="D35" s="146"/>
      <c r="E35" s="146"/>
      <c r="F35" s="146"/>
      <c r="G35" s="146"/>
    </row>
    <row r="36" spans="2:7">
      <c r="B36" s="146"/>
      <c r="C36" s="146"/>
      <c r="D36" s="146"/>
      <c r="E36" s="146"/>
      <c r="F36" s="146"/>
      <c r="G36" s="146"/>
    </row>
    <row r="37" spans="2:7">
      <c r="B37" s="146"/>
      <c r="C37" s="146"/>
      <c r="D37" s="146"/>
      <c r="E37" s="146"/>
      <c r="F37" s="146"/>
      <c r="G37" s="146"/>
    </row>
    <row r="38" spans="2:7">
      <c r="B38" s="146"/>
      <c r="C38" s="146"/>
      <c r="D38" s="146"/>
      <c r="E38" s="146"/>
      <c r="F38" s="146"/>
      <c r="G38" s="146"/>
    </row>
    <row r="39" spans="2:7">
      <c r="B39" s="146"/>
      <c r="C39" s="146"/>
      <c r="D39" s="146"/>
      <c r="E39" s="146"/>
      <c r="F39" s="146"/>
      <c r="G39" s="146"/>
    </row>
  </sheetData>
  <sortState xmlns:xlrd2="http://schemas.microsoft.com/office/spreadsheetml/2017/richdata2" ref="A7:AA14">
    <sortCondition descending="1" ref="I7:I14"/>
  </sortState>
  <mergeCells count="10">
    <mergeCell ref="A3:B3"/>
    <mergeCell ref="W5:X5"/>
    <mergeCell ref="Z5:AA5"/>
    <mergeCell ref="B5:C5"/>
    <mergeCell ref="E5:F5"/>
    <mergeCell ref="H5:I5"/>
    <mergeCell ref="K5:L5"/>
    <mergeCell ref="N5:O5"/>
    <mergeCell ref="Q5:R5"/>
    <mergeCell ref="T5:U5"/>
  </mergeCells>
  <hyperlinks>
    <hyperlink ref="A3" location="Contents!A1" display="back to contents" xr:uid="{0193038B-07ED-466D-999C-02531BF704A4}"/>
    <hyperlink ref="A3:B3" location="Contents!A1" display="back to contents" xr:uid="{1008A4CF-CAD9-4D56-AB8A-51A487CA0F4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A1:K39"/>
  <sheetViews>
    <sheetView workbookViewId="0"/>
  </sheetViews>
  <sheetFormatPr defaultColWidth="8.7265625" defaultRowHeight="14.5"/>
  <cols>
    <col min="1" max="1" width="23.453125" bestFit="1" customWidth="1"/>
  </cols>
  <sheetData>
    <row r="1" spans="1:9">
      <c r="A1" t="s">
        <v>198</v>
      </c>
    </row>
    <row r="3" spans="1:9">
      <c r="A3" s="7"/>
    </row>
    <row r="4" spans="1:9" ht="15" customHeight="1">
      <c r="D4" s="21"/>
    </row>
    <row r="5" spans="1:9" ht="26.5">
      <c r="A5" s="21" t="s">
        <v>167</v>
      </c>
      <c r="B5" s="36">
        <v>2016</v>
      </c>
      <c r="C5" s="36">
        <v>2017</v>
      </c>
      <c r="D5" s="34">
        <v>2018</v>
      </c>
    </row>
    <row r="6" spans="1:9" ht="15.5">
      <c r="A6" s="161" t="s">
        <v>160</v>
      </c>
      <c r="B6" s="37">
        <f>(D!C7-D!B7)/D!B7</f>
        <v>-2.4800175468127541E-3</v>
      </c>
      <c r="C6" s="37">
        <f>(D!F7-D!E7)/D!E7</f>
        <v>7.7983023985718578E-3</v>
      </c>
      <c r="D6" s="37">
        <f>(D!I7-D!H7)/D!H7</f>
        <v>1.4094584835702676E-2</v>
      </c>
    </row>
    <row r="7" spans="1:9" ht="15.5">
      <c r="A7" s="161" t="s">
        <v>159</v>
      </c>
      <c r="B7" s="37">
        <f>(D!C8-D!B8)/D!B8</f>
        <v>-1.0060652276302679E-3</v>
      </c>
      <c r="C7" s="37">
        <f>(D!F8-D!E8)/D!E8</f>
        <v>7.3998060111087295E-3</v>
      </c>
      <c r="D7" s="37">
        <f>(D!I8-D!H8)/D!H8</f>
        <v>1.1934734690151258E-2</v>
      </c>
    </row>
    <row r="8" spans="1:9" ht="15.5">
      <c r="A8" s="161" t="s">
        <v>164</v>
      </c>
      <c r="B8" s="37">
        <f>(D!C9-D!B9)/D!B9</f>
        <v>-2.3336264926882937E-2</v>
      </c>
      <c r="C8" s="37">
        <f>(D!F9-D!E9)/D!E9</f>
        <v>-1.0982676194925109E-2</v>
      </c>
      <c r="D8" s="37">
        <f>(D!I9-D!H9)/D!H9</f>
        <v>-3.8201741342170944E-3</v>
      </c>
    </row>
    <row r="9" spans="1:9" ht="15.5">
      <c r="A9" s="161" t="s">
        <v>161</v>
      </c>
      <c r="B9" s="37">
        <f>(D!C10-D!B10)/D!B10</f>
        <v>-1.1199268408918198E-2</v>
      </c>
      <c r="C9" s="37">
        <f>(D!F10-D!E10)/D!E10</f>
        <v>-1.5199683161534097E-3</v>
      </c>
      <c r="D9" s="37">
        <f>(D!I10-D!H10)/D!H10</f>
        <v>5.5610550824537058E-3</v>
      </c>
    </row>
    <row r="10" spans="1:9" ht="15.5">
      <c r="A10" s="161" t="s">
        <v>165</v>
      </c>
      <c r="B10" s="37">
        <f>(D!C11-D!B11)/D!B11</f>
        <v>-2.7061552830586606E-2</v>
      </c>
      <c r="C10" s="37">
        <f>(D!F11-D!E11)/D!E11</f>
        <v>-1.478249896342233E-2</v>
      </c>
      <c r="D10" s="37">
        <f>(D!I11-D!H11)/D!H11</f>
        <v>-1.1174492614386935E-2</v>
      </c>
    </row>
    <row r="11" spans="1:9" ht="15.5">
      <c r="A11" s="161" t="s">
        <v>166</v>
      </c>
      <c r="B11" s="37">
        <f>(D!C12-D!B12)/D!B12</f>
        <v>-2.9750839229112893E-2</v>
      </c>
      <c r="C11" s="37">
        <f>(D!F12-D!E12)/D!E12</f>
        <v>-1.5533176621433914E-2</v>
      </c>
      <c r="D11" s="37">
        <f>(D!I12-D!H12)/D!H12</f>
        <v>-1.0711875279825188E-2</v>
      </c>
    </row>
    <row r="12" spans="1:9" ht="15.5">
      <c r="A12" s="161" t="s">
        <v>162</v>
      </c>
      <c r="B12" s="37">
        <f>(D!C13-D!B13)/D!B13</f>
        <v>-1.6312028424288395E-2</v>
      </c>
      <c r="C12" s="37">
        <f>(D!F13-D!E13)/D!E13</f>
        <v>-7.1880896792145075E-3</v>
      </c>
      <c r="D12" s="37">
        <f>(D!I13-D!H13)/D!H13</f>
        <v>-6.3932998217867669E-5</v>
      </c>
      <c r="G12" s="38"/>
      <c r="H12" s="39"/>
      <c r="I12" s="39"/>
    </row>
    <row r="13" spans="1:9" ht="15.5">
      <c r="A13" s="163" t="s">
        <v>163</v>
      </c>
      <c r="B13" s="37">
        <f>(D!C14-D!B14)/D!B14</f>
        <v>-1.7660242043926491E-2</v>
      </c>
      <c r="C13" s="37">
        <f>(D!F14-D!E14)/D!E14</f>
        <v>-4.4257778982071082E-3</v>
      </c>
      <c r="D13" s="37">
        <f>(D!I14-D!H14)/D!H14</f>
        <v>2.1187723227798292E-4</v>
      </c>
      <c r="G13" s="38"/>
      <c r="H13" s="39"/>
      <c r="I13" s="39"/>
    </row>
    <row r="14" spans="1:9">
      <c r="G14" s="38"/>
    </row>
    <row r="15" spans="1:9">
      <c r="B15" s="39"/>
      <c r="C15" s="39" t="s">
        <v>171</v>
      </c>
      <c r="D15" s="39"/>
      <c r="G15" s="39"/>
      <c r="H15" s="39" t="s">
        <v>207</v>
      </c>
      <c r="I15" s="39"/>
    </row>
    <row r="16" spans="1:9" ht="52.5">
      <c r="A16" s="21" t="s">
        <v>167</v>
      </c>
      <c r="B16" s="36">
        <v>2016</v>
      </c>
      <c r="C16" s="36">
        <v>2017</v>
      </c>
      <c r="D16" s="34">
        <v>2018</v>
      </c>
      <c r="F16" s="21" t="s">
        <v>167</v>
      </c>
      <c r="G16" s="36">
        <v>2016</v>
      </c>
      <c r="H16" s="36">
        <v>2017</v>
      </c>
      <c r="I16" s="34">
        <v>2018</v>
      </c>
    </row>
    <row r="17" spans="1:9" ht="15.5">
      <c r="A17" s="161" t="s">
        <v>160</v>
      </c>
      <c r="B17" s="37">
        <f>(D!O7-D!N7)/D!N7</f>
        <v>9.0980983422392706E-3</v>
      </c>
      <c r="C17" s="37">
        <f>(D!U7-D!T7)/D!T7</f>
        <v>1.9313114608865135E-2</v>
      </c>
      <c r="D17" s="37">
        <f>(D!AA7-D!Z7)/D!Z7</f>
        <v>2.3662577489692659E-2</v>
      </c>
      <c r="F17" s="161" t="s">
        <v>160</v>
      </c>
      <c r="G17" s="37">
        <f>(D!L7-D!K7)/D!K7</f>
        <v>-1.3301439089593022E-2</v>
      </c>
      <c r="H17" s="37">
        <f>(D!R7-D!Q7)/D!Q7</f>
        <v>-2.9737209497358282E-3</v>
      </c>
      <c r="I17" s="37">
        <f>(D!X7-D!W7)/D!W7</f>
        <v>5.1288287032505977E-3</v>
      </c>
    </row>
    <row r="18" spans="1:9" ht="15.5">
      <c r="A18" s="161" t="s">
        <v>159</v>
      </c>
      <c r="B18" s="37">
        <f>(D!O8-D!N8)/D!N8</f>
        <v>7.2331636760352104E-3</v>
      </c>
      <c r="C18" s="37">
        <f>(D!U8-D!T8)/D!T8</f>
        <v>1.1937069791733677E-2</v>
      </c>
      <c r="D18" s="37">
        <f>(D!AA8-D!Z8)/D!Z8</f>
        <v>1.4168490567876741E-2</v>
      </c>
      <c r="F18" s="161" t="s">
        <v>159</v>
      </c>
      <c r="G18" s="37">
        <f>(D!L8-D!K8)/D!K8</f>
        <v>-8.7828200938799492E-3</v>
      </c>
      <c r="H18" s="37">
        <f>(D!R8-D!Q8)/D!Q8</f>
        <v>3.0987048075402507E-3</v>
      </c>
      <c r="I18" s="37">
        <f>(D!X8-D!W8)/D!W8</f>
        <v>9.811792265429926E-3</v>
      </c>
    </row>
    <row r="19" spans="1:9" ht="15.5">
      <c r="A19" s="161" t="s">
        <v>164</v>
      </c>
      <c r="B19" s="37">
        <f>(D!O9-D!N9)/D!N9</f>
        <v>-1.9787142426060982E-2</v>
      </c>
      <c r="C19" s="37">
        <f>(D!U9-D!T9)/D!T9</f>
        <v>-8.4634236411857515E-3</v>
      </c>
      <c r="D19" s="37">
        <f>(D!AA9-D!Z9)/D!Z9</f>
        <v>-2.1654756550563855E-3</v>
      </c>
      <c r="F19" s="161" t="s">
        <v>164</v>
      </c>
      <c r="G19" s="37">
        <f>(D!L9-D!K9)/D!K9</f>
        <v>-2.6789337045552759E-2</v>
      </c>
      <c r="H19" s="37">
        <f>(D!R9-D!Q9)/D!Q9</f>
        <v>-1.3436535342437085E-2</v>
      </c>
      <c r="I19" s="37">
        <f>(D!X9-D!W9)/D!W9</f>
        <v>-5.4304481173365841E-3</v>
      </c>
    </row>
    <row r="20" spans="1:9" ht="15.5">
      <c r="A20" s="161" t="s">
        <v>161</v>
      </c>
      <c r="B20" s="37">
        <f>(D!O10-D!N10)/D!N10</f>
        <v>-4.4106577690523245E-3</v>
      </c>
      <c r="C20" s="37">
        <f>(D!U10-D!T10)/D!T10</f>
        <v>5.0464049849704897E-3</v>
      </c>
      <c r="D20" s="37">
        <f>(D!AA10-D!Z10)/D!Z10</f>
        <v>1.0971037688276951E-2</v>
      </c>
      <c r="F20" s="161" t="s">
        <v>161</v>
      </c>
      <c r="G20" s="37">
        <f>(D!L10-D!K10)/D!K10</f>
        <v>-1.7661329858332252E-2</v>
      </c>
      <c r="H20" s="37">
        <f>(D!R10-D!Q10)/D!Q10</f>
        <v>-7.7749446139698201E-3</v>
      </c>
      <c r="I20" s="37">
        <f>(D!X10-D!W10)/D!W10</f>
        <v>4.1308175680750391E-4</v>
      </c>
    </row>
    <row r="21" spans="1:9" ht="15.5">
      <c r="A21" s="161" t="s">
        <v>165</v>
      </c>
      <c r="B21" s="37">
        <f>(D!O11-D!N11)/D!N11</f>
        <v>-2.1268542824003419E-2</v>
      </c>
      <c r="C21" s="37">
        <f>(D!U11-D!T11)/D!T11</f>
        <v>-1.0383065743186494E-2</v>
      </c>
      <c r="D21" s="37">
        <f>(D!AA11-D!Z11)/D!Z11</f>
        <v>-7.7454342063665764E-3</v>
      </c>
      <c r="F21" s="161" t="s">
        <v>165</v>
      </c>
      <c r="G21" s="37">
        <f>(D!L11-D!K11)/D!K11</f>
        <v>-3.2706722189173108E-2</v>
      </c>
      <c r="H21" s="37">
        <f>(D!R11-D!Q11)/D!Q11</f>
        <v>-1.9071920246854973E-2</v>
      </c>
      <c r="I21" s="37">
        <f>(D!X11-D!W11)/D!W11</f>
        <v>-1.4519917435763601E-2</v>
      </c>
    </row>
    <row r="22" spans="1:9" ht="15.5">
      <c r="A22" s="161" t="s">
        <v>166</v>
      </c>
      <c r="B22" s="37">
        <f>(D!O12-D!N12)/D!N12</f>
        <v>-2.2726047339192323E-2</v>
      </c>
      <c r="C22" s="37">
        <f>(D!U12-D!T12)/D!T12</f>
        <v>-1.1378002528445006E-2</v>
      </c>
      <c r="D22" s="37">
        <f>(D!AA12-D!Z12)/D!Z12</f>
        <v>-6.7593951553179743E-3</v>
      </c>
      <c r="F22" s="161" t="s">
        <v>166</v>
      </c>
      <c r="G22" s="37">
        <f>(D!L12-D!K12)/D!K12</f>
        <v>-3.6666932080579667E-2</v>
      </c>
      <c r="H22" s="37">
        <f>(D!R12-D!Q12)/D!Q12</f>
        <v>-1.9631250829022416E-2</v>
      </c>
      <c r="I22" s="37">
        <f>(D!X12-D!W12)/D!W12</f>
        <v>-1.4605996285486866E-2</v>
      </c>
    </row>
    <row r="23" spans="1:9" ht="15.5">
      <c r="A23" s="161" t="s">
        <v>162</v>
      </c>
      <c r="B23" s="37">
        <f>(D!O13-D!N13)/D!N13</f>
        <v>-8.9239888077617176E-3</v>
      </c>
      <c r="C23" s="37">
        <f>(D!U13-D!T13)/D!T13</f>
        <v>-1.6698907130929352E-3</v>
      </c>
      <c r="D23" s="37">
        <f>(D!AA13-D!Z13)/D!Z13</f>
        <v>5.1202431289640591E-3</v>
      </c>
      <c r="F23" s="161" t="s">
        <v>162</v>
      </c>
      <c r="G23" s="37">
        <f>(D!L13-D!K13)/D!K13</f>
        <v>-2.3193412084014434E-2</v>
      </c>
      <c r="H23" s="37">
        <f>(D!R13-D!Q13)/D!Q13</f>
        <v>-1.2355810172640706E-2</v>
      </c>
      <c r="I23" s="37">
        <f>(D!X13-D!W13)/D!W13</f>
        <v>-4.9235914348088623E-3</v>
      </c>
    </row>
    <row r="24" spans="1:9" ht="15.5">
      <c r="A24" s="163" t="s">
        <v>163</v>
      </c>
      <c r="B24" s="37">
        <f>(D!O14-D!N14)/D!N14</f>
        <v>-4.1859033548784239E-3</v>
      </c>
      <c r="C24" s="37">
        <f>(D!U14-D!T14)/D!T14</f>
        <v>9.7370379558422235E-3</v>
      </c>
      <c r="D24" s="37">
        <f>(D!AA14-D!Z14)/D!Z14</f>
        <v>8.9997827638643203E-3</v>
      </c>
      <c r="F24" s="163" t="s">
        <v>163</v>
      </c>
      <c r="G24" s="37">
        <f>(D!L14-D!K14)/D!K14</f>
        <v>-3.0371660859465736E-2</v>
      </c>
      <c r="H24" s="37">
        <f>(D!R14-D!Q14)/D!Q14</f>
        <v>-1.7787659811006114E-2</v>
      </c>
      <c r="I24" s="37">
        <f>(D!X14-D!W14)/D!W14</f>
        <v>-8.1528963459663838E-3</v>
      </c>
    </row>
    <row r="26" spans="1:9">
      <c r="A26" s="110">
        <v>2016</v>
      </c>
      <c r="B26" s="110"/>
      <c r="C26" s="110">
        <v>2017</v>
      </c>
      <c r="D26" s="110"/>
      <c r="E26" s="110">
        <v>2018</v>
      </c>
      <c r="F26" s="110"/>
    </row>
    <row r="31" spans="1:9">
      <c r="A31" s="39"/>
      <c r="C31" s="39"/>
      <c r="D31" s="39"/>
      <c r="E31" s="39"/>
    </row>
    <row r="32" spans="1:9">
      <c r="A32" s="39"/>
      <c r="C32" s="39"/>
      <c r="D32" s="39"/>
      <c r="E32" s="39"/>
    </row>
    <row r="33" spans="1:11">
      <c r="A33" s="39"/>
      <c r="C33" s="39"/>
      <c r="D33" s="39"/>
      <c r="E33" s="39"/>
    </row>
    <row r="34" spans="1:11">
      <c r="B34" s="104"/>
      <c r="C34" s="104"/>
      <c r="D34" s="104"/>
      <c r="E34" s="39"/>
      <c r="F34" s="91"/>
      <c r="G34" s="39"/>
      <c r="I34" s="39"/>
      <c r="J34" s="39"/>
      <c r="K34" s="39"/>
    </row>
    <row r="35" spans="1:11">
      <c r="B35" s="104"/>
      <c r="C35" s="104"/>
      <c r="D35" s="104"/>
      <c r="E35" s="39"/>
      <c r="F35" s="91"/>
      <c r="G35" s="39"/>
      <c r="I35" s="39"/>
      <c r="J35" s="39"/>
      <c r="K35" s="39"/>
    </row>
    <row r="36" spans="1:11">
      <c r="B36" s="70"/>
      <c r="C36" s="70"/>
      <c r="D36" s="70"/>
      <c r="E36" s="39"/>
      <c r="F36" s="91"/>
      <c r="G36" s="39"/>
      <c r="I36" s="39"/>
      <c r="J36" s="39"/>
      <c r="K36" s="39"/>
    </row>
    <row r="37" spans="1:11">
      <c r="E37" s="39"/>
      <c r="F37" s="39"/>
      <c r="G37" s="39"/>
      <c r="I37" s="39"/>
      <c r="J37" s="39"/>
      <c r="K37" s="39"/>
    </row>
    <row r="38" spans="1:11">
      <c r="E38" s="39"/>
      <c r="F38" s="39"/>
      <c r="G38" s="39"/>
      <c r="I38" s="39"/>
      <c r="J38" s="39"/>
      <c r="K38" s="39"/>
    </row>
    <row r="39" spans="1:11">
      <c r="E39" s="39"/>
      <c r="F39" s="39"/>
      <c r="G39" s="39"/>
      <c r="I39" s="39"/>
      <c r="J39" s="39"/>
      <c r="K39" s="3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34"/>
  <sheetViews>
    <sheetView zoomScaleNormal="100" workbookViewId="0"/>
  </sheetViews>
  <sheetFormatPr defaultColWidth="9.1796875" defaultRowHeight="15.5"/>
  <cols>
    <col min="1" max="1" width="30.1796875" style="120" customWidth="1"/>
    <col min="2" max="3" width="10.1796875" style="120" bestFit="1" customWidth="1"/>
    <col min="4" max="4" width="9.1796875" style="120"/>
    <col min="5" max="5" width="9.7265625" style="120" customWidth="1"/>
    <col min="6" max="6" width="10.1796875" style="120" bestFit="1" customWidth="1"/>
    <col min="7" max="7" width="9.1796875" style="120"/>
    <col min="8" max="9" width="10.1796875" style="120" bestFit="1" customWidth="1"/>
    <col min="10" max="10" width="9.1796875" style="120"/>
    <col min="11" max="12" width="9.453125" style="120" bestFit="1" customWidth="1"/>
    <col min="13" max="13" width="3.1796875" style="120" customWidth="1"/>
    <col min="14" max="15" width="10.1796875" style="120" bestFit="1" customWidth="1"/>
    <col min="16" max="16" width="10.1796875" style="120" customWidth="1"/>
    <col min="17" max="18" width="10.1796875" style="120" bestFit="1" customWidth="1"/>
    <col min="19" max="19" width="4" style="120" customWidth="1"/>
    <col min="20" max="22" width="10.1796875" style="120" customWidth="1"/>
    <col min="23" max="24" width="10.1796875" style="120" bestFit="1" customWidth="1"/>
    <col min="25" max="25" width="4.26953125" style="120" customWidth="1"/>
    <col min="26" max="26" width="10.1796875" style="120" customWidth="1"/>
    <col min="27" max="27" width="10.7265625" style="120" customWidth="1"/>
    <col min="28" max="28" width="3.1796875" style="120" customWidth="1"/>
    <col min="29" max="16384" width="9.1796875" style="120"/>
  </cols>
  <sheetData>
    <row r="1" spans="1:28" ht="18" customHeight="1">
      <c r="A1" s="117" t="s">
        <v>216</v>
      </c>
      <c r="B1" s="81"/>
      <c r="C1" s="81"/>
      <c r="D1" s="81"/>
      <c r="E1" s="81"/>
      <c r="F1" s="81"/>
      <c r="G1" s="81"/>
      <c r="H1" s="81"/>
      <c r="I1" s="81"/>
      <c r="J1" s="81"/>
      <c r="K1" s="81"/>
      <c r="L1" s="81"/>
      <c r="M1" s="81"/>
      <c r="N1" s="121"/>
      <c r="O1" s="121"/>
      <c r="P1" s="121"/>
    </row>
    <row r="2" spans="1:28" ht="18" customHeight="1">
      <c r="A2" s="136" t="s">
        <v>257</v>
      </c>
      <c r="B2" s="113"/>
      <c r="C2" s="81"/>
      <c r="D2" s="81"/>
      <c r="E2" s="81"/>
      <c r="F2" s="81"/>
      <c r="G2" s="81"/>
      <c r="H2" s="81"/>
      <c r="I2" s="81"/>
      <c r="J2" s="81"/>
      <c r="K2" s="81"/>
      <c r="L2" s="81"/>
      <c r="M2" s="81"/>
      <c r="N2" s="121"/>
      <c r="O2" s="121"/>
      <c r="P2" s="121"/>
    </row>
    <row r="3" spans="1:28" ht="18" customHeight="1">
      <c r="A3" s="247" t="s">
        <v>158</v>
      </c>
      <c r="B3" s="247"/>
      <c r="C3" s="81"/>
      <c r="D3" s="81"/>
      <c r="E3" s="81"/>
      <c r="F3" s="81"/>
      <c r="G3" s="81"/>
      <c r="H3" s="81"/>
      <c r="I3" s="81"/>
      <c r="J3" s="81"/>
      <c r="K3" s="81"/>
      <c r="L3" s="81"/>
      <c r="M3" s="81"/>
      <c r="N3" s="121"/>
      <c r="O3" s="121"/>
      <c r="P3" s="121"/>
    </row>
    <row r="4" spans="1:28" ht="15" customHeight="1">
      <c r="A4" s="167"/>
      <c r="B4" s="168"/>
      <c r="C4" s="168"/>
    </row>
    <row r="5" spans="1:28" s="137" customFormat="1">
      <c r="B5" s="253">
        <v>2016</v>
      </c>
      <c r="C5" s="253"/>
      <c r="D5" s="188"/>
      <c r="E5" s="250">
        <v>2017</v>
      </c>
      <c r="F5" s="250"/>
      <c r="G5" s="188"/>
      <c r="H5" s="250">
        <v>2018</v>
      </c>
      <c r="I5" s="250"/>
      <c r="K5" s="254" t="s">
        <v>111</v>
      </c>
      <c r="L5" s="254"/>
      <c r="M5" s="186"/>
      <c r="N5" s="250" t="s">
        <v>110</v>
      </c>
      <c r="O5" s="250"/>
      <c r="P5" s="188"/>
      <c r="Q5" s="250" t="s">
        <v>113</v>
      </c>
      <c r="R5" s="250"/>
      <c r="S5" s="186"/>
      <c r="T5" s="250" t="s">
        <v>112</v>
      </c>
      <c r="U5" s="250"/>
      <c r="V5" s="186"/>
      <c r="W5" s="250" t="s">
        <v>115</v>
      </c>
      <c r="X5" s="250"/>
      <c r="Y5" s="186"/>
      <c r="Z5" s="250" t="s">
        <v>114</v>
      </c>
      <c r="AA5" s="250"/>
      <c r="AB5" s="186"/>
    </row>
    <row r="6" spans="1:28" s="137" customFormat="1" ht="31">
      <c r="A6" s="193" t="s">
        <v>168</v>
      </c>
      <c r="B6" s="191" t="s">
        <v>292</v>
      </c>
      <c r="C6" s="191" t="s">
        <v>293</v>
      </c>
      <c r="D6" s="191"/>
      <c r="E6" s="191" t="s">
        <v>292</v>
      </c>
      <c r="F6" s="191" t="s">
        <v>293</v>
      </c>
      <c r="G6" s="191"/>
      <c r="H6" s="191" t="s">
        <v>292</v>
      </c>
      <c r="I6" s="191" t="s">
        <v>293</v>
      </c>
      <c r="J6" s="187"/>
      <c r="K6" s="191" t="s">
        <v>292</v>
      </c>
      <c r="L6" s="191" t="s">
        <v>293</v>
      </c>
      <c r="M6" s="187"/>
      <c r="N6" s="191" t="s">
        <v>292</v>
      </c>
      <c r="O6" s="191" t="s">
        <v>293</v>
      </c>
      <c r="P6" s="191"/>
      <c r="Q6" s="191" t="s">
        <v>292</v>
      </c>
      <c r="R6" s="191" t="s">
        <v>293</v>
      </c>
      <c r="S6" s="187"/>
      <c r="T6" s="191" t="s">
        <v>292</v>
      </c>
      <c r="U6" s="191" t="s">
        <v>293</v>
      </c>
      <c r="V6" s="187"/>
      <c r="W6" s="191" t="s">
        <v>292</v>
      </c>
      <c r="X6" s="191" t="s">
        <v>293</v>
      </c>
      <c r="Y6" s="187"/>
      <c r="Z6" s="191" t="s">
        <v>292</v>
      </c>
      <c r="AA6" s="191" t="s">
        <v>293</v>
      </c>
      <c r="AB6" s="187"/>
    </row>
    <row r="7" spans="1:28" s="137" customFormat="1">
      <c r="A7" s="112"/>
      <c r="B7" s="194"/>
      <c r="C7" s="194"/>
      <c r="D7" s="129"/>
      <c r="E7" s="194"/>
      <c r="F7" s="194"/>
      <c r="G7" s="129"/>
      <c r="H7" s="194"/>
      <c r="I7" s="194"/>
      <c r="K7" s="171"/>
      <c r="L7" s="171"/>
      <c r="M7" s="145"/>
      <c r="N7" s="169"/>
      <c r="O7" s="169"/>
      <c r="P7" s="169"/>
      <c r="Q7" s="170"/>
      <c r="R7" s="170"/>
      <c r="S7" s="145"/>
      <c r="T7" s="169"/>
      <c r="U7" s="169"/>
      <c r="V7" s="145"/>
      <c r="W7" s="170"/>
      <c r="X7" s="170"/>
      <c r="Y7" s="145"/>
      <c r="Z7" s="169"/>
      <c r="AA7" s="169"/>
      <c r="AB7" s="145"/>
    </row>
    <row r="8" spans="1:28" s="137" customFormat="1">
      <c r="A8" s="148" t="s">
        <v>169</v>
      </c>
      <c r="B8" s="171">
        <v>523556</v>
      </c>
      <c r="C8" s="170">
        <v>545189</v>
      </c>
      <c r="D8" s="129"/>
      <c r="E8" s="171">
        <v>519944</v>
      </c>
      <c r="F8" s="170">
        <v>556704</v>
      </c>
      <c r="G8" s="129"/>
      <c r="H8" s="171">
        <v>520273</v>
      </c>
      <c r="I8" s="170">
        <v>556275</v>
      </c>
      <c r="J8" s="170"/>
      <c r="K8" s="171">
        <v>268000</v>
      </c>
      <c r="L8" s="170">
        <v>272474</v>
      </c>
      <c r="M8" s="145"/>
      <c r="N8" s="173">
        <v>250845</v>
      </c>
      <c r="O8" s="169">
        <v>272715</v>
      </c>
      <c r="P8" s="173"/>
      <c r="Q8" s="170">
        <v>268106</v>
      </c>
      <c r="R8" s="170">
        <v>278721</v>
      </c>
      <c r="S8" s="145"/>
      <c r="T8" s="169">
        <v>251838</v>
      </c>
      <c r="U8" s="169">
        <v>277983</v>
      </c>
      <c r="V8" s="145"/>
      <c r="W8" s="170">
        <v>267741</v>
      </c>
      <c r="X8" s="170">
        <v>278523</v>
      </c>
      <c r="Y8" s="145"/>
      <c r="Z8" s="169">
        <v>252532</v>
      </c>
      <c r="AA8" s="169">
        <v>277752</v>
      </c>
      <c r="AB8" s="145"/>
    </row>
    <row r="9" spans="1:28" s="137" customFormat="1">
      <c r="A9" s="148">
        <v>2</v>
      </c>
      <c r="B9" s="171">
        <v>534771</v>
      </c>
      <c r="C9" s="170">
        <v>548397</v>
      </c>
      <c r="D9" s="129"/>
      <c r="E9" s="171">
        <v>539344</v>
      </c>
      <c r="F9" s="170">
        <v>555630</v>
      </c>
      <c r="G9" s="129"/>
      <c r="H9" s="171">
        <v>538907</v>
      </c>
      <c r="I9" s="170">
        <v>555621</v>
      </c>
      <c r="J9" s="170"/>
      <c r="K9" s="171">
        <v>279902</v>
      </c>
      <c r="L9" s="170">
        <v>279101</v>
      </c>
      <c r="M9" s="145"/>
      <c r="N9" s="173">
        <v>259966</v>
      </c>
      <c r="O9" s="169">
        <v>269296</v>
      </c>
      <c r="P9" s="173"/>
      <c r="Q9" s="170">
        <v>278984</v>
      </c>
      <c r="R9" s="170">
        <v>282725</v>
      </c>
      <c r="S9" s="145"/>
      <c r="T9" s="169">
        <v>260360</v>
      </c>
      <c r="U9" s="169">
        <v>272905</v>
      </c>
      <c r="V9" s="145"/>
      <c r="W9" s="170">
        <v>278613</v>
      </c>
      <c r="X9" s="170">
        <v>282864</v>
      </c>
      <c r="Y9" s="145"/>
      <c r="Z9" s="169">
        <v>260294</v>
      </c>
      <c r="AA9" s="169">
        <v>272757</v>
      </c>
      <c r="AB9" s="145"/>
    </row>
    <row r="10" spans="1:28" s="137" customFormat="1">
      <c r="A10" s="148">
        <v>3</v>
      </c>
      <c r="B10" s="171">
        <v>527298</v>
      </c>
      <c r="C10" s="170">
        <v>531851</v>
      </c>
      <c r="D10" s="129"/>
      <c r="E10" s="171">
        <v>525512</v>
      </c>
      <c r="F10" s="170">
        <v>538753</v>
      </c>
      <c r="G10" s="129"/>
      <c r="H10" s="171">
        <v>524263</v>
      </c>
      <c r="I10" s="170">
        <v>540986</v>
      </c>
      <c r="J10" s="170"/>
      <c r="K10" s="171">
        <v>272964</v>
      </c>
      <c r="L10" s="170">
        <v>272053</v>
      </c>
      <c r="M10" s="145"/>
      <c r="N10" s="173">
        <v>252634</v>
      </c>
      <c r="O10" s="169">
        <v>259798</v>
      </c>
      <c r="P10" s="173"/>
      <c r="Q10" s="170">
        <v>272357</v>
      </c>
      <c r="R10" s="170">
        <v>275703</v>
      </c>
      <c r="S10" s="145"/>
      <c r="T10" s="169">
        <v>253155</v>
      </c>
      <c r="U10" s="169">
        <v>263050</v>
      </c>
      <c r="V10" s="145"/>
      <c r="W10" s="170">
        <v>271162</v>
      </c>
      <c r="X10" s="170">
        <v>277122</v>
      </c>
      <c r="Y10" s="145"/>
      <c r="Z10" s="169">
        <v>253101</v>
      </c>
      <c r="AA10" s="169">
        <v>263864</v>
      </c>
      <c r="AB10" s="145"/>
    </row>
    <row r="11" spans="1:28" s="137" customFormat="1">
      <c r="A11" s="148">
        <v>4</v>
      </c>
      <c r="B11" s="171">
        <v>525836</v>
      </c>
      <c r="C11" s="170">
        <v>524295</v>
      </c>
      <c r="D11" s="170"/>
      <c r="E11" s="171">
        <v>533592</v>
      </c>
      <c r="F11" s="170">
        <v>530223</v>
      </c>
      <c r="G11" s="170"/>
      <c r="H11" s="171">
        <v>533853</v>
      </c>
      <c r="I11" s="170">
        <v>533944</v>
      </c>
      <c r="J11" s="170"/>
      <c r="K11" s="171">
        <v>273951</v>
      </c>
      <c r="L11" s="170">
        <v>268188</v>
      </c>
      <c r="M11" s="145"/>
      <c r="N11" s="173">
        <v>258380</v>
      </c>
      <c r="O11" s="169">
        <v>256107</v>
      </c>
      <c r="P11" s="173"/>
      <c r="Q11" s="170">
        <v>274303</v>
      </c>
      <c r="R11" s="170">
        <v>271091</v>
      </c>
      <c r="S11" s="145"/>
      <c r="T11" s="169">
        <v>259289</v>
      </c>
      <c r="U11" s="169">
        <v>259132</v>
      </c>
      <c r="V11" s="145"/>
      <c r="W11" s="170">
        <v>274081</v>
      </c>
      <c r="X11" s="170">
        <v>273013</v>
      </c>
      <c r="Y11" s="145"/>
      <c r="Z11" s="169">
        <v>259772</v>
      </c>
      <c r="AA11" s="169">
        <v>260931</v>
      </c>
      <c r="AB11" s="145"/>
    </row>
    <row r="12" spans="1:28" s="137" customFormat="1">
      <c r="A12" s="148">
        <v>5</v>
      </c>
      <c r="B12" s="171">
        <v>535730</v>
      </c>
      <c r="C12" s="170">
        <v>528947</v>
      </c>
      <c r="D12" s="170"/>
      <c r="E12" s="171">
        <v>533776</v>
      </c>
      <c r="F12" s="170">
        <v>534126</v>
      </c>
      <c r="G12" s="170"/>
      <c r="H12" s="171">
        <v>534127</v>
      </c>
      <c r="I12" s="170">
        <v>538526</v>
      </c>
      <c r="J12" s="170"/>
      <c r="K12" s="171">
        <v>274705</v>
      </c>
      <c r="L12" s="170">
        <v>270046</v>
      </c>
      <c r="M12" s="187"/>
      <c r="N12" s="173">
        <v>259597</v>
      </c>
      <c r="O12" s="169">
        <v>258901</v>
      </c>
      <c r="P12" s="173"/>
      <c r="Q12" s="170">
        <v>274034</v>
      </c>
      <c r="R12" s="170">
        <v>272908</v>
      </c>
      <c r="S12" s="187"/>
      <c r="T12" s="169">
        <v>259742</v>
      </c>
      <c r="U12" s="169">
        <v>261218</v>
      </c>
      <c r="V12" s="187"/>
      <c r="W12" s="170">
        <v>274038</v>
      </c>
      <c r="X12" s="170">
        <v>275399</v>
      </c>
      <c r="Y12" s="187"/>
      <c r="Z12" s="169">
        <v>260089</v>
      </c>
      <c r="AA12" s="169">
        <v>263127</v>
      </c>
      <c r="AB12" s="187"/>
    </row>
    <row r="13" spans="1:28" s="137" customFormat="1">
      <c r="A13" s="148">
        <v>6</v>
      </c>
      <c r="B13" s="171">
        <v>540209</v>
      </c>
      <c r="C13" s="170">
        <v>530819</v>
      </c>
      <c r="D13" s="170"/>
      <c r="E13" s="171">
        <v>538853</v>
      </c>
      <c r="F13" s="170">
        <v>538083</v>
      </c>
      <c r="G13" s="170"/>
      <c r="H13" s="171">
        <v>540879</v>
      </c>
      <c r="I13" s="170">
        <v>543749</v>
      </c>
      <c r="J13" s="170"/>
      <c r="K13" s="171">
        <v>274324</v>
      </c>
      <c r="L13" s="170">
        <v>270622</v>
      </c>
      <c r="M13" s="187"/>
      <c r="N13" s="173">
        <v>262093</v>
      </c>
      <c r="O13" s="169">
        <v>260197</v>
      </c>
      <c r="P13" s="173"/>
      <c r="Q13" s="170">
        <v>275278</v>
      </c>
      <c r="R13" s="170">
        <v>274373</v>
      </c>
      <c r="S13" s="187"/>
      <c r="T13" s="169">
        <v>263575</v>
      </c>
      <c r="U13" s="169">
        <v>263710</v>
      </c>
      <c r="V13" s="187"/>
      <c r="W13" s="170">
        <v>276377</v>
      </c>
      <c r="X13" s="170">
        <v>277730</v>
      </c>
      <c r="Y13" s="187"/>
      <c r="Z13" s="169">
        <v>264502</v>
      </c>
      <c r="AA13" s="169">
        <v>266019</v>
      </c>
      <c r="AB13" s="187"/>
    </row>
    <row r="14" spans="1:28" s="137" customFormat="1">
      <c r="A14" s="148">
        <v>7</v>
      </c>
      <c r="B14" s="171">
        <v>546409</v>
      </c>
      <c r="C14" s="170">
        <v>530393</v>
      </c>
      <c r="D14" s="170"/>
      <c r="E14" s="171">
        <v>548420</v>
      </c>
      <c r="F14" s="170">
        <v>539605</v>
      </c>
      <c r="G14" s="170"/>
      <c r="H14" s="171">
        <v>551041</v>
      </c>
      <c r="I14" s="170">
        <v>546285</v>
      </c>
      <c r="J14" s="170"/>
      <c r="K14" s="171">
        <v>277628</v>
      </c>
      <c r="L14" s="170">
        <v>270655</v>
      </c>
      <c r="M14" s="187"/>
      <c r="N14" s="173">
        <v>266887</v>
      </c>
      <c r="O14" s="169">
        <v>259738</v>
      </c>
      <c r="P14" s="173"/>
      <c r="Q14" s="170">
        <v>279623</v>
      </c>
      <c r="R14" s="170">
        <v>275309</v>
      </c>
      <c r="S14" s="187"/>
      <c r="T14" s="169">
        <v>268797</v>
      </c>
      <c r="U14" s="169">
        <v>264296</v>
      </c>
      <c r="V14" s="187"/>
      <c r="W14" s="170">
        <v>280920</v>
      </c>
      <c r="X14" s="170">
        <v>279179</v>
      </c>
      <c r="Y14" s="187"/>
      <c r="Z14" s="169">
        <v>270121</v>
      </c>
      <c r="AA14" s="169">
        <v>267106</v>
      </c>
      <c r="AB14" s="187"/>
    </row>
    <row r="15" spans="1:28" s="137" customFormat="1">
      <c r="A15" s="148">
        <v>8</v>
      </c>
      <c r="B15" s="171">
        <v>550658</v>
      </c>
      <c r="C15" s="170">
        <v>537660</v>
      </c>
      <c r="D15" s="170"/>
      <c r="E15" s="171">
        <v>562101</v>
      </c>
      <c r="F15" s="170">
        <v>546610</v>
      </c>
      <c r="G15" s="170"/>
      <c r="H15" s="171">
        <v>569151</v>
      </c>
      <c r="I15" s="170">
        <v>555876</v>
      </c>
      <c r="J15" s="170"/>
      <c r="K15" s="171">
        <v>283518</v>
      </c>
      <c r="L15" s="170">
        <v>274115</v>
      </c>
      <c r="M15" s="187"/>
      <c r="N15" s="173">
        <v>271175</v>
      </c>
      <c r="O15" s="169">
        <v>263545</v>
      </c>
      <c r="P15" s="173"/>
      <c r="Q15" s="170">
        <v>287162</v>
      </c>
      <c r="R15" s="170">
        <v>278985</v>
      </c>
      <c r="S15" s="187"/>
      <c r="T15" s="169">
        <v>274939</v>
      </c>
      <c r="U15" s="169">
        <v>267625</v>
      </c>
      <c r="V15" s="187"/>
      <c r="W15" s="170">
        <v>290961</v>
      </c>
      <c r="X15" s="170">
        <v>284114</v>
      </c>
      <c r="Y15" s="187"/>
      <c r="Z15" s="169">
        <v>278190</v>
      </c>
      <c r="AA15" s="169">
        <v>271762</v>
      </c>
      <c r="AB15" s="187"/>
    </row>
    <row r="16" spans="1:28" s="137" customFormat="1" ht="13.5" customHeight="1">
      <c r="A16" s="148">
        <v>9</v>
      </c>
      <c r="B16" s="171">
        <v>554655</v>
      </c>
      <c r="C16" s="170">
        <v>541078</v>
      </c>
      <c r="D16" s="170"/>
      <c r="E16" s="171">
        <v>561279</v>
      </c>
      <c r="F16" s="170">
        <v>548017</v>
      </c>
      <c r="G16" s="170"/>
      <c r="H16" s="171">
        <v>563704</v>
      </c>
      <c r="I16" s="170">
        <v>555902</v>
      </c>
      <c r="J16" s="170"/>
      <c r="K16" s="171">
        <v>286189</v>
      </c>
      <c r="L16" s="170">
        <v>277404</v>
      </c>
      <c r="M16" s="187"/>
      <c r="N16" s="173">
        <v>271951</v>
      </c>
      <c r="O16" s="169">
        <v>263674</v>
      </c>
      <c r="P16" s="173"/>
      <c r="Q16" s="170">
        <v>287757</v>
      </c>
      <c r="R16" s="170">
        <v>280936</v>
      </c>
      <c r="S16" s="187"/>
      <c r="T16" s="169">
        <v>273522</v>
      </c>
      <c r="U16" s="169">
        <v>267081</v>
      </c>
      <c r="V16" s="187"/>
      <c r="W16" s="170">
        <v>288860</v>
      </c>
      <c r="X16" s="170">
        <v>285505</v>
      </c>
      <c r="Y16" s="187"/>
      <c r="Z16" s="169">
        <v>274844</v>
      </c>
      <c r="AA16" s="169">
        <v>270397</v>
      </c>
      <c r="AB16" s="187"/>
    </row>
    <row r="17" spans="1:29" s="137" customFormat="1">
      <c r="A17" s="149" t="s">
        <v>170</v>
      </c>
      <c r="B17" s="174">
        <v>565578</v>
      </c>
      <c r="C17" s="195">
        <v>547986</v>
      </c>
      <c r="D17" s="147"/>
      <c r="E17" s="174">
        <v>561979</v>
      </c>
      <c r="F17" s="147">
        <v>552974</v>
      </c>
      <c r="G17" s="147"/>
      <c r="H17" s="174">
        <v>561902</v>
      </c>
      <c r="I17" s="147">
        <v>557987</v>
      </c>
      <c r="J17" s="147"/>
      <c r="K17" s="174">
        <v>286016</v>
      </c>
      <c r="L17" s="147">
        <v>280201</v>
      </c>
      <c r="M17" s="192"/>
      <c r="N17" s="175">
        <v>273975</v>
      </c>
      <c r="O17" s="176">
        <v>267785</v>
      </c>
      <c r="P17" s="175"/>
      <c r="Q17" s="147">
        <v>286896</v>
      </c>
      <c r="R17" s="147">
        <v>283271</v>
      </c>
      <c r="S17" s="192"/>
      <c r="T17" s="176">
        <v>275083</v>
      </c>
      <c r="U17" s="176">
        <v>269703</v>
      </c>
      <c r="V17" s="192"/>
      <c r="W17" s="147">
        <v>286596</v>
      </c>
      <c r="X17" s="147">
        <v>286126</v>
      </c>
      <c r="Y17" s="192"/>
      <c r="Z17" s="176">
        <v>275306</v>
      </c>
      <c r="AA17" s="176">
        <v>271861</v>
      </c>
      <c r="AB17" s="192"/>
    </row>
    <row r="18" spans="1:29">
      <c r="A18" s="137"/>
      <c r="B18" s="137"/>
      <c r="C18" s="137"/>
      <c r="D18" s="137"/>
      <c r="E18" s="137"/>
      <c r="F18" s="137"/>
    </row>
    <row r="19" spans="1:29">
      <c r="A19" s="251"/>
      <c r="B19" s="251"/>
    </row>
    <row r="20" spans="1:29">
      <c r="A20" s="252"/>
      <c r="B20" s="252"/>
      <c r="C20" s="252"/>
      <c r="D20" s="252"/>
      <c r="E20" s="252"/>
      <c r="F20" s="252"/>
      <c r="G20" s="177"/>
    </row>
    <row r="21" spans="1:29">
      <c r="A21" s="158"/>
    </row>
    <row r="25" spans="1:29">
      <c r="L25" s="169"/>
      <c r="M25" s="169"/>
      <c r="N25" s="145"/>
      <c r="O25" s="170"/>
      <c r="P25" s="170"/>
      <c r="Q25" s="145"/>
      <c r="R25" s="170"/>
      <c r="S25" s="172"/>
      <c r="T25" s="145"/>
      <c r="U25" s="169"/>
      <c r="V25" s="169"/>
      <c r="W25" s="145"/>
      <c r="X25" s="170"/>
      <c r="Y25" s="170"/>
      <c r="Z25" s="145"/>
      <c r="AA25" s="169"/>
      <c r="AB25" s="169"/>
      <c r="AC25" s="170"/>
    </row>
    <row r="26" spans="1:29">
      <c r="L26" s="169"/>
      <c r="M26" s="169"/>
      <c r="N26" s="145"/>
      <c r="O26" s="170"/>
      <c r="P26" s="170"/>
      <c r="Q26" s="145"/>
      <c r="R26" s="170"/>
      <c r="S26" s="172"/>
      <c r="T26" s="145"/>
      <c r="U26" s="169"/>
      <c r="V26" s="169"/>
      <c r="W26" s="145"/>
      <c r="X26" s="170"/>
      <c r="Y26" s="170"/>
      <c r="Z26" s="145"/>
      <c r="AA26" s="169"/>
      <c r="AB26" s="169"/>
      <c r="AC26" s="170"/>
    </row>
    <row r="27" spans="1:29">
      <c r="A27" s="146"/>
      <c r="L27" s="169"/>
      <c r="M27" s="169"/>
      <c r="N27" s="145"/>
      <c r="O27" s="170"/>
      <c r="P27" s="170"/>
      <c r="Q27" s="145"/>
      <c r="R27" s="170"/>
      <c r="S27" s="172"/>
      <c r="T27" s="145"/>
      <c r="U27" s="169"/>
      <c r="V27" s="169"/>
      <c r="W27" s="145"/>
      <c r="X27" s="170"/>
      <c r="Y27" s="170"/>
      <c r="Z27" s="145"/>
      <c r="AA27" s="169"/>
      <c r="AB27" s="169"/>
      <c r="AC27" s="170"/>
    </row>
    <row r="28" spans="1:29">
      <c r="A28" s="146"/>
      <c r="L28" s="169"/>
      <c r="M28" s="169"/>
      <c r="N28" s="145"/>
      <c r="O28" s="170"/>
      <c r="P28" s="170"/>
      <c r="Q28" s="145"/>
      <c r="R28" s="170"/>
      <c r="S28" s="172"/>
      <c r="T28" s="145"/>
      <c r="U28" s="169"/>
      <c r="V28" s="169"/>
      <c r="W28" s="145"/>
      <c r="X28" s="170"/>
      <c r="Y28" s="170"/>
      <c r="Z28" s="145"/>
      <c r="AA28" s="169"/>
      <c r="AB28" s="169"/>
      <c r="AC28" s="170"/>
    </row>
    <row r="29" spans="1:29">
      <c r="A29" s="146"/>
    </row>
    <row r="30" spans="1:29">
      <c r="A30" s="146"/>
    </row>
    <row r="31" spans="1:29">
      <c r="A31" s="146"/>
    </row>
    <row r="32" spans="1:29">
      <c r="A32" s="146"/>
    </row>
    <row r="33" spans="1:1">
      <c r="A33" s="146"/>
    </row>
    <row r="34" spans="1:1">
      <c r="A34" s="146"/>
    </row>
  </sheetData>
  <mergeCells count="12">
    <mergeCell ref="A3:B3"/>
    <mergeCell ref="Z5:AA5"/>
    <mergeCell ref="A19:B19"/>
    <mergeCell ref="A20:F20"/>
    <mergeCell ref="W5:X5"/>
    <mergeCell ref="B5:C5"/>
    <mergeCell ref="E5:F5"/>
    <mergeCell ref="H5:I5"/>
    <mergeCell ref="K5:L5"/>
    <mergeCell ref="N5:O5"/>
    <mergeCell ref="T5:U5"/>
    <mergeCell ref="Q5:R5"/>
  </mergeCells>
  <hyperlinks>
    <hyperlink ref="A3" location="Contents!A1" display="back to contents" xr:uid="{4D56E2A4-FED9-42DB-8E7A-445AB9792AA9}"/>
    <hyperlink ref="A3:B3" location="Contents!A1" display="back to contents" xr:uid="{D85555E3-5BC3-493E-AF05-C79A93139008}"/>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8"/>
  <dimension ref="A1:L30"/>
  <sheetViews>
    <sheetView workbookViewId="0"/>
  </sheetViews>
  <sheetFormatPr defaultRowHeight="14.5"/>
  <cols>
    <col min="2" max="2" width="10.81640625" bestFit="1" customWidth="1"/>
  </cols>
  <sheetData>
    <row r="1" spans="1:12">
      <c r="A1" t="s">
        <v>195</v>
      </c>
    </row>
    <row r="5" spans="1:12">
      <c r="A5" s="21" t="s">
        <v>168</v>
      </c>
      <c r="B5" s="36">
        <v>2016</v>
      </c>
      <c r="C5" s="26">
        <v>2017</v>
      </c>
      <c r="D5" s="26">
        <v>2018</v>
      </c>
      <c r="H5" s="21" t="s">
        <v>121</v>
      </c>
      <c r="I5" t="s">
        <v>199</v>
      </c>
      <c r="J5" t="s">
        <v>200</v>
      </c>
      <c r="K5" t="s">
        <v>201</v>
      </c>
      <c r="L5" t="s">
        <v>202</v>
      </c>
    </row>
    <row r="6" spans="1:12">
      <c r="A6" s="24" t="s">
        <v>169</v>
      </c>
      <c r="B6" s="37">
        <f>(E!C8-E!B8)/E!B8</f>
        <v>4.1319362207672149E-2</v>
      </c>
      <c r="C6" s="37">
        <f>(E!F8-E!E8)/E!E8</f>
        <v>7.0699921530010923E-2</v>
      </c>
      <c r="D6" s="37">
        <f>(E!I8-E!H8)/E!H8</f>
        <v>6.9198286284316124E-2</v>
      </c>
      <c r="H6" s="38"/>
      <c r="I6" s="39">
        <f t="shared" ref="I6:I15" si="0">IF(AND(MAX(B6:D6)&lt;0,MIN(B6:D6)&lt;0),MAX(B6:D6),IF(AND(MAX(B6:D6)&gt;0,MIN(B6:D6)&gt;0),MIN(B6:D6),0))</f>
        <v>4.1319362207672149E-2</v>
      </c>
      <c r="J6" s="39">
        <f t="shared" ref="J6:J15" si="1">IF(AND(MAX(B6:D6)&lt;0,MIN(B6:D6)&lt;0),MIN(B6:D6)-I6,IF(AND(MAX(B6:D6)&gt;0,MIN(B6:D6)&gt;0),MAX(B6:D6)-I6,0))</f>
        <v>2.9380559322338774E-2</v>
      </c>
      <c r="K6">
        <f t="shared" ref="K6:K15" si="2">IF(AND(I6=0,J6=0),MIN(B6:D6),0)</f>
        <v>0</v>
      </c>
      <c r="L6">
        <f t="shared" ref="L6:L15" si="3">IF(AND(I6=0,J6=0),MAX(B6:D6),0)</f>
        <v>0</v>
      </c>
    </row>
    <row r="7" spans="1:12">
      <c r="A7" s="24">
        <v>2</v>
      </c>
      <c r="B7" s="37">
        <f>(E!C9-E!B9)/E!B9</f>
        <v>2.5480065298978442E-2</v>
      </c>
      <c r="C7" s="37">
        <f>(E!F9-E!E9)/E!E9</f>
        <v>3.01959417366282E-2</v>
      </c>
      <c r="D7" s="37">
        <f>(E!I9-E!H9)/E!H9</f>
        <v>3.1014627755809442E-2</v>
      </c>
      <c r="H7" s="38"/>
      <c r="I7" s="39">
        <f t="shared" si="0"/>
        <v>2.5480065298978442E-2</v>
      </c>
      <c r="J7" s="39">
        <f t="shared" si="1"/>
        <v>5.5345624568309999E-3</v>
      </c>
      <c r="K7">
        <f t="shared" si="2"/>
        <v>0</v>
      </c>
      <c r="L7">
        <f t="shared" si="3"/>
        <v>0</v>
      </c>
    </row>
    <row r="8" spans="1:12">
      <c r="A8" s="24">
        <v>3</v>
      </c>
      <c r="B8" s="37">
        <f>(E!C10-E!B10)/E!B10</f>
        <v>8.6345861353542015E-3</v>
      </c>
      <c r="C8" s="37">
        <f>(E!F10-E!E10)/E!E10</f>
        <v>2.5196379911400692E-2</v>
      </c>
      <c r="D8" s="37">
        <f>(E!I10-E!H10)/E!H10</f>
        <v>3.189811220704112E-2</v>
      </c>
      <c r="H8" s="38"/>
      <c r="I8" s="39">
        <f t="shared" si="0"/>
        <v>8.6345861353542015E-3</v>
      </c>
      <c r="J8" s="39">
        <f t="shared" si="1"/>
        <v>2.326352607168692E-2</v>
      </c>
      <c r="K8">
        <f t="shared" si="2"/>
        <v>0</v>
      </c>
      <c r="L8">
        <f t="shared" si="3"/>
        <v>0</v>
      </c>
    </row>
    <row r="9" spans="1:12">
      <c r="A9" s="24">
        <v>4</v>
      </c>
      <c r="B9" s="37">
        <f>(E!C11-E!B11)/E!B11</f>
        <v>-2.9305715089875933E-3</v>
      </c>
      <c r="C9" s="37">
        <f>(E!F11-E!E11)/E!E11</f>
        <v>-6.3138128007916164E-3</v>
      </c>
      <c r="D9" s="37">
        <f>(E!I11-E!H11)/E!H11</f>
        <v>1.7045890910044525E-4</v>
      </c>
      <c r="H9" s="38"/>
      <c r="I9" s="39">
        <f t="shared" si="0"/>
        <v>0</v>
      </c>
      <c r="J9" s="39">
        <f t="shared" si="1"/>
        <v>0</v>
      </c>
      <c r="K9">
        <f t="shared" si="2"/>
        <v>-6.3138128007916164E-3</v>
      </c>
      <c r="L9">
        <f t="shared" si="3"/>
        <v>1.7045890910044525E-4</v>
      </c>
    </row>
    <row r="10" spans="1:12">
      <c r="A10" s="24">
        <v>5</v>
      </c>
      <c r="B10" s="37">
        <f>(E!C12-E!B12)/E!B12</f>
        <v>-1.2661228603960951E-2</v>
      </c>
      <c r="C10" s="37">
        <f>(E!F12-E!E12)/E!E12</f>
        <v>6.5570576421570095E-4</v>
      </c>
      <c r="D10" s="37">
        <f>(E!I12-E!H12)/E!H12</f>
        <v>8.235868997448173E-3</v>
      </c>
      <c r="H10" s="38"/>
      <c r="I10" s="39">
        <f t="shared" si="0"/>
        <v>0</v>
      </c>
      <c r="J10" s="39">
        <f t="shared" si="1"/>
        <v>0</v>
      </c>
      <c r="K10">
        <f t="shared" si="2"/>
        <v>-1.2661228603960951E-2</v>
      </c>
      <c r="L10">
        <f t="shared" si="3"/>
        <v>8.235868997448173E-3</v>
      </c>
    </row>
    <row r="11" spans="1:12">
      <c r="A11" s="24">
        <v>6</v>
      </c>
      <c r="B11" s="37">
        <f>(E!C13-E!B13)/E!B13</f>
        <v>-1.7382161348663203E-2</v>
      </c>
      <c r="C11" s="37">
        <f>(E!F13-E!E13)/E!E13</f>
        <v>-1.4289611452474051E-3</v>
      </c>
      <c r="D11" s="37">
        <f>(E!I13-E!H13)/E!H13</f>
        <v>5.3061775369352476E-3</v>
      </c>
      <c r="H11" s="38"/>
      <c r="I11" s="39">
        <f t="shared" si="0"/>
        <v>0</v>
      </c>
      <c r="J11" s="39">
        <f t="shared" si="1"/>
        <v>0</v>
      </c>
      <c r="K11">
        <f t="shared" si="2"/>
        <v>-1.7382161348663203E-2</v>
      </c>
      <c r="L11">
        <f t="shared" si="3"/>
        <v>5.3061775369352476E-3</v>
      </c>
    </row>
    <row r="12" spans="1:12">
      <c r="A12" s="24">
        <v>7</v>
      </c>
      <c r="B12" s="37">
        <f>(E!C14-E!B14)/E!B14</f>
        <v>-2.9311376642771256E-2</v>
      </c>
      <c r="C12" s="37">
        <f>(E!F14-E!E14)/E!E14</f>
        <v>-1.6073447357864409E-2</v>
      </c>
      <c r="D12" s="37">
        <f>(E!I14-E!H14)/E!H14</f>
        <v>-8.6309367179574666E-3</v>
      </c>
      <c r="H12" s="38"/>
      <c r="I12" s="39">
        <f t="shared" si="0"/>
        <v>-8.6309367179574666E-3</v>
      </c>
      <c r="J12" s="39">
        <f t="shared" si="1"/>
        <v>-2.068043992481379E-2</v>
      </c>
      <c r="K12">
        <f t="shared" si="2"/>
        <v>0</v>
      </c>
      <c r="L12">
        <f t="shared" si="3"/>
        <v>0</v>
      </c>
    </row>
    <row r="13" spans="1:12">
      <c r="A13" s="24">
        <v>8</v>
      </c>
      <c r="B13" s="37">
        <f>(E!C15-E!B15)/E!B15</f>
        <v>-2.3604487721961727E-2</v>
      </c>
      <c r="C13" s="37">
        <f>(E!F15-E!E15)/E!E15</f>
        <v>-2.7559104146763661E-2</v>
      </c>
      <c r="D13" s="37">
        <f>(E!I15-E!H15)/E!H15</f>
        <v>-2.3324214487895126E-2</v>
      </c>
      <c r="H13" s="38"/>
      <c r="I13" s="39">
        <f t="shared" si="0"/>
        <v>-2.3324214487895126E-2</v>
      </c>
      <c r="J13" s="39">
        <f t="shared" si="1"/>
        <v>-4.2348896588685347E-3</v>
      </c>
      <c r="K13">
        <f t="shared" si="2"/>
        <v>0</v>
      </c>
      <c r="L13">
        <f t="shared" si="3"/>
        <v>0</v>
      </c>
    </row>
    <row r="14" spans="1:12">
      <c r="A14" s="24">
        <v>9</v>
      </c>
      <c r="B14" s="37">
        <f>(E!C16-E!B16)/E!B16</f>
        <v>-2.4478279290730275E-2</v>
      </c>
      <c r="C14" s="37">
        <f>(E!F16-E!E16)/E!E16</f>
        <v>-2.3628177786804781E-2</v>
      </c>
      <c r="D14" s="37">
        <f>(E!I16-E!H16)/E!H16</f>
        <v>-1.3840597192852987E-2</v>
      </c>
      <c r="H14" s="38"/>
      <c r="I14" s="39">
        <f t="shared" si="0"/>
        <v>-1.3840597192852987E-2</v>
      </c>
      <c r="J14" s="39">
        <f t="shared" si="1"/>
        <v>-1.0637682097877289E-2</v>
      </c>
      <c r="K14">
        <f t="shared" si="2"/>
        <v>0</v>
      </c>
      <c r="L14">
        <f t="shared" si="3"/>
        <v>0</v>
      </c>
    </row>
    <row r="15" spans="1:12">
      <c r="A15" s="25" t="s">
        <v>170</v>
      </c>
      <c r="B15" s="37">
        <f>(E!C17-E!B17)/E!B17</f>
        <v>-3.1104463044885056E-2</v>
      </c>
      <c r="C15" s="37">
        <f>(E!F17-E!E17)/E!E17</f>
        <v>-1.6023730424090579E-2</v>
      </c>
      <c r="D15" s="37">
        <f>(E!I17-E!H17)/E!H17</f>
        <v>-6.9674071279333411E-3</v>
      </c>
      <c r="H15" s="38"/>
      <c r="I15" s="39">
        <f t="shared" si="0"/>
        <v>-6.9674071279333411E-3</v>
      </c>
      <c r="J15" s="39">
        <f t="shared" si="1"/>
        <v>-2.4137055916951713E-2</v>
      </c>
      <c r="K15">
        <f t="shared" si="2"/>
        <v>0</v>
      </c>
      <c r="L15">
        <f t="shared" si="3"/>
        <v>0</v>
      </c>
    </row>
    <row r="17" spans="1:9">
      <c r="B17" t="s">
        <v>203</v>
      </c>
      <c r="G17" t="s">
        <v>206</v>
      </c>
    </row>
    <row r="19" spans="1:9">
      <c r="A19" s="21" t="s">
        <v>168</v>
      </c>
      <c r="B19" s="36">
        <v>2016</v>
      </c>
      <c r="C19" s="26">
        <v>2017</v>
      </c>
      <c r="D19" s="26">
        <v>2018</v>
      </c>
      <c r="F19" s="21" t="s">
        <v>168</v>
      </c>
      <c r="G19" s="36">
        <v>2016</v>
      </c>
      <c r="H19" s="26">
        <v>2017</v>
      </c>
      <c r="I19" s="26">
        <v>2018</v>
      </c>
    </row>
    <row r="20" spans="1:9">
      <c r="A20" s="24" t="s">
        <v>169</v>
      </c>
      <c r="B20" s="37">
        <f>(E!L8-E!K8)/E!K8</f>
        <v>1.6694029850746268E-2</v>
      </c>
      <c r="C20" s="37">
        <f>(E!U8-E!T8)/E!T8</f>
        <v>0.10381673933242799</v>
      </c>
      <c r="D20" s="37">
        <f>(E!AA8-E!Z8)/E!Z8</f>
        <v>9.9868531512837977E-2</v>
      </c>
      <c r="F20" s="24" t="s">
        <v>169</v>
      </c>
      <c r="G20" s="37">
        <f>(E!O8-E!N8)/E!N8</f>
        <v>8.718531363989715E-2</v>
      </c>
      <c r="H20" s="37">
        <f>(E!R8-E!Q8)/E!Q8</f>
        <v>3.9592549215608751E-2</v>
      </c>
      <c r="I20" s="37">
        <f>(E!X8-E!W8)/E!W8</f>
        <v>4.0270261185249921E-2</v>
      </c>
    </row>
    <row r="21" spans="1:9">
      <c r="A21" s="24">
        <v>2</v>
      </c>
      <c r="B21" s="37">
        <f>(E!L9-E!K9)/E!K9</f>
        <v>-2.8617158862744817E-3</v>
      </c>
      <c r="C21" s="37">
        <f>(E!U9-E!T9)/E!T9</f>
        <v>4.8183284682746963E-2</v>
      </c>
      <c r="D21" s="37">
        <f>(E!AA9-E!Z9)/E!Z9</f>
        <v>4.788047361829316E-2</v>
      </c>
      <c r="F21" s="24">
        <v>2</v>
      </c>
      <c r="G21" s="37">
        <f>(E!O9-E!N9)/E!N9</f>
        <v>3.5889308601894092E-2</v>
      </c>
      <c r="H21" s="37">
        <f>(E!R9-E!Q9)/E!Q9</f>
        <v>1.340937114673243E-2</v>
      </c>
      <c r="I21" s="37">
        <f>(E!X9-E!W9)/E!W9</f>
        <v>1.5257723078248324E-2</v>
      </c>
    </row>
    <row r="22" spans="1:9">
      <c r="A22" s="24">
        <v>3</v>
      </c>
      <c r="B22" s="37">
        <f>(E!L10-E!K10)/E!K10</f>
        <v>-3.3374364385047113E-3</v>
      </c>
      <c r="C22" s="37">
        <f>(E!U10-E!T10)/E!T10</f>
        <v>3.9086725523888526E-2</v>
      </c>
      <c r="D22" s="37">
        <f>(E!AA10-E!Z10)/E!Z10</f>
        <v>4.252452578219762E-2</v>
      </c>
      <c r="F22" s="24">
        <v>3</v>
      </c>
      <c r="G22" s="37">
        <f>(E!O10-E!N10)/E!N10</f>
        <v>2.8357228243229334E-2</v>
      </c>
      <c r="H22" s="37">
        <f>(E!R10-E!Q10)/E!Q10</f>
        <v>1.2285346071516429E-2</v>
      </c>
      <c r="I22" s="37">
        <f>(E!X10-E!W10)/E!W10</f>
        <v>2.1979480900716178E-2</v>
      </c>
    </row>
    <row r="23" spans="1:9">
      <c r="A23" s="24">
        <v>4</v>
      </c>
      <c r="B23" s="37">
        <f>(E!L11-E!K11)/E!K11</f>
        <v>-2.1036608736598881E-2</v>
      </c>
      <c r="C23" s="37">
        <f>(E!U11-E!T11)/E!T11</f>
        <v>-6.0550196884557391E-4</v>
      </c>
      <c r="D23" s="37">
        <f>(E!AA11-E!Z11)/E!Z11</f>
        <v>4.4616047918944303E-3</v>
      </c>
      <c r="F23" s="24">
        <v>4</v>
      </c>
      <c r="G23" s="37">
        <f>(E!O11-E!N11)/E!N11</f>
        <v>-8.7971205201640996E-3</v>
      </c>
      <c r="H23" s="37">
        <f>(E!R11-E!Q11)/E!Q11</f>
        <v>-1.170967871295611E-2</v>
      </c>
      <c r="I23" s="37">
        <f>(E!X11-E!W11)/E!W11</f>
        <v>-3.8966582871486897E-3</v>
      </c>
    </row>
    <row r="24" spans="1:9">
      <c r="A24" s="24">
        <v>5</v>
      </c>
      <c r="B24" s="37">
        <f>(E!L12-E!K12)/E!K12</f>
        <v>-1.6960011648859685E-2</v>
      </c>
      <c r="C24" s="37">
        <f>(E!U12-E!T12)/E!T12</f>
        <v>5.6825619268350905E-3</v>
      </c>
      <c r="D24" s="37">
        <f>(E!AA12-E!Z12)/E!Z12</f>
        <v>1.1680617019558689E-2</v>
      </c>
      <c r="F24" s="24">
        <v>5</v>
      </c>
      <c r="G24" s="37">
        <f>(E!O12-E!N12)/E!N12</f>
        <v>-2.6810787489840019E-3</v>
      </c>
      <c r="H24" s="37">
        <f>(E!R12-E!Q12)/E!Q12</f>
        <v>-4.1089791777662622E-3</v>
      </c>
      <c r="I24" s="37">
        <f>(E!X12-E!W12)/E!W12</f>
        <v>4.9664645049226751E-3</v>
      </c>
    </row>
    <row r="25" spans="1:9">
      <c r="A25" s="24">
        <v>6</v>
      </c>
      <c r="B25" s="37">
        <f>(E!L13-E!K13)/E!K13</f>
        <v>-1.3494991324127674E-2</v>
      </c>
      <c r="C25" s="37">
        <f>(E!U13-E!T13)/E!T13</f>
        <v>5.121881817319548E-4</v>
      </c>
      <c r="D25" s="37">
        <f>(E!AA13-E!Z13)/E!Z13</f>
        <v>5.7353063492903648E-3</v>
      </c>
      <c r="F25" s="24">
        <v>6</v>
      </c>
      <c r="G25" s="37">
        <f>(E!O13-E!N13)/E!N13</f>
        <v>-7.2340734014262114E-3</v>
      </c>
      <c r="H25" s="37">
        <f>(E!R13-E!Q13)/E!Q13</f>
        <v>-3.2875856406977674E-3</v>
      </c>
      <c r="I25" s="37">
        <f>(E!X13-E!W13)/E!W13</f>
        <v>4.8954869616502101E-3</v>
      </c>
    </row>
    <row r="26" spans="1:9">
      <c r="A26" s="24">
        <v>7</v>
      </c>
      <c r="B26" s="37">
        <f>(E!L14-E!K14)/E!K14</f>
        <v>-2.5116342732001095E-2</v>
      </c>
      <c r="C26" s="37">
        <f>(E!U14-E!T14)/E!T14</f>
        <v>-1.6744978552588014E-2</v>
      </c>
      <c r="D26" s="37">
        <f>(E!AA14-E!Z14)/E!Z14</f>
        <v>-1.1161664587351594E-2</v>
      </c>
      <c r="F26" s="24">
        <v>7</v>
      </c>
      <c r="G26" s="37">
        <f>(E!O14-E!N14)/E!N14</f>
        <v>-2.6786617557243327E-2</v>
      </c>
      <c r="H26" s="37">
        <f>(E!R14-E!Q14)/E!Q14</f>
        <v>-1.5427915443293291E-2</v>
      </c>
      <c r="I26" s="37">
        <f>(E!X14-E!W14)/E!W14</f>
        <v>-6.1974939484550759E-3</v>
      </c>
    </row>
    <row r="27" spans="1:9">
      <c r="A27" s="24">
        <v>8</v>
      </c>
      <c r="B27" s="37">
        <f>(E!L15-E!K15)/E!K15</f>
        <v>-3.3165442758484473E-2</v>
      </c>
      <c r="C27" s="37">
        <f>(E!U15-E!T15)/E!T15</f>
        <v>-2.6602264502307786E-2</v>
      </c>
      <c r="D27" s="37">
        <f>(E!AA15-E!Z15)/E!Z15</f>
        <v>-2.3106509939250154E-2</v>
      </c>
      <c r="F27" s="24">
        <v>8</v>
      </c>
      <c r="G27" s="37">
        <f>(E!O15-E!N15)/E!N15</f>
        <v>-2.813681202175717E-2</v>
      </c>
      <c r="H27" s="37">
        <f>(E!R15-E!Q15)/E!Q15</f>
        <v>-2.8475216080122021E-2</v>
      </c>
      <c r="I27" s="37">
        <f>(E!X15-E!W15)/E!W15</f>
        <v>-2.3532363443897978E-2</v>
      </c>
    </row>
    <row r="28" spans="1:9">
      <c r="A28" s="24">
        <v>9</v>
      </c>
      <c r="B28" s="37">
        <f>(E!L16-E!K16)/E!K16</f>
        <v>-3.0696497768956877E-2</v>
      </c>
      <c r="C28" s="37">
        <f>(E!U16-E!T16)/E!T16</f>
        <v>-2.3548380020619913E-2</v>
      </c>
      <c r="D28" s="37">
        <f>(E!AA16-E!Z16)/E!Z16</f>
        <v>-1.6180087613337019E-2</v>
      </c>
      <c r="F28" s="24">
        <v>9</v>
      </c>
      <c r="G28" s="37">
        <f>(E!O16-E!N16)/E!N16</f>
        <v>-3.0435629948042109E-2</v>
      </c>
      <c r="H28" s="37">
        <f>(E!R16-E!Q16)/E!Q16</f>
        <v>-2.3704028051446186E-2</v>
      </c>
      <c r="I28" s="37">
        <f>(E!X16-E!W16)/E!W16</f>
        <v>-1.1614623000761614E-2</v>
      </c>
    </row>
    <row r="29" spans="1:9">
      <c r="A29" s="25" t="s">
        <v>170</v>
      </c>
      <c r="B29" s="37">
        <f>(E!L17-E!K17)/E!K17</f>
        <v>-2.0331030431863951E-2</v>
      </c>
      <c r="C29" s="37">
        <f>(E!U17-E!T17)/E!T17</f>
        <v>-1.9557733484075714E-2</v>
      </c>
      <c r="D29" s="37">
        <f>(E!AA17-E!Z17)/E!Z17</f>
        <v>-1.2513348782808947E-2</v>
      </c>
      <c r="F29" s="25" t="s">
        <v>170</v>
      </c>
      <c r="G29" s="37">
        <f>(E!O17-E!N17)/E!N17</f>
        <v>-2.2593302308604801E-2</v>
      </c>
      <c r="H29" s="37">
        <f>(E!R17-E!Q17)/E!Q17</f>
        <v>-1.2635240644693548E-2</v>
      </c>
      <c r="I29" s="37">
        <f>(E!X17-E!W17)/E!W17</f>
        <v>-1.6399391477899203E-3</v>
      </c>
    </row>
    <row r="30" spans="1:9">
      <c r="A30" s="25"/>
      <c r="B30" s="37"/>
      <c r="C30" s="37"/>
      <c r="D30" s="37"/>
      <c r="F30" s="25"/>
      <c r="G30" s="37"/>
      <c r="H30" s="37"/>
      <c r="I30" s="37"/>
    </row>
  </sheetData>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dimension ref="A1:W313"/>
  <sheetViews>
    <sheetView workbookViewId="0"/>
  </sheetViews>
  <sheetFormatPr defaultColWidth="8.81640625" defaultRowHeight="15.5"/>
  <cols>
    <col min="1" max="1" width="20.1796875" style="120" customWidth="1"/>
    <col min="2" max="2" width="11.453125" style="120" bestFit="1" customWidth="1"/>
    <col min="3" max="3" width="9.1796875" style="120" customWidth="1"/>
    <col min="4" max="22" width="9" style="120" bestFit="1" customWidth="1"/>
    <col min="23" max="16384" width="8.81640625" style="120"/>
  </cols>
  <sheetData>
    <row r="1" spans="1:23" ht="18" customHeight="1">
      <c r="A1" s="81" t="s">
        <v>297</v>
      </c>
      <c r="B1" s="81"/>
      <c r="C1" s="81"/>
      <c r="D1" s="81"/>
      <c r="E1" s="81"/>
      <c r="F1" s="81"/>
      <c r="G1" s="81"/>
      <c r="H1" s="81"/>
      <c r="I1" s="81"/>
      <c r="J1" s="81"/>
      <c r="K1" s="81"/>
      <c r="L1" s="81"/>
      <c r="M1" s="81"/>
      <c r="N1" s="121"/>
      <c r="O1" s="121"/>
    </row>
    <row r="2" spans="1:23" s="137" customFormat="1">
      <c r="A2" s="136" t="s">
        <v>257</v>
      </c>
      <c r="B2" s="113"/>
      <c r="C2" s="113"/>
      <c r="D2" s="113"/>
      <c r="E2" s="113"/>
      <c r="F2" s="113"/>
      <c r="G2" s="113"/>
      <c r="H2" s="113"/>
      <c r="I2" s="113"/>
      <c r="J2" s="113"/>
      <c r="K2" s="113"/>
      <c r="L2" s="113"/>
    </row>
    <row r="3" spans="1:23" s="137" customFormat="1">
      <c r="A3" s="136" t="s">
        <v>306</v>
      </c>
      <c r="B3" s="113"/>
      <c r="C3" s="113"/>
      <c r="D3" s="113"/>
      <c r="E3" s="113"/>
      <c r="F3" s="113"/>
      <c r="G3" s="113"/>
      <c r="H3" s="113"/>
      <c r="I3" s="113"/>
      <c r="J3" s="113"/>
      <c r="K3" s="113"/>
      <c r="L3" s="113"/>
    </row>
    <row r="4" spans="1:23">
      <c r="A4" s="157" t="s">
        <v>158</v>
      </c>
      <c r="B4" s="121"/>
    </row>
    <row r="5" spans="1:23" ht="15" customHeight="1">
      <c r="A5" s="41"/>
      <c r="B5" s="41"/>
      <c r="C5" s="41"/>
      <c r="D5" s="41"/>
      <c r="E5" s="41"/>
      <c r="F5" s="41"/>
      <c r="G5" s="41"/>
      <c r="H5" s="41"/>
      <c r="I5" s="41"/>
      <c r="J5" s="41"/>
      <c r="K5" s="41"/>
      <c r="L5" s="41"/>
      <c r="M5" s="41"/>
      <c r="N5" s="42"/>
      <c r="O5" s="42"/>
      <c r="P5" s="42"/>
      <c r="Q5" s="42"/>
      <c r="R5" s="42"/>
      <c r="S5" s="42"/>
      <c r="T5" s="42"/>
      <c r="U5" s="42"/>
      <c r="V5" s="43"/>
      <c r="W5" s="44"/>
    </row>
    <row r="6" spans="1:23">
      <c r="A6" s="178" t="s">
        <v>223</v>
      </c>
      <c r="B6" s="179"/>
      <c r="C6" s="179"/>
      <c r="D6" s="255" t="s">
        <v>172</v>
      </c>
      <c r="E6" s="255"/>
      <c r="F6" s="255"/>
      <c r="G6" s="255"/>
      <c r="H6" s="255"/>
      <c r="I6" s="255"/>
      <c r="J6" s="255"/>
      <c r="K6" s="255"/>
      <c r="L6" s="255"/>
      <c r="M6" s="255"/>
      <c r="N6" s="255"/>
      <c r="O6" s="255"/>
      <c r="P6" s="255"/>
      <c r="Q6" s="255"/>
      <c r="R6" s="255"/>
      <c r="S6" s="255"/>
      <c r="T6" s="255"/>
      <c r="U6" s="255"/>
      <c r="V6" s="255"/>
      <c r="W6" s="44"/>
    </row>
    <row r="7" spans="1:23">
      <c r="A7" s="181" t="s">
        <v>173</v>
      </c>
      <c r="B7" s="180" t="s">
        <v>174</v>
      </c>
      <c r="C7" s="196"/>
      <c r="D7" s="180" t="s">
        <v>175</v>
      </c>
      <c r="E7" s="180" t="s">
        <v>176</v>
      </c>
      <c r="F7" s="180" t="s">
        <v>177</v>
      </c>
      <c r="G7" s="180" t="s">
        <v>178</v>
      </c>
      <c r="H7" s="180" t="s">
        <v>179</v>
      </c>
      <c r="I7" s="180" t="s">
        <v>180</v>
      </c>
      <c r="J7" s="180" t="s">
        <v>181</v>
      </c>
      <c r="K7" s="180" t="s">
        <v>182</v>
      </c>
      <c r="L7" s="180" t="s">
        <v>183</v>
      </c>
      <c r="M7" s="180" t="s">
        <v>184</v>
      </c>
      <c r="N7" s="180" t="s">
        <v>185</v>
      </c>
      <c r="O7" s="180" t="s">
        <v>186</v>
      </c>
      <c r="P7" s="180" t="s">
        <v>187</v>
      </c>
      <c r="Q7" s="180" t="s">
        <v>188</v>
      </c>
      <c r="R7" s="180" t="s">
        <v>189</v>
      </c>
      <c r="S7" s="180" t="s">
        <v>190</v>
      </c>
      <c r="T7" s="180" t="s">
        <v>191</v>
      </c>
      <c r="U7" s="180" t="s">
        <v>192</v>
      </c>
      <c r="V7" s="180" t="s">
        <v>193</v>
      </c>
      <c r="W7" s="50"/>
    </row>
    <row r="8" spans="1:23">
      <c r="A8" s="148" t="s">
        <v>131</v>
      </c>
      <c r="B8" s="129">
        <f>B76+B42</f>
        <v>229840</v>
      </c>
      <c r="C8" s="129"/>
      <c r="D8" s="129">
        <v>12206</v>
      </c>
      <c r="E8" s="129">
        <v>11095</v>
      </c>
      <c r="F8" s="129">
        <v>9092</v>
      </c>
      <c r="G8" s="129">
        <v>11544</v>
      </c>
      <c r="H8" s="129">
        <v>21241</v>
      </c>
      <c r="I8" s="129">
        <v>24730</v>
      </c>
      <c r="J8" s="129">
        <v>20245</v>
      </c>
      <c r="K8" s="129">
        <v>16101</v>
      </c>
      <c r="L8" s="129">
        <v>14132</v>
      </c>
      <c r="M8" s="129">
        <v>14340</v>
      </c>
      <c r="N8" s="129">
        <v>14798</v>
      </c>
      <c r="O8" s="129">
        <v>13637</v>
      </c>
      <c r="P8" s="129">
        <v>11847</v>
      </c>
      <c r="Q8" s="129">
        <v>11058</v>
      </c>
      <c r="R8" s="129">
        <v>7680</v>
      </c>
      <c r="S8" s="129">
        <v>6429</v>
      </c>
      <c r="T8" s="129">
        <v>5049</v>
      </c>
      <c r="U8" s="129">
        <v>3063</v>
      </c>
      <c r="V8" s="129">
        <v>1553</v>
      </c>
      <c r="W8" s="44"/>
    </row>
    <row r="9" spans="1:23">
      <c r="A9" s="148" t="s">
        <v>141</v>
      </c>
      <c r="B9" s="129">
        <v>262190</v>
      </c>
      <c r="C9" s="129"/>
      <c r="D9" s="129">
        <v>14966</v>
      </c>
      <c r="E9" s="129">
        <v>16450</v>
      </c>
      <c r="F9" s="129">
        <v>14648</v>
      </c>
      <c r="G9" s="129">
        <v>14247</v>
      </c>
      <c r="H9" s="129">
        <v>13539</v>
      </c>
      <c r="I9" s="129">
        <v>13835</v>
      </c>
      <c r="J9" s="129">
        <v>15894</v>
      </c>
      <c r="K9" s="129">
        <v>16856</v>
      </c>
      <c r="L9" s="129">
        <v>18197</v>
      </c>
      <c r="M9" s="129">
        <v>20448</v>
      </c>
      <c r="N9" s="129">
        <v>20614</v>
      </c>
      <c r="O9" s="129">
        <v>18197</v>
      </c>
      <c r="P9" s="129">
        <v>16528</v>
      </c>
      <c r="Q9" s="129">
        <v>16324</v>
      </c>
      <c r="R9" s="129">
        <v>11457</v>
      </c>
      <c r="S9" s="129">
        <v>8565</v>
      </c>
      <c r="T9" s="129">
        <v>6020</v>
      </c>
      <c r="U9" s="129">
        <v>3511</v>
      </c>
      <c r="V9" s="129">
        <v>1894</v>
      </c>
      <c r="W9" s="44"/>
    </row>
    <row r="10" spans="1:23">
      <c r="A10" s="148" t="s">
        <v>143</v>
      </c>
      <c r="B10" s="129">
        <v>116520</v>
      </c>
      <c r="C10" s="129"/>
      <c r="D10" s="129">
        <v>5792</v>
      </c>
      <c r="E10" s="129">
        <v>6193</v>
      </c>
      <c r="F10" s="129">
        <v>6149</v>
      </c>
      <c r="G10" s="129">
        <v>6493</v>
      </c>
      <c r="H10" s="129">
        <v>6320</v>
      </c>
      <c r="I10" s="129">
        <v>5927</v>
      </c>
      <c r="J10" s="129">
        <v>6336</v>
      </c>
      <c r="K10" s="129">
        <v>6266</v>
      </c>
      <c r="L10" s="129">
        <v>7051</v>
      </c>
      <c r="M10" s="129">
        <v>8306</v>
      </c>
      <c r="N10" s="129">
        <v>9131</v>
      </c>
      <c r="O10" s="129">
        <v>8380</v>
      </c>
      <c r="P10" s="129">
        <v>7689</v>
      </c>
      <c r="Q10" s="129">
        <v>8445</v>
      </c>
      <c r="R10" s="129">
        <v>6281</v>
      </c>
      <c r="S10" s="129">
        <v>4860</v>
      </c>
      <c r="T10" s="129">
        <v>3539</v>
      </c>
      <c r="U10" s="129">
        <v>2135</v>
      </c>
      <c r="V10" s="129">
        <v>1227</v>
      </c>
    </row>
    <row r="11" spans="1:23">
      <c r="A11" s="148" t="s">
        <v>147</v>
      </c>
      <c r="B11" s="129">
        <v>87130</v>
      </c>
      <c r="C11" s="129"/>
      <c r="D11" s="129">
        <v>3848</v>
      </c>
      <c r="E11" s="129">
        <v>4276</v>
      </c>
      <c r="F11" s="129">
        <v>4256</v>
      </c>
      <c r="G11" s="129">
        <v>4752</v>
      </c>
      <c r="H11" s="129">
        <v>4852</v>
      </c>
      <c r="I11" s="129">
        <v>4366</v>
      </c>
      <c r="J11" s="129">
        <v>3913</v>
      </c>
      <c r="K11" s="129">
        <v>4194</v>
      </c>
      <c r="L11" s="129">
        <v>4970</v>
      </c>
      <c r="M11" s="129">
        <v>6177</v>
      </c>
      <c r="N11" s="129">
        <v>6963</v>
      </c>
      <c r="O11" s="129">
        <v>6689</v>
      </c>
      <c r="P11" s="129">
        <v>6318</v>
      </c>
      <c r="Q11" s="129">
        <v>6883</v>
      </c>
      <c r="R11" s="129">
        <v>5338</v>
      </c>
      <c r="S11" s="129">
        <v>4086</v>
      </c>
      <c r="T11" s="129">
        <v>2803</v>
      </c>
      <c r="U11" s="129">
        <v>1580</v>
      </c>
      <c r="V11" s="129">
        <v>866</v>
      </c>
    </row>
    <row r="12" spans="1:23">
      <c r="A12" s="148" t="s">
        <v>126</v>
      </c>
      <c r="B12" s="129">
        <v>507170</v>
      </c>
      <c r="C12" s="129"/>
      <c r="D12" s="129">
        <v>26510</v>
      </c>
      <c r="E12" s="129">
        <v>25742</v>
      </c>
      <c r="F12" s="129">
        <v>21036</v>
      </c>
      <c r="G12" s="129">
        <v>25089</v>
      </c>
      <c r="H12" s="129">
        <v>45590</v>
      </c>
      <c r="I12" s="129">
        <v>53439</v>
      </c>
      <c r="J12" s="129">
        <v>45445</v>
      </c>
      <c r="K12" s="129">
        <v>37324</v>
      </c>
      <c r="L12" s="129">
        <v>32843</v>
      </c>
      <c r="M12" s="129">
        <v>32418</v>
      </c>
      <c r="N12" s="129">
        <v>32263</v>
      </c>
      <c r="O12" s="129">
        <v>29151</v>
      </c>
      <c r="P12" s="129">
        <v>24387</v>
      </c>
      <c r="Q12" s="129">
        <v>23468</v>
      </c>
      <c r="R12" s="129">
        <v>16844</v>
      </c>
      <c r="S12" s="129">
        <v>13748</v>
      </c>
      <c r="T12" s="129">
        <v>10944</v>
      </c>
      <c r="U12" s="129">
        <v>7006</v>
      </c>
      <c r="V12" s="129">
        <v>3923</v>
      </c>
    </row>
    <row r="13" spans="1:23">
      <c r="A13" s="148" t="s">
        <v>152</v>
      </c>
      <c r="B13" s="129">
        <v>51350</v>
      </c>
      <c r="C13" s="129"/>
      <c r="D13" s="129">
        <v>2855</v>
      </c>
      <c r="E13" s="129">
        <v>2867</v>
      </c>
      <c r="F13" s="129">
        <v>2725</v>
      </c>
      <c r="G13" s="129">
        <v>2949</v>
      </c>
      <c r="H13" s="129">
        <v>3002</v>
      </c>
      <c r="I13" s="129">
        <v>2734</v>
      </c>
      <c r="J13" s="129">
        <v>2841</v>
      </c>
      <c r="K13" s="129">
        <v>2937</v>
      </c>
      <c r="L13" s="129">
        <v>3349</v>
      </c>
      <c r="M13" s="129">
        <v>4162</v>
      </c>
      <c r="N13" s="129">
        <v>4120</v>
      </c>
      <c r="O13" s="129">
        <v>3692</v>
      </c>
      <c r="P13" s="129">
        <v>3234</v>
      </c>
      <c r="Q13" s="129">
        <v>3424</v>
      </c>
      <c r="R13" s="129">
        <v>2531</v>
      </c>
      <c r="S13" s="129">
        <v>1793</v>
      </c>
      <c r="T13" s="129">
        <v>1148</v>
      </c>
      <c r="U13" s="129">
        <v>661</v>
      </c>
      <c r="V13" s="129">
        <v>326</v>
      </c>
    </row>
    <row r="14" spans="1:23">
      <c r="A14" s="148" t="s">
        <v>146</v>
      </c>
      <c r="B14" s="129">
        <v>149520</v>
      </c>
      <c r="C14" s="129"/>
      <c r="D14" s="129">
        <v>6780</v>
      </c>
      <c r="E14" s="129">
        <v>7805</v>
      </c>
      <c r="F14" s="129">
        <v>7528</v>
      </c>
      <c r="G14" s="129">
        <v>7729</v>
      </c>
      <c r="H14" s="129">
        <v>7793</v>
      </c>
      <c r="I14" s="129">
        <v>7518</v>
      </c>
      <c r="J14" s="129">
        <v>7272</v>
      </c>
      <c r="K14" s="129">
        <v>6864</v>
      </c>
      <c r="L14" s="129">
        <v>8149</v>
      </c>
      <c r="M14" s="129">
        <v>10774</v>
      </c>
      <c r="N14" s="129">
        <v>12131</v>
      </c>
      <c r="O14" s="129">
        <v>11365</v>
      </c>
      <c r="P14" s="129">
        <v>10905</v>
      </c>
      <c r="Q14" s="129">
        <v>11328</v>
      </c>
      <c r="R14" s="129">
        <v>9134</v>
      </c>
      <c r="S14" s="129">
        <v>6999</v>
      </c>
      <c r="T14" s="129">
        <v>5120</v>
      </c>
      <c r="U14" s="129">
        <v>2855</v>
      </c>
      <c r="V14" s="129">
        <v>1471</v>
      </c>
    </row>
    <row r="15" spans="1:23">
      <c r="A15" s="148" t="s">
        <v>144</v>
      </c>
      <c r="B15" s="129">
        <v>148270</v>
      </c>
      <c r="C15" s="129"/>
      <c r="D15" s="129">
        <v>7991</v>
      </c>
      <c r="E15" s="129">
        <v>7647</v>
      </c>
      <c r="F15" s="129">
        <v>6863</v>
      </c>
      <c r="G15" s="129">
        <v>8818</v>
      </c>
      <c r="H15" s="129">
        <v>14237</v>
      </c>
      <c r="I15" s="129">
        <v>13899</v>
      </c>
      <c r="J15" s="129">
        <v>10636</v>
      </c>
      <c r="K15" s="129">
        <v>8336</v>
      </c>
      <c r="L15" s="129">
        <v>7642</v>
      </c>
      <c r="M15" s="129">
        <v>9099</v>
      </c>
      <c r="N15" s="129">
        <v>9915</v>
      </c>
      <c r="O15" s="129">
        <v>9581</v>
      </c>
      <c r="P15" s="129">
        <v>7639</v>
      </c>
      <c r="Q15" s="129">
        <v>7810</v>
      </c>
      <c r="R15" s="129">
        <v>5749</v>
      </c>
      <c r="S15" s="129">
        <v>4923</v>
      </c>
      <c r="T15" s="129">
        <v>3913</v>
      </c>
      <c r="U15" s="129">
        <v>2378</v>
      </c>
      <c r="V15" s="129">
        <v>1194</v>
      </c>
    </row>
    <row r="16" spans="1:23">
      <c r="A16" s="148" t="s">
        <v>145</v>
      </c>
      <c r="B16" s="129">
        <v>122200</v>
      </c>
      <c r="C16" s="129"/>
      <c r="D16" s="129">
        <v>6704</v>
      </c>
      <c r="E16" s="129">
        <v>6847</v>
      </c>
      <c r="F16" s="129">
        <v>6421</v>
      </c>
      <c r="G16" s="129">
        <v>6747</v>
      </c>
      <c r="H16" s="129">
        <v>7205</v>
      </c>
      <c r="I16" s="129">
        <v>7258</v>
      </c>
      <c r="J16" s="129">
        <v>6980</v>
      </c>
      <c r="K16" s="129">
        <v>6793</v>
      </c>
      <c r="L16" s="129">
        <v>7716</v>
      </c>
      <c r="M16" s="129">
        <v>9465</v>
      </c>
      <c r="N16" s="129">
        <v>9701</v>
      </c>
      <c r="O16" s="129">
        <v>8767</v>
      </c>
      <c r="P16" s="129">
        <v>7679</v>
      </c>
      <c r="Q16" s="129">
        <v>7818</v>
      </c>
      <c r="R16" s="129">
        <v>5883</v>
      </c>
      <c r="S16" s="129">
        <v>4535</v>
      </c>
      <c r="T16" s="129">
        <v>3133</v>
      </c>
      <c r="U16" s="129">
        <v>1691</v>
      </c>
      <c r="V16" s="129">
        <v>857</v>
      </c>
    </row>
    <row r="17" spans="1:22">
      <c r="A17" s="148" t="s">
        <v>151</v>
      </c>
      <c r="B17" s="129">
        <v>107540</v>
      </c>
      <c r="C17" s="129"/>
      <c r="D17" s="129">
        <v>5463</v>
      </c>
      <c r="E17" s="129">
        <v>6065</v>
      </c>
      <c r="F17" s="129">
        <v>6043</v>
      </c>
      <c r="G17" s="129">
        <v>6181</v>
      </c>
      <c r="H17" s="129">
        <v>6182</v>
      </c>
      <c r="I17" s="129">
        <v>5292</v>
      </c>
      <c r="J17" s="129">
        <v>4867</v>
      </c>
      <c r="K17" s="129">
        <v>5610</v>
      </c>
      <c r="L17" s="129">
        <v>6476</v>
      </c>
      <c r="M17" s="129">
        <v>8004</v>
      </c>
      <c r="N17" s="129">
        <v>8701</v>
      </c>
      <c r="O17" s="129">
        <v>8208</v>
      </c>
      <c r="P17" s="129">
        <v>7043</v>
      </c>
      <c r="Q17" s="129">
        <v>6943</v>
      </c>
      <c r="R17" s="129">
        <v>5407</v>
      </c>
      <c r="S17" s="129">
        <v>4610</v>
      </c>
      <c r="T17" s="129">
        <v>3446</v>
      </c>
      <c r="U17" s="129">
        <v>1952</v>
      </c>
      <c r="V17" s="129">
        <v>1047</v>
      </c>
    </row>
    <row r="18" spans="1:22">
      <c r="A18" s="148" t="s">
        <v>132</v>
      </c>
      <c r="B18" s="129">
        <v>104090</v>
      </c>
      <c r="C18" s="129"/>
      <c r="D18" s="129">
        <v>5737</v>
      </c>
      <c r="E18" s="129">
        <v>6399</v>
      </c>
      <c r="F18" s="129">
        <v>5728</v>
      </c>
      <c r="G18" s="129">
        <v>5754</v>
      </c>
      <c r="H18" s="129">
        <v>6134</v>
      </c>
      <c r="I18" s="129">
        <v>5347</v>
      </c>
      <c r="J18" s="129">
        <v>5499</v>
      </c>
      <c r="K18" s="129">
        <v>5884</v>
      </c>
      <c r="L18" s="129">
        <v>6839</v>
      </c>
      <c r="M18" s="129">
        <v>8102</v>
      </c>
      <c r="N18" s="129">
        <v>8266</v>
      </c>
      <c r="O18" s="129">
        <v>7659</v>
      </c>
      <c r="P18" s="129">
        <v>6344</v>
      </c>
      <c r="Q18" s="129">
        <v>6351</v>
      </c>
      <c r="R18" s="129">
        <v>4932</v>
      </c>
      <c r="S18" s="129">
        <v>3838</v>
      </c>
      <c r="T18" s="129">
        <v>2823</v>
      </c>
      <c r="U18" s="129">
        <v>1628</v>
      </c>
      <c r="V18" s="129">
        <v>826</v>
      </c>
    </row>
    <row r="19" spans="1:22">
      <c r="A19" s="148" t="s">
        <v>139</v>
      </c>
      <c r="B19" s="129">
        <v>93810</v>
      </c>
      <c r="C19" s="129"/>
      <c r="D19" s="129">
        <v>5284</v>
      </c>
      <c r="E19" s="129">
        <v>6186</v>
      </c>
      <c r="F19" s="129">
        <v>6010</v>
      </c>
      <c r="G19" s="129">
        <v>5926</v>
      </c>
      <c r="H19" s="129">
        <v>5306</v>
      </c>
      <c r="I19" s="129">
        <v>4483</v>
      </c>
      <c r="J19" s="129">
        <v>4088</v>
      </c>
      <c r="K19" s="129">
        <v>5298</v>
      </c>
      <c r="L19" s="129">
        <v>6038</v>
      </c>
      <c r="M19" s="129">
        <v>7036</v>
      </c>
      <c r="N19" s="129">
        <v>7343</v>
      </c>
      <c r="O19" s="129">
        <v>6669</v>
      </c>
      <c r="P19" s="129">
        <v>5790</v>
      </c>
      <c r="Q19" s="129">
        <v>5354</v>
      </c>
      <c r="R19" s="129">
        <v>4174</v>
      </c>
      <c r="S19" s="129">
        <v>3467</v>
      </c>
      <c r="T19" s="129">
        <v>2787</v>
      </c>
      <c r="U19" s="129">
        <v>1643</v>
      </c>
      <c r="V19" s="129">
        <v>928</v>
      </c>
    </row>
    <row r="20" spans="1:22">
      <c r="A20" s="148" t="s">
        <v>136</v>
      </c>
      <c r="B20" s="129">
        <v>159380</v>
      </c>
      <c r="C20" s="129"/>
      <c r="D20" s="129">
        <v>8663</v>
      </c>
      <c r="E20" s="129">
        <v>9452</v>
      </c>
      <c r="F20" s="129">
        <v>8584</v>
      </c>
      <c r="G20" s="129">
        <v>8690</v>
      </c>
      <c r="H20" s="129">
        <v>9135</v>
      </c>
      <c r="I20" s="129">
        <v>9179</v>
      </c>
      <c r="J20" s="129">
        <v>9871</v>
      </c>
      <c r="K20" s="129">
        <v>10105</v>
      </c>
      <c r="L20" s="129">
        <v>11196</v>
      </c>
      <c r="M20" s="129">
        <v>12674</v>
      </c>
      <c r="N20" s="129">
        <v>12494</v>
      </c>
      <c r="O20" s="129">
        <v>10924</v>
      </c>
      <c r="P20" s="129">
        <v>9256</v>
      </c>
      <c r="Q20" s="129">
        <v>9625</v>
      </c>
      <c r="R20" s="129">
        <v>6979</v>
      </c>
      <c r="S20" s="129">
        <v>5517</v>
      </c>
      <c r="T20" s="129">
        <v>3879</v>
      </c>
      <c r="U20" s="129">
        <v>2048</v>
      </c>
      <c r="V20" s="129">
        <v>1109</v>
      </c>
    </row>
    <row r="21" spans="1:22">
      <c r="A21" s="148" t="s">
        <v>140</v>
      </c>
      <c r="B21" s="129">
        <v>370330</v>
      </c>
      <c r="C21" s="129"/>
      <c r="D21" s="129">
        <v>19806</v>
      </c>
      <c r="E21" s="129">
        <v>21308</v>
      </c>
      <c r="F21" s="129">
        <v>19349</v>
      </c>
      <c r="G21" s="129">
        <v>21090</v>
      </c>
      <c r="H21" s="129">
        <v>24388</v>
      </c>
      <c r="I21" s="129">
        <v>21612</v>
      </c>
      <c r="J21" s="129">
        <v>21077</v>
      </c>
      <c r="K21" s="129">
        <v>21253</v>
      </c>
      <c r="L21" s="129">
        <v>22985</v>
      </c>
      <c r="M21" s="129">
        <v>27380</v>
      </c>
      <c r="N21" s="129">
        <v>27788</v>
      </c>
      <c r="O21" s="129">
        <v>25934</v>
      </c>
      <c r="P21" s="129">
        <v>22702</v>
      </c>
      <c r="Q21" s="129">
        <v>23935</v>
      </c>
      <c r="R21" s="129">
        <v>18180</v>
      </c>
      <c r="S21" s="129">
        <v>13430</v>
      </c>
      <c r="T21" s="129">
        <v>9600</v>
      </c>
      <c r="U21" s="129">
        <v>5503</v>
      </c>
      <c r="V21" s="129">
        <v>3010</v>
      </c>
    </row>
    <row r="22" spans="1:22">
      <c r="A22" s="148" t="s">
        <v>142</v>
      </c>
      <c r="B22" s="129">
        <v>615070</v>
      </c>
      <c r="C22" s="129"/>
      <c r="D22" s="129">
        <v>34877</v>
      </c>
      <c r="E22" s="129">
        <v>31283</v>
      </c>
      <c r="F22" s="129">
        <v>26651</v>
      </c>
      <c r="G22" s="129">
        <v>33129</v>
      </c>
      <c r="H22" s="129">
        <v>56000</v>
      </c>
      <c r="I22" s="129">
        <v>64431</v>
      </c>
      <c r="J22" s="129">
        <v>54612</v>
      </c>
      <c r="K22" s="129">
        <v>43225</v>
      </c>
      <c r="L22" s="129">
        <v>37262</v>
      </c>
      <c r="M22" s="129">
        <v>41152</v>
      </c>
      <c r="N22" s="129">
        <v>42068</v>
      </c>
      <c r="O22" s="129">
        <v>37001</v>
      </c>
      <c r="P22" s="129">
        <v>29589</v>
      </c>
      <c r="Q22" s="129">
        <v>25761</v>
      </c>
      <c r="R22" s="129">
        <v>19020</v>
      </c>
      <c r="S22" s="129">
        <v>16033</v>
      </c>
      <c r="T22" s="129">
        <v>12341</v>
      </c>
      <c r="U22" s="129">
        <v>6915</v>
      </c>
      <c r="V22" s="129">
        <v>3720</v>
      </c>
    </row>
    <row r="23" spans="1:22">
      <c r="A23" s="148" t="s">
        <v>133</v>
      </c>
      <c r="B23" s="129">
        <v>234770</v>
      </c>
      <c r="C23" s="129"/>
      <c r="D23" s="129">
        <v>11702</v>
      </c>
      <c r="E23" s="129">
        <v>12958</v>
      </c>
      <c r="F23" s="129">
        <v>12712</v>
      </c>
      <c r="G23" s="129">
        <v>12814</v>
      </c>
      <c r="H23" s="129">
        <v>11819</v>
      </c>
      <c r="I23" s="129">
        <v>12326</v>
      </c>
      <c r="J23" s="129">
        <v>13299</v>
      </c>
      <c r="K23" s="129">
        <v>13157</v>
      </c>
      <c r="L23" s="129">
        <v>14166</v>
      </c>
      <c r="M23" s="129">
        <v>17147</v>
      </c>
      <c r="N23" s="129">
        <v>18649</v>
      </c>
      <c r="O23" s="129">
        <v>17646</v>
      </c>
      <c r="P23" s="129">
        <v>16299</v>
      </c>
      <c r="Q23" s="129">
        <v>16234</v>
      </c>
      <c r="R23" s="129">
        <v>12348</v>
      </c>
      <c r="S23" s="129">
        <v>9044</v>
      </c>
      <c r="T23" s="129">
        <v>6612</v>
      </c>
      <c r="U23" s="129">
        <v>3875</v>
      </c>
      <c r="V23" s="129">
        <v>1963</v>
      </c>
    </row>
    <row r="24" spans="1:22">
      <c r="A24" s="148" t="s">
        <v>154</v>
      </c>
      <c r="B24" s="129">
        <v>79160</v>
      </c>
      <c r="C24" s="129"/>
      <c r="D24" s="129">
        <v>3810</v>
      </c>
      <c r="E24" s="129">
        <v>4189</v>
      </c>
      <c r="F24" s="129">
        <v>4022</v>
      </c>
      <c r="G24" s="129">
        <v>4393</v>
      </c>
      <c r="H24" s="129">
        <v>4795</v>
      </c>
      <c r="I24" s="129">
        <v>4619</v>
      </c>
      <c r="J24" s="129">
        <v>4457</v>
      </c>
      <c r="K24" s="129">
        <v>4259</v>
      </c>
      <c r="L24" s="129">
        <v>4592</v>
      </c>
      <c r="M24" s="129">
        <v>5939</v>
      </c>
      <c r="N24" s="129">
        <v>6694</v>
      </c>
      <c r="O24" s="129">
        <v>6176</v>
      </c>
      <c r="P24" s="129">
        <v>5046</v>
      </c>
      <c r="Q24" s="129">
        <v>5000</v>
      </c>
      <c r="R24" s="129">
        <v>3871</v>
      </c>
      <c r="S24" s="129">
        <v>3039</v>
      </c>
      <c r="T24" s="129">
        <v>2229</v>
      </c>
      <c r="U24" s="129">
        <v>1315</v>
      </c>
      <c r="V24" s="129">
        <v>715</v>
      </c>
    </row>
    <row r="25" spans="1:22">
      <c r="A25" s="148" t="s">
        <v>128</v>
      </c>
      <c r="B25" s="129">
        <v>88610</v>
      </c>
      <c r="C25" s="129"/>
      <c r="D25" s="129">
        <v>5657</v>
      </c>
      <c r="E25" s="129">
        <v>5366</v>
      </c>
      <c r="F25" s="129">
        <v>4855</v>
      </c>
      <c r="G25" s="129">
        <v>4980</v>
      </c>
      <c r="H25" s="129">
        <v>4984</v>
      </c>
      <c r="I25" s="129">
        <v>5113</v>
      </c>
      <c r="J25" s="129">
        <v>5396</v>
      </c>
      <c r="K25" s="129">
        <v>5507</v>
      </c>
      <c r="L25" s="129">
        <v>5597</v>
      </c>
      <c r="M25" s="129">
        <v>6639</v>
      </c>
      <c r="N25" s="129">
        <v>6654</v>
      </c>
      <c r="O25" s="129">
        <v>6159</v>
      </c>
      <c r="P25" s="129">
        <v>5311</v>
      </c>
      <c r="Q25" s="129">
        <v>5498</v>
      </c>
      <c r="R25" s="129">
        <v>4090</v>
      </c>
      <c r="S25" s="129">
        <v>2974</v>
      </c>
      <c r="T25" s="129">
        <v>2100</v>
      </c>
      <c r="U25" s="129">
        <v>1153</v>
      </c>
      <c r="V25" s="129">
        <v>577</v>
      </c>
    </row>
    <row r="26" spans="1:22">
      <c r="A26" s="148" t="s">
        <v>125</v>
      </c>
      <c r="B26" s="129">
        <v>96070</v>
      </c>
      <c r="C26" s="129"/>
      <c r="D26" s="129">
        <v>4781</v>
      </c>
      <c r="E26" s="129">
        <v>5545</v>
      </c>
      <c r="F26" s="129">
        <v>5116</v>
      </c>
      <c r="G26" s="129">
        <v>5499</v>
      </c>
      <c r="H26" s="129">
        <v>5538</v>
      </c>
      <c r="I26" s="129">
        <v>5496</v>
      </c>
      <c r="J26" s="129">
        <v>5748</v>
      </c>
      <c r="K26" s="129">
        <v>5210</v>
      </c>
      <c r="L26" s="129">
        <v>6108</v>
      </c>
      <c r="M26" s="129">
        <v>7290</v>
      </c>
      <c r="N26" s="129">
        <v>7320</v>
      </c>
      <c r="O26" s="129">
        <v>6601</v>
      </c>
      <c r="P26" s="129">
        <v>6064</v>
      </c>
      <c r="Q26" s="129">
        <v>6165</v>
      </c>
      <c r="R26" s="129">
        <v>4830</v>
      </c>
      <c r="S26" s="129">
        <v>3717</v>
      </c>
      <c r="T26" s="129">
        <v>2701</v>
      </c>
      <c r="U26" s="129">
        <v>1553</v>
      </c>
      <c r="V26" s="129">
        <v>788</v>
      </c>
    </row>
    <row r="27" spans="1:22">
      <c r="A27" s="148" t="s">
        <v>127</v>
      </c>
      <c r="B27" s="129">
        <v>26900</v>
      </c>
      <c r="C27" s="129"/>
      <c r="D27" s="129">
        <v>1231</v>
      </c>
      <c r="E27" s="129">
        <v>1400</v>
      </c>
      <c r="F27" s="129">
        <v>1409</v>
      </c>
      <c r="G27" s="129">
        <v>1329</v>
      </c>
      <c r="H27" s="129">
        <v>1209</v>
      </c>
      <c r="I27" s="129">
        <v>1224</v>
      </c>
      <c r="J27" s="129">
        <v>1282</v>
      </c>
      <c r="K27" s="129">
        <v>1433</v>
      </c>
      <c r="L27" s="129">
        <v>1642</v>
      </c>
      <c r="M27" s="129">
        <v>2056</v>
      </c>
      <c r="N27" s="129">
        <v>2090</v>
      </c>
      <c r="O27" s="129">
        <v>1990</v>
      </c>
      <c r="P27" s="129">
        <v>1966</v>
      </c>
      <c r="Q27" s="129">
        <v>2052</v>
      </c>
      <c r="R27" s="129">
        <v>1535</v>
      </c>
      <c r="S27" s="129">
        <v>1293</v>
      </c>
      <c r="T27" s="129">
        <v>908</v>
      </c>
      <c r="U27" s="129">
        <v>540</v>
      </c>
      <c r="V27" s="129">
        <v>311</v>
      </c>
    </row>
    <row r="28" spans="1:22">
      <c r="A28" s="148" t="s">
        <v>153</v>
      </c>
      <c r="B28" s="129">
        <v>135890</v>
      </c>
      <c r="C28" s="129"/>
      <c r="D28" s="129">
        <v>6785</v>
      </c>
      <c r="E28" s="129">
        <v>7547</v>
      </c>
      <c r="F28" s="129">
        <v>7288</v>
      </c>
      <c r="G28" s="129">
        <v>7789</v>
      </c>
      <c r="H28" s="129">
        <v>8115</v>
      </c>
      <c r="I28" s="129">
        <v>7387</v>
      </c>
      <c r="J28" s="129">
        <v>6900</v>
      </c>
      <c r="K28" s="129">
        <v>6836</v>
      </c>
      <c r="L28" s="129">
        <v>8105</v>
      </c>
      <c r="M28" s="129">
        <v>10036</v>
      </c>
      <c r="N28" s="129">
        <v>10763</v>
      </c>
      <c r="O28" s="129">
        <v>9998</v>
      </c>
      <c r="P28" s="129">
        <v>9114</v>
      </c>
      <c r="Q28" s="129">
        <v>9406</v>
      </c>
      <c r="R28" s="129">
        <v>7292</v>
      </c>
      <c r="S28" s="129">
        <v>5523</v>
      </c>
      <c r="T28" s="129">
        <v>3893</v>
      </c>
      <c r="U28" s="129">
        <v>2031</v>
      </c>
      <c r="V28" s="129">
        <v>1082</v>
      </c>
    </row>
    <row r="29" spans="1:22">
      <c r="A29" s="148" t="s">
        <v>148</v>
      </c>
      <c r="B29" s="129">
        <v>339390</v>
      </c>
      <c r="C29" s="129"/>
      <c r="D29" s="129">
        <v>19031</v>
      </c>
      <c r="E29" s="129">
        <v>20676</v>
      </c>
      <c r="F29" s="129">
        <v>19703</v>
      </c>
      <c r="G29" s="129">
        <v>20345</v>
      </c>
      <c r="H29" s="129">
        <v>20828</v>
      </c>
      <c r="I29" s="129">
        <v>20804</v>
      </c>
      <c r="J29" s="129">
        <v>21701</v>
      </c>
      <c r="K29" s="129">
        <v>21468</v>
      </c>
      <c r="L29" s="129">
        <v>22677</v>
      </c>
      <c r="M29" s="129">
        <v>26295</v>
      </c>
      <c r="N29" s="129">
        <v>26526</v>
      </c>
      <c r="O29" s="129">
        <v>23114</v>
      </c>
      <c r="P29" s="129">
        <v>19725</v>
      </c>
      <c r="Q29" s="129">
        <v>18584</v>
      </c>
      <c r="R29" s="129">
        <v>13980</v>
      </c>
      <c r="S29" s="129">
        <v>10912</v>
      </c>
      <c r="T29" s="129">
        <v>7529</v>
      </c>
      <c r="U29" s="129">
        <v>3804</v>
      </c>
      <c r="V29" s="129">
        <v>1688</v>
      </c>
    </row>
    <row r="30" spans="1:22">
      <c r="A30" s="148" t="s">
        <v>124</v>
      </c>
      <c r="B30" s="129">
        <v>21850</v>
      </c>
      <c r="C30" s="129"/>
      <c r="D30" s="129">
        <v>984</v>
      </c>
      <c r="E30" s="129">
        <v>1196</v>
      </c>
      <c r="F30" s="129">
        <v>1126</v>
      </c>
      <c r="G30" s="129">
        <v>1099</v>
      </c>
      <c r="H30" s="129">
        <v>1111</v>
      </c>
      <c r="I30" s="129">
        <v>1200</v>
      </c>
      <c r="J30" s="129">
        <v>1134</v>
      </c>
      <c r="K30" s="129">
        <v>1123</v>
      </c>
      <c r="L30" s="129">
        <v>1301</v>
      </c>
      <c r="M30" s="129">
        <v>1620</v>
      </c>
      <c r="N30" s="129">
        <v>1792</v>
      </c>
      <c r="O30" s="129">
        <v>1681</v>
      </c>
      <c r="P30" s="129">
        <v>1516</v>
      </c>
      <c r="Q30" s="129">
        <v>1549</v>
      </c>
      <c r="R30" s="129">
        <v>1277</v>
      </c>
      <c r="S30" s="129">
        <v>965</v>
      </c>
      <c r="T30" s="129">
        <v>609</v>
      </c>
      <c r="U30" s="129">
        <v>366</v>
      </c>
      <c r="V30" s="129">
        <v>201</v>
      </c>
    </row>
    <row r="31" spans="1:22">
      <c r="A31" s="148" t="s">
        <v>129</v>
      </c>
      <c r="B31" s="129">
        <v>150680</v>
      </c>
      <c r="C31" s="129"/>
      <c r="D31" s="129">
        <v>7181</v>
      </c>
      <c r="E31" s="129">
        <v>7899</v>
      </c>
      <c r="F31" s="129">
        <v>7708</v>
      </c>
      <c r="G31" s="129">
        <v>8450</v>
      </c>
      <c r="H31" s="129">
        <v>8284</v>
      </c>
      <c r="I31" s="129">
        <v>7931</v>
      </c>
      <c r="J31" s="129">
        <v>8571</v>
      </c>
      <c r="K31" s="129">
        <v>8191</v>
      </c>
      <c r="L31" s="129">
        <v>8785</v>
      </c>
      <c r="M31" s="129">
        <v>10947</v>
      </c>
      <c r="N31" s="129">
        <v>11972</v>
      </c>
      <c r="O31" s="129">
        <v>10769</v>
      </c>
      <c r="P31" s="129">
        <v>10076</v>
      </c>
      <c r="Q31" s="129">
        <v>10338</v>
      </c>
      <c r="R31" s="129">
        <v>8038</v>
      </c>
      <c r="S31" s="129">
        <v>6299</v>
      </c>
      <c r="T31" s="129">
        <v>4710</v>
      </c>
      <c r="U31" s="129">
        <v>2928</v>
      </c>
      <c r="V31" s="129">
        <v>1603</v>
      </c>
    </row>
    <row r="32" spans="1:22">
      <c r="A32" s="148" t="s">
        <v>138</v>
      </c>
      <c r="B32" s="129">
        <v>175930</v>
      </c>
      <c r="C32" s="129"/>
      <c r="D32" s="129">
        <v>9294</v>
      </c>
      <c r="E32" s="129">
        <v>9585</v>
      </c>
      <c r="F32" s="129">
        <v>9150</v>
      </c>
      <c r="G32" s="129">
        <v>9901</v>
      </c>
      <c r="H32" s="129">
        <v>10918</v>
      </c>
      <c r="I32" s="129">
        <v>11343</v>
      </c>
      <c r="J32" s="129">
        <v>10895</v>
      </c>
      <c r="K32" s="129">
        <v>10260</v>
      </c>
      <c r="L32" s="129">
        <v>10737</v>
      </c>
      <c r="M32" s="129">
        <v>13523</v>
      </c>
      <c r="N32" s="129">
        <v>14146</v>
      </c>
      <c r="O32" s="129">
        <v>12980</v>
      </c>
      <c r="P32" s="129">
        <v>10533</v>
      </c>
      <c r="Q32" s="129">
        <v>10290</v>
      </c>
      <c r="R32" s="129">
        <v>7833</v>
      </c>
      <c r="S32" s="129">
        <v>6234</v>
      </c>
      <c r="T32" s="129">
        <v>4503</v>
      </c>
      <c r="U32" s="129">
        <v>2509</v>
      </c>
      <c r="V32" s="129">
        <v>1296</v>
      </c>
    </row>
    <row r="33" spans="1:22">
      <c r="A33" s="148" t="s">
        <v>135</v>
      </c>
      <c r="B33" s="129">
        <v>114530</v>
      </c>
      <c r="C33" s="129"/>
      <c r="D33" s="129">
        <v>5770</v>
      </c>
      <c r="E33" s="129">
        <v>6042</v>
      </c>
      <c r="F33" s="129">
        <v>6011</v>
      </c>
      <c r="G33" s="129">
        <v>6051</v>
      </c>
      <c r="H33" s="129">
        <v>5566</v>
      </c>
      <c r="I33" s="129">
        <v>4948</v>
      </c>
      <c r="J33" s="129">
        <v>5266</v>
      </c>
      <c r="K33" s="129">
        <v>5412</v>
      </c>
      <c r="L33" s="129">
        <v>6930</v>
      </c>
      <c r="M33" s="129">
        <v>8822</v>
      </c>
      <c r="N33" s="129">
        <v>9430</v>
      </c>
      <c r="O33" s="129">
        <v>8882</v>
      </c>
      <c r="P33" s="129">
        <v>8157</v>
      </c>
      <c r="Q33" s="129">
        <v>8791</v>
      </c>
      <c r="R33" s="129">
        <v>6660</v>
      </c>
      <c r="S33" s="129">
        <v>5110</v>
      </c>
      <c r="T33" s="129">
        <v>3523</v>
      </c>
      <c r="U33" s="129">
        <v>2099</v>
      </c>
      <c r="V33" s="129">
        <v>1060</v>
      </c>
    </row>
    <row r="34" spans="1:22">
      <c r="A34" s="148" t="s">
        <v>134</v>
      </c>
      <c r="B34" s="129">
        <v>23200</v>
      </c>
      <c r="C34" s="129"/>
      <c r="D34" s="129">
        <v>1290</v>
      </c>
      <c r="E34" s="129">
        <v>1363</v>
      </c>
      <c r="F34" s="129">
        <v>1330</v>
      </c>
      <c r="G34" s="129">
        <v>1325</v>
      </c>
      <c r="H34" s="129">
        <v>1282</v>
      </c>
      <c r="I34" s="129">
        <v>1401</v>
      </c>
      <c r="J34" s="129">
        <v>1296</v>
      </c>
      <c r="K34" s="129">
        <v>1412</v>
      </c>
      <c r="L34" s="129">
        <v>1521</v>
      </c>
      <c r="M34" s="129">
        <v>1663</v>
      </c>
      <c r="N34" s="129">
        <v>1798</v>
      </c>
      <c r="O34" s="129">
        <v>1602</v>
      </c>
      <c r="P34" s="129">
        <v>1514</v>
      </c>
      <c r="Q34" s="129">
        <v>1457</v>
      </c>
      <c r="R34" s="129">
        <v>1115</v>
      </c>
      <c r="S34" s="129">
        <v>810</v>
      </c>
      <c r="T34" s="129">
        <v>543</v>
      </c>
      <c r="U34" s="129">
        <v>308</v>
      </c>
      <c r="V34" s="129">
        <v>170</v>
      </c>
    </row>
    <row r="35" spans="1:22">
      <c r="A35" s="148" t="s">
        <v>149</v>
      </c>
      <c r="B35" s="129">
        <v>112470</v>
      </c>
      <c r="C35" s="129"/>
      <c r="D35" s="129">
        <v>5214</v>
      </c>
      <c r="E35" s="129">
        <v>5810</v>
      </c>
      <c r="F35" s="129">
        <v>5583</v>
      </c>
      <c r="G35" s="129">
        <v>6063</v>
      </c>
      <c r="H35" s="129">
        <v>5976</v>
      </c>
      <c r="I35" s="129">
        <v>5663</v>
      </c>
      <c r="J35" s="129">
        <v>5391</v>
      </c>
      <c r="K35" s="129">
        <v>5624</v>
      </c>
      <c r="L35" s="129">
        <v>6458</v>
      </c>
      <c r="M35" s="129">
        <v>8002</v>
      </c>
      <c r="N35" s="129">
        <v>8788</v>
      </c>
      <c r="O35" s="129">
        <v>8636</v>
      </c>
      <c r="P35" s="129">
        <v>8005</v>
      </c>
      <c r="Q35" s="129">
        <v>8312</v>
      </c>
      <c r="R35" s="129">
        <v>6757</v>
      </c>
      <c r="S35" s="129">
        <v>5117</v>
      </c>
      <c r="T35" s="129">
        <v>3732</v>
      </c>
      <c r="U35" s="129">
        <v>2116</v>
      </c>
      <c r="V35" s="129">
        <v>1223</v>
      </c>
    </row>
    <row r="36" spans="1:22">
      <c r="A36" s="148" t="s">
        <v>150</v>
      </c>
      <c r="B36" s="129">
        <v>317100</v>
      </c>
      <c r="C36" s="129"/>
      <c r="D36" s="129">
        <v>17040</v>
      </c>
      <c r="E36" s="129">
        <v>17762</v>
      </c>
      <c r="F36" s="129">
        <v>16683</v>
      </c>
      <c r="G36" s="129">
        <v>17667</v>
      </c>
      <c r="H36" s="129">
        <v>18430</v>
      </c>
      <c r="I36" s="129">
        <v>17687</v>
      </c>
      <c r="J36" s="129">
        <v>18788</v>
      </c>
      <c r="K36" s="129">
        <v>19312</v>
      </c>
      <c r="L36" s="129">
        <v>20594</v>
      </c>
      <c r="M36" s="129">
        <v>24634</v>
      </c>
      <c r="N36" s="129">
        <v>25161</v>
      </c>
      <c r="O36" s="129">
        <v>23588</v>
      </c>
      <c r="P36" s="129">
        <v>20379</v>
      </c>
      <c r="Q36" s="129">
        <v>18879</v>
      </c>
      <c r="R36" s="129">
        <v>14410</v>
      </c>
      <c r="S36" s="129">
        <v>11172</v>
      </c>
      <c r="T36" s="129">
        <v>8152</v>
      </c>
      <c r="U36" s="129">
        <v>4547</v>
      </c>
      <c r="V36" s="129">
        <v>2215</v>
      </c>
    </row>
    <row r="37" spans="1:22">
      <c r="A37" s="148" t="s">
        <v>130</v>
      </c>
      <c r="B37" s="129">
        <v>93750</v>
      </c>
      <c r="C37" s="129"/>
      <c r="D37" s="129">
        <v>4438</v>
      </c>
      <c r="E37" s="129">
        <v>4856</v>
      </c>
      <c r="F37" s="129">
        <v>5126</v>
      </c>
      <c r="G37" s="129">
        <v>6489</v>
      </c>
      <c r="H37" s="129">
        <v>7932</v>
      </c>
      <c r="I37" s="129">
        <v>6246</v>
      </c>
      <c r="J37" s="129">
        <v>4841</v>
      </c>
      <c r="K37" s="129">
        <v>4960</v>
      </c>
      <c r="L37" s="129">
        <v>5627</v>
      </c>
      <c r="M37" s="129">
        <v>6911</v>
      </c>
      <c r="N37" s="129">
        <v>7187</v>
      </c>
      <c r="O37" s="129">
        <v>6340</v>
      </c>
      <c r="P37" s="129">
        <v>5372</v>
      </c>
      <c r="Q37" s="129">
        <v>5460</v>
      </c>
      <c r="R37" s="129">
        <v>4191</v>
      </c>
      <c r="S37" s="129">
        <v>3375</v>
      </c>
      <c r="T37" s="129">
        <v>2418</v>
      </c>
      <c r="U37" s="129">
        <v>1274</v>
      </c>
      <c r="V37" s="129">
        <v>707</v>
      </c>
    </row>
    <row r="38" spans="1:22">
      <c r="A38" s="148" t="s">
        <v>155</v>
      </c>
      <c r="B38" s="129">
        <v>89860</v>
      </c>
      <c r="C38" s="129"/>
      <c r="D38" s="129">
        <v>4949</v>
      </c>
      <c r="E38" s="129">
        <v>5231</v>
      </c>
      <c r="F38" s="129">
        <v>4687</v>
      </c>
      <c r="G38" s="129">
        <v>4860</v>
      </c>
      <c r="H38" s="129">
        <v>5703</v>
      </c>
      <c r="I38" s="129">
        <v>5763</v>
      </c>
      <c r="J38" s="129">
        <v>5653</v>
      </c>
      <c r="K38" s="129">
        <v>5083</v>
      </c>
      <c r="L38" s="129">
        <v>5234</v>
      </c>
      <c r="M38" s="129">
        <v>6720</v>
      </c>
      <c r="N38" s="129">
        <v>7339</v>
      </c>
      <c r="O38" s="129">
        <v>6726</v>
      </c>
      <c r="P38" s="129">
        <v>5721</v>
      </c>
      <c r="Q38" s="129">
        <v>5262</v>
      </c>
      <c r="R38" s="129">
        <v>3878</v>
      </c>
      <c r="S38" s="129">
        <v>3027</v>
      </c>
      <c r="T38" s="129">
        <v>2193</v>
      </c>
      <c r="U38" s="129">
        <v>1220</v>
      </c>
      <c r="V38" s="129">
        <v>611</v>
      </c>
    </row>
    <row r="39" spans="1:22">
      <c r="A39" s="148" t="s">
        <v>137</v>
      </c>
      <c r="B39" s="129">
        <v>180130</v>
      </c>
      <c r="C39" s="129"/>
      <c r="D39" s="129">
        <v>10599</v>
      </c>
      <c r="E39" s="129">
        <v>11822</v>
      </c>
      <c r="F39" s="129">
        <v>10786</v>
      </c>
      <c r="G39" s="129">
        <v>10468</v>
      </c>
      <c r="H39" s="129">
        <v>10553</v>
      </c>
      <c r="I39" s="129">
        <v>10923</v>
      </c>
      <c r="J39" s="129">
        <v>11719</v>
      </c>
      <c r="K39" s="129">
        <v>11460</v>
      </c>
      <c r="L39" s="129">
        <v>12719</v>
      </c>
      <c r="M39" s="129">
        <v>14470</v>
      </c>
      <c r="N39" s="129">
        <v>14086</v>
      </c>
      <c r="O39" s="129">
        <v>12079</v>
      </c>
      <c r="P39" s="129">
        <v>9804</v>
      </c>
      <c r="Q39" s="129">
        <v>9720</v>
      </c>
      <c r="R39" s="129">
        <v>7325</v>
      </c>
      <c r="S39" s="129">
        <v>5402</v>
      </c>
      <c r="T39" s="129">
        <v>3518</v>
      </c>
      <c r="U39" s="129">
        <v>1771</v>
      </c>
      <c r="V39" s="129">
        <v>906</v>
      </c>
    </row>
    <row r="40" spans="1:22">
      <c r="A40" s="178" t="s">
        <v>218</v>
      </c>
      <c r="B40" s="203">
        <f>SUM(B8:B39)</f>
        <v>5404700</v>
      </c>
      <c r="C40" s="179"/>
      <c r="D40" s="255" t="s">
        <v>172</v>
      </c>
      <c r="E40" s="255"/>
      <c r="F40" s="255"/>
      <c r="G40" s="255"/>
      <c r="H40" s="255"/>
      <c r="I40" s="255"/>
      <c r="J40" s="255"/>
      <c r="K40" s="255"/>
      <c r="L40" s="255"/>
      <c r="M40" s="255"/>
      <c r="N40" s="255"/>
      <c r="O40" s="255"/>
      <c r="P40" s="255"/>
      <c r="Q40" s="255"/>
      <c r="R40" s="255"/>
      <c r="S40" s="255"/>
      <c r="T40" s="255"/>
      <c r="U40" s="255"/>
      <c r="V40" s="255"/>
    </row>
    <row r="41" spans="1:22">
      <c r="A41" s="181" t="s">
        <v>173</v>
      </c>
      <c r="B41" s="180" t="s">
        <v>174</v>
      </c>
      <c r="C41" s="196"/>
      <c r="D41" s="180" t="s">
        <v>175</v>
      </c>
      <c r="E41" s="180" t="s">
        <v>176</v>
      </c>
      <c r="F41" s="180" t="s">
        <v>177</v>
      </c>
      <c r="G41" s="180" t="s">
        <v>178</v>
      </c>
      <c r="H41" s="180" t="s">
        <v>179</v>
      </c>
      <c r="I41" s="180" t="s">
        <v>180</v>
      </c>
      <c r="J41" s="180" t="s">
        <v>181</v>
      </c>
      <c r="K41" s="180" t="s">
        <v>182</v>
      </c>
      <c r="L41" s="180" t="s">
        <v>183</v>
      </c>
      <c r="M41" s="180" t="s">
        <v>184</v>
      </c>
      <c r="N41" s="180" t="s">
        <v>185</v>
      </c>
      <c r="O41" s="180" t="s">
        <v>186</v>
      </c>
      <c r="P41" s="180" t="s">
        <v>187</v>
      </c>
      <c r="Q41" s="180" t="s">
        <v>188</v>
      </c>
      <c r="R41" s="180" t="s">
        <v>189</v>
      </c>
      <c r="S41" s="180" t="s">
        <v>190</v>
      </c>
      <c r="T41" s="180" t="s">
        <v>191</v>
      </c>
      <c r="U41" s="180" t="s">
        <v>192</v>
      </c>
      <c r="V41" s="180" t="s">
        <v>193</v>
      </c>
    </row>
    <row r="42" spans="1:22">
      <c r="A42" s="148" t="s">
        <v>131</v>
      </c>
      <c r="B42" s="129">
        <v>115719</v>
      </c>
      <c r="C42" s="129"/>
      <c r="D42" s="197">
        <v>5980</v>
      </c>
      <c r="E42" s="197">
        <v>5483</v>
      </c>
      <c r="F42" s="197">
        <v>4443</v>
      </c>
      <c r="G42" s="197">
        <v>6024</v>
      </c>
      <c r="H42" s="197">
        <v>11186</v>
      </c>
      <c r="I42" s="197">
        <v>11646</v>
      </c>
      <c r="J42" s="197">
        <v>9712</v>
      </c>
      <c r="K42" s="197">
        <v>7583</v>
      </c>
      <c r="L42" s="197">
        <v>6824</v>
      </c>
      <c r="M42" s="197">
        <v>7059</v>
      </c>
      <c r="N42" s="197">
        <v>7514</v>
      </c>
      <c r="O42" s="197">
        <v>6840</v>
      </c>
      <c r="P42" s="197">
        <v>5820</v>
      </c>
      <c r="Q42" s="197">
        <v>5622</v>
      </c>
      <c r="R42" s="197">
        <v>4129</v>
      </c>
      <c r="S42" s="197">
        <v>3695</v>
      </c>
      <c r="T42" s="197">
        <v>3033</v>
      </c>
      <c r="U42" s="197">
        <v>2017</v>
      </c>
      <c r="V42" s="197">
        <v>1109</v>
      </c>
    </row>
    <row r="43" spans="1:22">
      <c r="A43" s="148" t="s">
        <v>141</v>
      </c>
      <c r="B43" s="129">
        <v>131819</v>
      </c>
      <c r="C43" s="129"/>
      <c r="D43" s="197">
        <v>7308</v>
      </c>
      <c r="E43" s="197">
        <v>7957</v>
      </c>
      <c r="F43" s="197">
        <v>7158</v>
      </c>
      <c r="G43" s="197">
        <v>6674</v>
      </c>
      <c r="H43" s="197">
        <v>6353</v>
      </c>
      <c r="I43" s="197">
        <v>6766</v>
      </c>
      <c r="J43" s="197">
        <v>8231</v>
      </c>
      <c r="K43" s="197">
        <v>8502</v>
      </c>
      <c r="L43" s="197">
        <v>9074</v>
      </c>
      <c r="M43" s="197">
        <v>10501</v>
      </c>
      <c r="N43" s="197">
        <v>10488</v>
      </c>
      <c r="O43" s="197">
        <v>9058</v>
      </c>
      <c r="P43" s="197">
        <v>8344</v>
      </c>
      <c r="Q43" s="197">
        <v>8093</v>
      </c>
      <c r="R43" s="197">
        <v>5928</v>
      </c>
      <c r="S43" s="197">
        <v>4586</v>
      </c>
      <c r="T43" s="197">
        <v>3355</v>
      </c>
      <c r="U43" s="197">
        <v>2163</v>
      </c>
      <c r="V43" s="197">
        <v>1280</v>
      </c>
    </row>
    <row r="44" spans="1:22">
      <c r="A44" s="148" t="s">
        <v>143</v>
      </c>
      <c r="B44" s="129">
        <v>59751</v>
      </c>
      <c r="C44" s="129"/>
      <c r="D44" s="197">
        <v>2803</v>
      </c>
      <c r="E44" s="197">
        <v>3104</v>
      </c>
      <c r="F44" s="197">
        <v>3021</v>
      </c>
      <c r="G44" s="197">
        <v>3048</v>
      </c>
      <c r="H44" s="197">
        <v>3023</v>
      </c>
      <c r="I44" s="197">
        <v>2919</v>
      </c>
      <c r="J44" s="197">
        <v>3238</v>
      </c>
      <c r="K44" s="197">
        <v>3276</v>
      </c>
      <c r="L44" s="197">
        <v>3662</v>
      </c>
      <c r="M44" s="197">
        <v>4288</v>
      </c>
      <c r="N44" s="197">
        <v>4561</v>
      </c>
      <c r="O44" s="197">
        <v>4348</v>
      </c>
      <c r="P44" s="197">
        <v>3966</v>
      </c>
      <c r="Q44" s="197">
        <v>4306</v>
      </c>
      <c r="R44" s="197">
        <v>3313</v>
      </c>
      <c r="S44" s="197">
        <v>2642</v>
      </c>
      <c r="T44" s="197">
        <v>2034</v>
      </c>
      <c r="U44" s="197">
        <v>1315</v>
      </c>
      <c r="V44" s="197">
        <v>884</v>
      </c>
    </row>
    <row r="45" spans="1:22">
      <c r="A45" s="148" t="s">
        <v>147</v>
      </c>
      <c r="B45" s="129">
        <v>43811</v>
      </c>
      <c r="C45" s="129"/>
      <c r="D45" s="197">
        <v>1940</v>
      </c>
      <c r="E45" s="197">
        <v>2107</v>
      </c>
      <c r="F45" s="197">
        <v>2047</v>
      </c>
      <c r="G45" s="197">
        <v>2186</v>
      </c>
      <c r="H45" s="197">
        <v>1897</v>
      </c>
      <c r="I45" s="197">
        <v>1880</v>
      </c>
      <c r="J45" s="197">
        <v>1920</v>
      </c>
      <c r="K45" s="197">
        <v>2083</v>
      </c>
      <c r="L45" s="197">
        <v>2531</v>
      </c>
      <c r="M45" s="197">
        <v>3168</v>
      </c>
      <c r="N45" s="197">
        <v>3606</v>
      </c>
      <c r="O45" s="197">
        <v>3443</v>
      </c>
      <c r="P45" s="197">
        <v>3221</v>
      </c>
      <c r="Q45" s="197">
        <v>3532</v>
      </c>
      <c r="R45" s="197">
        <v>2739</v>
      </c>
      <c r="S45" s="197">
        <v>2245</v>
      </c>
      <c r="T45" s="197">
        <v>1632</v>
      </c>
      <c r="U45" s="197">
        <v>1000</v>
      </c>
      <c r="V45" s="197">
        <v>634</v>
      </c>
    </row>
    <row r="46" spans="1:22">
      <c r="A46" s="148" t="s">
        <v>126</v>
      </c>
      <c r="B46" s="129">
        <v>260392</v>
      </c>
      <c r="C46" s="129"/>
      <c r="D46" s="197">
        <v>12874</v>
      </c>
      <c r="E46" s="197">
        <v>12709</v>
      </c>
      <c r="F46" s="197">
        <v>10096</v>
      </c>
      <c r="G46" s="197">
        <v>12486</v>
      </c>
      <c r="H46" s="197">
        <v>24791</v>
      </c>
      <c r="I46" s="197">
        <v>27486</v>
      </c>
      <c r="J46" s="197">
        <v>22996</v>
      </c>
      <c r="K46" s="197">
        <v>18399</v>
      </c>
      <c r="L46" s="197">
        <v>16077</v>
      </c>
      <c r="M46" s="197">
        <v>16115</v>
      </c>
      <c r="N46" s="197">
        <v>16086</v>
      </c>
      <c r="O46" s="197">
        <v>14875</v>
      </c>
      <c r="P46" s="197">
        <v>12299</v>
      </c>
      <c r="Q46" s="197">
        <v>12277</v>
      </c>
      <c r="R46" s="197">
        <v>9152</v>
      </c>
      <c r="S46" s="197">
        <v>7867</v>
      </c>
      <c r="T46" s="197">
        <v>6454</v>
      </c>
      <c r="U46" s="197">
        <v>4595</v>
      </c>
      <c r="V46" s="197">
        <v>2758</v>
      </c>
    </row>
    <row r="47" spans="1:22">
      <c r="A47" s="148" t="s">
        <v>152</v>
      </c>
      <c r="B47" s="129">
        <v>26183</v>
      </c>
      <c r="C47" s="129"/>
      <c r="D47" s="197">
        <v>1340</v>
      </c>
      <c r="E47" s="197">
        <v>1442</v>
      </c>
      <c r="F47" s="197">
        <v>1315</v>
      </c>
      <c r="G47" s="197">
        <v>1426</v>
      </c>
      <c r="H47" s="197">
        <v>1411</v>
      </c>
      <c r="I47" s="197">
        <v>1408</v>
      </c>
      <c r="J47" s="197">
        <v>1462</v>
      </c>
      <c r="K47" s="197">
        <v>1504</v>
      </c>
      <c r="L47" s="197">
        <v>1736</v>
      </c>
      <c r="M47" s="197">
        <v>2106</v>
      </c>
      <c r="N47" s="197">
        <v>2099</v>
      </c>
      <c r="O47" s="197">
        <v>1864</v>
      </c>
      <c r="P47" s="197">
        <v>1655</v>
      </c>
      <c r="Q47" s="197">
        <v>1787</v>
      </c>
      <c r="R47" s="197">
        <v>1346</v>
      </c>
      <c r="S47" s="197">
        <v>983</v>
      </c>
      <c r="T47" s="197">
        <v>662</v>
      </c>
      <c r="U47" s="197">
        <v>412</v>
      </c>
      <c r="V47" s="197">
        <v>225</v>
      </c>
    </row>
    <row r="48" spans="1:22">
      <c r="A48" s="148" t="s">
        <v>146</v>
      </c>
      <c r="B48" s="129">
        <v>76987</v>
      </c>
      <c r="C48" s="129"/>
      <c r="D48" s="197">
        <v>3300</v>
      </c>
      <c r="E48" s="197">
        <v>3880</v>
      </c>
      <c r="F48" s="197">
        <v>3649</v>
      </c>
      <c r="G48" s="197">
        <v>3734</v>
      </c>
      <c r="H48" s="197">
        <v>3797</v>
      </c>
      <c r="I48" s="197">
        <v>3846</v>
      </c>
      <c r="J48" s="197">
        <v>3753</v>
      </c>
      <c r="K48" s="197">
        <v>3612</v>
      </c>
      <c r="L48" s="197">
        <v>4255</v>
      </c>
      <c r="M48" s="197">
        <v>5713</v>
      </c>
      <c r="N48" s="197">
        <v>6247</v>
      </c>
      <c r="O48" s="197">
        <v>5813</v>
      </c>
      <c r="P48" s="197">
        <v>5644</v>
      </c>
      <c r="Q48" s="197">
        <v>5665</v>
      </c>
      <c r="R48" s="197">
        <v>4801</v>
      </c>
      <c r="S48" s="197">
        <v>3660</v>
      </c>
      <c r="T48" s="197">
        <v>2870</v>
      </c>
      <c r="U48" s="197">
        <v>1757</v>
      </c>
      <c r="V48" s="197">
        <v>991</v>
      </c>
    </row>
    <row r="49" spans="1:22">
      <c r="A49" s="148" t="s">
        <v>144</v>
      </c>
      <c r="B49" s="129">
        <v>76838</v>
      </c>
      <c r="C49" s="129"/>
      <c r="D49" s="197">
        <v>3919</v>
      </c>
      <c r="E49" s="197">
        <v>3729</v>
      </c>
      <c r="F49" s="197">
        <v>3310</v>
      </c>
      <c r="G49" s="197">
        <v>4586</v>
      </c>
      <c r="H49" s="197">
        <v>7387</v>
      </c>
      <c r="I49" s="197">
        <v>6884</v>
      </c>
      <c r="J49" s="197">
        <v>5361</v>
      </c>
      <c r="K49" s="197">
        <v>4328</v>
      </c>
      <c r="L49" s="197">
        <v>3957</v>
      </c>
      <c r="M49" s="197">
        <v>4585</v>
      </c>
      <c r="N49" s="197">
        <v>5222</v>
      </c>
      <c r="O49" s="197">
        <v>4949</v>
      </c>
      <c r="P49" s="197">
        <v>3904</v>
      </c>
      <c r="Q49" s="197">
        <v>4107</v>
      </c>
      <c r="R49" s="197">
        <v>3099</v>
      </c>
      <c r="S49" s="197">
        <v>2766</v>
      </c>
      <c r="T49" s="197">
        <v>2379</v>
      </c>
      <c r="U49" s="197">
        <v>1526</v>
      </c>
      <c r="V49" s="197">
        <v>840</v>
      </c>
    </row>
    <row r="50" spans="1:22">
      <c r="A50" s="148" t="s">
        <v>145</v>
      </c>
      <c r="B50" s="129">
        <v>62927</v>
      </c>
      <c r="C50" s="129"/>
      <c r="D50" s="197">
        <v>3222</v>
      </c>
      <c r="E50" s="197">
        <v>3340</v>
      </c>
      <c r="F50" s="197">
        <v>3205</v>
      </c>
      <c r="G50" s="197">
        <v>3270</v>
      </c>
      <c r="H50" s="197">
        <v>3516</v>
      </c>
      <c r="I50" s="197">
        <v>3706</v>
      </c>
      <c r="J50" s="197">
        <v>3622</v>
      </c>
      <c r="K50" s="197">
        <v>3547</v>
      </c>
      <c r="L50" s="197">
        <v>4002</v>
      </c>
      <c r="M50" s="197">
        <v>4999</v>
      </c>
      <c r="N50" s="197">
        <v>5016</v>
      </c>
      <c r="O50" s="197">
        <v>4484</v>
      </c>
      <c r="P50" s="197">
        <v>3948</v>
      </c>
      <c r="Q50" s="197">
        <v>4031</v>
      </c>
      <c r="R50" s="197">
        <v>3110</v>
      </c>
      <c r="S50" s="197">
        <v>2449</v>
      </c>
      <c r="T50" s="197">
        <v>1804</v>
      </c>
      <c r="U50" s="197">
        <v>1048</v>
      </c>
      <c r="V50" s="197">
        <v>608</v>
      </c>
    </row>
    <row r="51" spans="1:22">
      <c r="A51" s="148" t="s">
        <v>151</v>
      </c>
      <c r="B51" s="129">
        <v>55526</v>
      </c>
      <c r="C51" s="129"/>
      <c r="D51" s="197">
        <v>2724</v>
      </c>
      <c r="E51" s="197">
        <v>2952</v>
      </c>
      <c r="F51" s="197">
        <v>2887</v>
      </c>
      <c r="G51" s="197">
        <v>2904</v>
      </c>
      <c r="H51" s="197">
        <v>2847</v>
      </c>
      <c r="I51" s="197">
        <v>2469</v>
      </c>
      <c r="J51" s="197">
        <v>2437</v>
      </c>
      <c r="K51" s="197">
        <v>3044</v>
      </c>
      <c r="L51" s="197">
        <v>3415</v>
      </c>
      <c r="M51" s="197">
        <v>4300</v>
      </c>
      <c r="N51" s="197">
        <v>4541</v>
      </c>
      <c r="O51" s="197">
        <v>4332</v>
      </c>
      <c r="P51" s="197">
        <v>3656</v>
      </c>
      <c r="Q51" s="197">
        <v>3622</v>
      </c>
      <c r="R51" s="197">
        <v>2935</v>
      </c>
      <c r="S51" s="197">
        <v>2597</v>
      </c>
      <c r="T51" s="197">
        <v>1951</v>
      </c>
      <c r="U51" s="197">
        <v>1203</v>
      </c>
      <c r="V51" s="197">
        <v>710</v>
      </c>
    </row>
    <row r="52" spans="1:22">
      <c r="A52" s="148" t="s">
        <v>132</v>
      </c>
      <c r="B52" s="129">
        <v>54260</v>
      </c>
      <c r="C52" s="129"/>
      <c r="D52" s="197">
        <v>2818</v>
      </c>
      <c r="E52" s="197">
        <v>3146</v>
      </c>
      <c r="F52" s="197">
        <v>2740</v>
      </c>
      <c r="G52" s="197">
        <v>2899</v>
      </c>
      <c r="H52" s="197">
        <v>3144</v>
      </c>
      <c r="I52" s="197">
        <v>2796</v>
      </c>
      <c r="J52" s="197">
        <v>2969</v>
      </c>
      <c r="K52" s="197">
        <v>3171</v>
      </c>
      <c r="L52" s="197">
        <v>3457</v>
      </c>
      <c r="M52" s="197">
        <v>4361</v>
      </c>
      <c r="N52" s="197">
        <v>4176</v>
      </c>
      <c r="O52" s="197">
        <v>3915</v>
      </c>
      <c r="P52" s="197">
        <v>3310</v>
      </c>
      <c r="Q52" s="197">
        <v>3350</v>
      </c>
      <c r="R52" s="197">
        <v>2627</v>
      </c>
      <c r="S52" s="197">
        <v>2148</v>
      </c>
      <c r="T52" s="197">
        <v>1635</v>
      </c>
      <c r="U52" s="197">
        <v>1030</v>
      </c>
      <c r="V52" s="197">
        <v>568</v>
      </c>
    </row>
    <row r="53" spans="1:22">
      <c r="A53" s="148" t="s">
        <v>139</v>
      </c>
      <c r="B53" s="129">
        <v>49190</v>
      </c>
      <c r="C53" s="129"/>
      <c r="D53" s="197">
        <v>2583</v>
      </c>
      <c r="E53" s="197">
        <v>3017</v>
      </c>
      <c r="F53" s="197">
        <v>3016</v>
      </c>
      <c r="G53" s="197">
        <v>2834</v>
      </c>
      <c r="H53" s="197">
        <v>2491</v>
      </c>
      <c r="I53" s="197">
        <v>2248</v>
      </c>
      <c r="J53" s="197">
        <v>2196</v>
      </c>
      <c r="K53" s="197">
        <v>2902</v>
      </c>
      <c r="L53" s="197">
        <v>3182</v>
      </c>
      <c r="M53" s="197">
        <v>3828</v>
      </c>
      <c r="N53" s="197">
        <v>3870</v>
      </c>
      <c r="O53" s="197">
        <v>3436</v>
      </c>
      <c r="P53" s="197">
        <v>2999</v>
      </c>
      <c r="Q53" s="197">
        <v>2876</v>
      </c>
      <c r="R53" s="197">
        <v>2330</v>
      </c>
      <c r="S53" s="197">
        <v>1948</v>
      </c>
      <c r="T53" s="197">
        <v>1685</v>
      </c>
      <c r="U53" s="197">
        <v>1082</v>
      </c>
      <c r="V53" s="197">
        <v>667</v>
      </c>
    </row>
    <row r="54" spans="1:22">
      <c r="A54" s="148" t="s">
        <v>136</v>
      </c>
      <c r="B54" s="129">
        <v>81354</v>
      </c>
      <c r="C54" s="129"/>
      <c r="D54" s="197">
        <v>4120</v>
      </c>
      <c r="E54" s="197">
        <v>4670</v>
      </c>
      <c r="F54" s="197">
        <v>4172</v>
      </c>
      <c r="G54" s="197">
        <v>4106</v>
      </c>
      <c r="H54" s="197">
        <v>4465</v>
      </c>
      <c r="I54" s="197">
        <v>4641</v>
      </c>
      <c r="J54" s="197">
        <v>5214</v>
      </c>
      <c r="K54" s="197">
        <v>5111</v>
      </c>
      <c r="L54" s="197">
        <v>5798</v>
      </c>
      <c r="M54" s="197">
        <v>6395</v>
      </c>
      <c r="N54" s="197">
        <v>6308</v>
      </c>
      <c r="O54" s="197">
        <v>5503</v>
      </c>
      <c r="P54" s="197">
        <v>4825</v>
      </c>
      <c r="Q54" s="197">
        <v>4943</v>
      </c>
      <c r="R54" s="197">
        <v>3713</v>
      </c>
      <c r="S54" s="197">
        <v>3109</v>
      </c>
      <c r="T54" s="197">
        <v>2196</v>
      </c>
      <c r="U54" s="197">
        <v>1285</v>
      </c>
      <c r="V54" s="197">
        <v>780</v>
      </c>
    </row>
    <row r="55" spans="1:22">
      <c r="A55" s="148" t="s">
        <v>140</v>
      </c>
      <c r="B55" s="129">
        <v>190778</v>
      </c>
      <c r="C55" s="129"/>
      <c r="D55" s="197">
        <v>9649</v>
      </c>
      <c r="E55" s="197">
        <v>10402</v>
      </c>
      <c r="F55" s="197">
        <v>9401</v>
      </c>
      <c r="G55" s="197">
        <v>10403</v>
      </c>
      <c r="H55" s="197">
        <v>12368</v>
      </c>
      <c r="I55" s="197">
        <v>11146</v>
      </c>
      <c r="J55" s="197">
        <v>10880</v>
      </c>
      <c r="K55" s="197">
        <v>10973</v>
      </c>
      <c r="L55" s="197">
        <v>11795</v>
      </c>
      <c r="M55" s="197">
        <v>13972</v>
      </c>
      <c r="N55" s="197">
        <v>14461</v>
      </c>
      <c r="O55" s="197">
        <v>13155</v>
      </c>
      <c r="P55" s="197">
        <v>11746</v>
      </c>
      <c r="Q55" s="197">
        <v>12418</v>
      </c>
      <c r="R55" s="197">
        <v>9547</v>
      </c>
      <c r="S55" s="197">
        <v>7370</v>
      </c>
      <c r="T55" s="197">
        <v>5495</v>
      </c>
      <c r="U55" s="197">
        <v>3473</v>
      </c>
      <c r="V55" s="197">
        <v>2124</v>
      </c>
    </row>
    <row r="56" spans="1:22">
      <c r="A56" s="148" t="s">
        <v>142</v>
      </c>
      <c r="B56" s="129">
        <v>316035</v>
      </c>
      <c r="C56" s="129"/>
      <c r="D56" s="197">
        <v>17088</v>
      </c>
      <c r="E56" s="197">
        <v>15417</v>
      </c>
      <c r="F56" s="197">
        <v>12948</v>
      </c>
      <c r="G56" s="197">
        <v>16460</v>
      </c>
      <c r="H56" s="197">
        <v>28898</v>
      </c>
      <c r="I56" s="197">
        <v>32603</v>
      </c>
      <c r="J56" s="197">
        <v>26708</v>
      </c>
      <c r="K56" s="197">
        <v>21043</v>
      </c>
      <c r="L56" s="197">
        <v>18545</v>
      </c>
      <c r="M56" s="197">
        <v>21204</v>
      </c>
      <c r="N56" s="197">
        <v>22092</v>
      </c>
      <c r="O56" s="197">
        <v>19421</v>
      </c>
      <c r="P56" s="197">
        <v>15156</v>
      </c>
      <c r="Q56" s="197">
        <v>13288</v>
      </c>
      <c r="R56" s="197">
        <v>10260</v>
      </c>
      <c r="S56" s="197">
        <v>9530</v>
      </c>
      <c r="T56" s="197">
        <v>7853</v>
      </c>
      <c r="U56" s="197">
        <v>4753</v>
      </c>
      <c r="V56" s="197">
        <v>2768</v>
      </c>
    </row>
    <row r="57" spans="1:22">
      <c r="A57" s="148" t="s">
        <v>133</v>
      </c>
      <c r="B57" s="129">
        <v>119924</v>
      </c>
      <c r="C57" s="129"/>
      <c r="D57" s="197">
        <v>5690</v>
      </c>
      <c r="E57" s="197">
        <v>6268</v>
      </c>
      <c r="F57" s="197">
        <v>6266</v>
      </c>
      <c r="G57" s="197">
        <v>6009</v>
      </c>
      <c r="H57" s="197">
        <v>5641</v>
      </c>
      <c r="I57" s="197">
        <v>6150</v>
      </c>
      <c r="J57" s="197">
        <v>6835</v>
      </c>
      <c r="K57" s="197">
        <v>6676</v>
      </c>
      <c r="L57" s="197">
        <v>7452</v>
      </c>
      <c r="M57" s="197">
        <v>8963</v>
      </c>
      <c r="N57" s="197">
        <v>9594</v>
      </c>
      <c r="O57" s="197">
        <v>8930</v>
      </c>
      <c r="P57" s="197">
        <v>8319</v>
      </c>
      <c r="Q57" s="197">
        <v>8225</v>
      </c>
      <c r="R57" s="197">
        <v>6354</v>
      </c>
      <c r="S57" s="197">
        <v>4988</v>
      </c>
      <c r="T57" s="197">
        <v>3794</v>
      </c>
      <c r="U57" s="197">
        <v>2415</v>
      </c>
      <c r="V57" s="197">
        <v>1355</v>
      </c>
    </row>
    <row r="58" spans="1:22">
      <c r="A58" s="148" t="s">
        <v>154</v>
      </c>
      <c r="B58" s="129">
        <v>41324</v>
      </c>
      <c r="C58" s="129"/>
      <c r="D58" s="197">
        <v>1827</v>
      </c>
      <c r="E58" s="197">
        <v>1995</v>
      </c>
      <c r="F58" s="197">
        <v>1970</v>
      </c>
      <c r="G58" s="197">
        <v>2124</v>
      </c>
      <c r="H58" s="197">
        <v>2383</v>
      </c>
      <c r="I58" s="197">
        <v>2297</v>
      </c>
      <c r="J58" s="197">
        <v>2230</v>
      </c>
      <c r="K58" s="197">
        <v>2249</v>
      </c>
      <c r="L58" s="197">
        <v>2474</v>
      </c>
      <c r="M58" s="197">
        <v>3245</v>
      </c>
      <c r="N58" s="197">
        <v>3438</v>
      </c>
      <c r="O58" s="197">
        <v>3211</v>
      </c>
      <c r="P58" s="197">
        <v>2621</v>
      </c>
      <c r="Q58" s="197">
        <v>2639</v>
      </c>
      <c r="R58" s="197">
        <v>2076</v>
      </c>
      <c r="S58" s="197">
        <v>1746</v>
      </c>
      <c r="T58" s="197">
        <v>1382</v>
      </c>
      <c r="U58" s="197">
        <v>892</v>
      </c>
      <c r="V58" s="197">
        <v>525</v>
      </c>
    </row>
    <row r="59" spans="1:22">
      <c r="A59" s="148" t="s">
        <v>128</v>
      </c>
      <c r="B59" s="129">
        <v>46031</v>
      </c>
      <c r="C59" s="129"/>
      <c r="D59" s="197">
        <v>2786</v>
      </c>
      <c r="E59" s="197">
        <v>2694</v>
      </c>
      <c r="F59" s="197">
        <v>2324</v>
      </c>
      <c r="G59" s="197">
        <v>2515</v>
      </c>
      <c r="H59" s="197">
        <v>2476</v>
      </c>
      <c r="I59" s="197">
        <v>2653</v>
      </c>
      <c r="J59" s="197">
        <v>2878</v>
      </c>
      <c r="K59" s="197">
        <v>2893</v>
      </c>
      <c r="L59" s="197">
        <v>2880</v>
      </c>
      <c r="M59" s="197">
        <v>3511</v>
      </c>
      <c r="N59" s="197">
        <v>3468</v>
      </c>
      <c r="O59" s="197">
        <v>3217</v>
      </c>
      <c r="P59" s="197">
        <v>2702</v>
      </c>
      <c r="Q59" s="197">
        <v>2896</v>
      </c>
      <c r="R59" s="197">
        <v>2151</v>
      </c>
      <c r="S59" s="197">
        <v>1653</v>
      </c>
      <c r="T59" s="197">
        <v>1238</v>
      </c>
      <c r="U59" s="197">
        <v>693</v>
      </c>
      <c r="V59" s="197">
        <v>403</v>
      </c>
    </row>
    <row r="60" spans="1:22">
      <c r="A60" s="148" t="s">
        <v>125</v>
      </c>
      <c r="B60" s="129">
        <v>48417</v>
      </c>
      <c r="C60" s="129"/>
      <c r="D60" s="197">
        <v>2303</v>
      </c>
      <c r="E60" s="197">
        <v>2693</v>
      </c>
      <c r="F60" s="197">
        <v>2499</v>
      </c>
      <c r="G60" s="197">
        <v>2567</v>
      </c>
      <c r="H60" s="197">
        <v>2520</v>
      </c>
      <c r="I60" s="197">
        <v>2607</v>
      </c>
      <c r="J60" s="197">
        <v>2934</v>
      </c>
      <c r="K60" s="197">
        <v>2567</v>
      </c>
      <c r="L60" s="197">
        <v>3128</v>
      </c>
      <c r="M60" s="197">
        <v>3608</v>
      </c>
      <c r="N60" s="197">
        <v>3703</v>
      </c>
      <c r="O60" s="197">
        <v>3340</v>
      </c>
      <c r="P60" s="197">
        <v>3098</v>
      </c>
      <c r="Q60" s="197">
        <v>3222</v>
      </c>
      <c r="R60" s="197">
        <v>2572</v>
      </c>
      <c r="S60" s="197">
        <v>1973</v>
      </c>
      <c r="T60" s="197">
        <v>1593</v>
      </c>
      <c r="U60" s="197">
        <v>954</v>
      </c>
      <c r="V60" s="197">
        <v>536</v>
      </c>
    </row>
    <row r="61" spans="1:22">
      <c r="A61" s="148" t="s">
        <v>127</v>
      </c>
      <c r="B61" s="129">
        <v>13631</v>
      </c>
      <c r="C61" s="129"/>
      <c r="D61" s="197">
        <v>589</v>
      </c>
      <c r="E61" s="197">
        <v>644</v>
      </c>
      <c r="F61" s="197">
        <v>704</v>
      </c>
      <c r="G61" s="197">
        <v>656</v>
      </c>
      <c r="H61" s="197">
        <v>559</v>
      </c>
      <c r="I61" s="197">
        <v>611</v>
      </c>
      <c r="J61" s="197">
        <v>664</v>
      </c>
      <c r="K61" s="197">
        <v>746</v>
      </c>
      <c r="L61" s="197">
        <v>826</v>
      </c>
      <c r="M61" s="197">
        <v>994</v>
      </c>
      <c r="N61" s="197">
        <v>1055</v>
      </c>
      <c r="O61" s="197">
        <v>972</v>
      </c>
      <c r="P61" s="197">
        <v>979</v>
      </c>
      <c r="Q61" s="197">
        <v>1002</v>
      </c>
      <c r="R61" s="197">
        <v>794</v>
      </c>
      <c r="S61" s="197">
        <v>713</v>
      </c>
      <c r="T61" s="197">
        <v>553</v>
      </c>
      <c r="U61" s="197">
        <v>330</v>
      </c>
      <c r="V61" s="197">
        <v>240</v>
      </c>
    </row>
    <row r="62" spans="1:22">
      <c r="A62" s="148" t="s">
        <v>153</v>
      </c>
      <c r="B62" s="129">
        <v>71235</v>
      </c>
      <c r="C62" s="129"/>
      <c r="D62" s="197">
        <v>3282</v>
      </c>
      <c r="E62" s="197">
        <v>3722</v>
      </c>
      <c r="F62" s="197">
        <v>3566</v>
      </c>
      <c r="G62" s="197">
        <v>3782</v>
      </c>
      <c r="H62" s="197">
        <v>3967</v>
      </c>
      <c r="I62" s="197">
        <v>3823</v>
      </c>
      <c r="J62" s="197">
        <v>3676</v>
      </c>
      <c r="K62" s="197">
        <v>3679</v>
      </c>
      <c r="L62" s="197">
        <v>4405</v>
      </c>
      <c r="M62" s="197">
        <v>5391</v>
      </c>
      <c r="N62" s="197">
        <v>5694</v>
      </c>
      <c r="O62" s="197">
        <v>5208</v>
      </c>
      <c r="P62" s="197">
        <v>4810</v>
      </c>
      <c r="Q62" s="197">
        <v>4928</v>
      </c>
      <c r="R62" s="197">
        <v>3901</v>
      </c>
      <c r="S62" s="197">
        <v>3062</v>
      </c>
      <c r="T62" s="197">
        <v>2273</v>
      </c>
      <c r="U62" s="197">
        <v>1283</v>
      </c>
      <c r="V62" s="197">
        <v>783</v>
      </c>
    </row>
    <row r="63" spans="1:22">
      <c r="A63" s="148" t="s">
        <v>148</v>
      </c>
      <c r="B63" s="129">
        <v>175148</v>
      </c>
      <c r="C63" s="129"/>
      <c r="D63" s="197">
        <v>9214</v>
      </c>
      <c r="E63" s="197">
        <v>10143</v>
      </c>
      <c r="F63" s="197">
        <v>9636</v>
      </c>
      <c r="G63" s="197">
        <v>9991</v>
      </c>
      <c r="H63" s="197">
        <v>10067</v>
      </c>
      <c r="I63" s="197">
        <v>10607</v>
      </c>
      <c r="J63" s="197">
        <v>11344</v>
      </c>
      <c r="K63" s="197">
        <v>11088</v>
      </c>
      <c r="L63" s="197">
        <v>11655</v>
      </c>
      <c r="M63" s="197">
        <v>13605</v>
      </c>
      <c r="N63" s="197">
        <v>13668</v>
      </c>
      <c r="O63" s="197">
        <v>12011</v>
      </c>
      <c r="P63" s="197">
        <v>10348</v>
      </c>
      <c r="Q63" s="197">
        <v>9706</v>
      </c>
      <c r="R63" s="197">
        <v>7638</v>
      </c>
      <c r="S63" s="197">
        <v>6233</v>
      </c>
      <c r="T63" s="197">
        <v>4548</v>
      </c>
      <c r="U63" s="197">
        <v>2478</v>
      </c>
      <c r="V63" s="197">
        <v>1168</v>
      </c>
    </row>
    <row r="64" spans="1:22">
      <c r="A64" s="148" t="s">
        <v>124</v>
      </c>
      <c r="B64" s="129">
        <v>10970</v>
      </c>
      <c r="C64" s="129"/>
      <c r="D64" s="197">
        <v>439</v>
      </c>
      <c r="E64" s="197">
        <v>588</v>
      </c>
      <c r="F64" s="197">
        <v>571</v>
      </c>
      <c r="G64" s="197">
        <v>496</v>
      </c>
      <c r="H64" s="197">
        <v>534</v>
      </c>
      <c r="I64" s="197">
        <v>595</v>
      </c>
      <c r="J64" s="197">
        <v>594</v>
      </c>
      <c r="K64" s="197">
        <v>587</v>
      </c>
      <c r="L64" s="197">
        <v>679</v>
      </c>
      <c r="M64" s="197">
        <v>825</v>
      </c>
      <c r="N64" s="197">
        <v>884</v>
      </c>
      <c r="O64" s="197">
        <v>805</v>
      </c>
      <c r="P64" s="197">
        <v>750</v>
      </c>
      <c r="Q64" s="197">
        <v>779</v>
      </c>
      <c r="R64" s="197">
        <v>666</v>
      </c>
      <c r="S64" s="197">
        <v>498</v>
      </c>
      <c r="T64" s="197">
        <v>327</v>
      </c>
      <c r="U64" s="197">
        <v>219</v>
      </c>
      <c r="V64" s="197">
        <v>134</v>
      </c>
    </row>
    <row r="65" spans="1:23">
      <c r="A65" s="148" t="s">
        <v>129</v>
      </c>
      <c r="B65" s="129">
        <v>76718</v>
      </c>
      <c r="C65" s="129"/>
      <c r="D65" s="197">
        <v>3434</v>
      </c>
      <c r="E65" s="197">
        <v>3818</v>
      </c>
      <c r="F65" s="197">
        <v>3773</v>
      </c>
      <c r="G65" s="197">
        <v>4012</v>
      </c>
      <c r="H65" s="197">
        <v>3854</v>
      </c>
      <c r="I65" s="197">
        <v>3890</v>
      </c>
      <c r="J65" s="197">
        <v>4385</v>
      </c>
      <c r="K65" s="197">
        <v>4006</v>
      </c>
      <c r="L65" s="197">
        <v>4598</v>
      </c>
      <c r="M65" s="197">
        <v>5763</v>
      </c>
      <c r="N65" s="197">
        <v>6032</v>
      </c>
      <c r="O65" s="197">
        <v>5481</v>
      </c>
      <c r="P65" s="197">
        <v>5122</v>
      </c>
      <c r="Q65" s="197">
        <v>5320</v>
      </c>
      <c r="R65" s="197">
        <v>4272</v>
      </c>
      <c r="S65" s="197">
        <v>3398</v>
      </c>
      <c r="T65" s="197">
        <v>2633</v>
      </c>
      <c r="U65" s="197">
        <v>1798</v>
      </c>
      <c r="V65" s="197">
        <v>1129</v>
      </c>
    </row>
    <row r="66" spans="1:23">
      <c r="A66" s="148" t="s">
        <v>138</v>
      </c>
      <c r="B66" s="129">
        <v>91238</v>
      </c>
      <c r="C66" s="129"/>
      <c r="D66" s="197">
        <v>4522</v>
      </c>
      <c r="E66" s="197">
        <v>4755</v>
      </c>
      <c r="F66" s="197">
        <v>4544</v>
      </c>
      <c r="G66" s="197">
        <v>4817</v>
      </c>
      <c r="H66" s="197">
        <v>5454</v>
      </c>
      <c r="I66" s="197">
        <v>5624</v>
      </c>
      <c r="J66" s="197">
        <v>5477</v>
      </c>
      <c r="K66" s="197">
        <v>5318</v>
      </c>
      <c r="L66" s="197">
        <v>5707</v>
      </c>
      <c r="M66" s="197">
        <v>7211</v>
      </c>
      <c r="N66" s="197">
        <v>7332</v>
      </c>
      <c r="O66" s="197">
        <v>6630</v>
      </c>
      <c r="P66" s="197">
        <v>5470</v>
      </c>
      <c r="Q66" s="197">
        <v>5474</v>
      </c>
      <c r="R66" s="197">
        <v>4201</v>
      </c>
      <c r="S66" s="197">
        <v>3509</v>
      </c>
      <c r="T66" s="197">
        <v>2732</v>
      </c>
      <c r="U66" s="197">
        <v>1579</v>
      </c>
      <c r="V66" s="197">
        <v>882</v>
      </c>
    </row>
    <row r="67" spans="1:23">
      <c r="A67" s="148" t="s">
        <v>135</v>
      </c>
      <c r="B67" s="129">
        <v>59014</v>
      </c>
      <c r="C67" s="129"/>
      <c r="D67" s="197">
        <v>2879</v>
      </c>
      <c r="E67" s="197">
        <v>2987</v>
      </c>
      <c r="F67" s="197">
        <v>2932</v>
      </c>
      <c r="G67" s="197">
        <v>2973</v>
      </c>
      <c r="H67" s="197">
        <v>2757</v>
      </c>
      <c r="I67" s="197">
        <v>2483</v>
      </c>
      <c r="J67" s="197">
        <v>2828</v>
      </c>
      <c r="K67" s="197">
        <v>2805</v>
      </c>
      <c r="L67" s="197">
        <v>3657</v>
      </c>
      <c r="M67" s="197">
        <v>4591</v>
      </c>
      <c r="N67" s="197">
        <v>4773</v>
      </c>
      <c r="O67" s="197">
        <v>4541</v>
      </c>
      <c r="P67" s="197">
        <v>4117</v>
      </c>
      <c r="Q67" s="197">
        <v>4447</v>
      </c>
      <c r="R67" s="197">
        <v>3466</v>
      </c>
      <c r="S67" s="197">
        <v>2800</v>
      </c>
      <c r="T67" s="197">
        <v>2000</v>
      </c>
      <c r="U67" s="197">
        <v>1227</v>
      </c>
      <c r="V67" s="197">
        <v>751</v>
      </c>
    </row>
    <row r="68" spans="1:23">
      <c r="A68" s="148" t="s">
        <v>134</v>
      </c>
      <c r="B68" s="129">
        <v>11417</v>
      </c>
      <c r="C68" s="129"/>
      <c r="D68" s="197">
        <v>640</v>
      </c>
      <c r="E68" s="197">
        <v>633</v>
      </c>
      <c r="F68" s="197">
        <v>629</v>
      </c>
      <c r="G68" s="197">
        <v>656</v>
      </c>
      <c r="H68" s="197">
        <v>562</v>
      </c>
      <c r="I68" s="197">
        <v>694</v>
      </c>
      <c r="J68" s="197">
        <v>641</v>
      </c>
      <c r="K68" s="197">
        <v>700</v>
      </c>
      <c r="L68" s="197">
        <v>721</v>
      </c>
      <c r="M68" s="197">
        <v>849</v>
      </c>
      <c r="N68" s="197">
        <v>870</v>
      </c>
      <c r="O68" s="197">
        <v>776</v>
      </c>
      <c r="P68" s="197">
        <v>742</v>
      </c>
      <c r="Q68" s="197">
        <v>683</v>
      </c>
      <c r="R68" s="197">
        <v>577</v>
      </c>
      <c r="S68" s="197">
        <v>419</v>
      </c>
      <c r="T68" s="197">
        <v>311</v>
      </c>
      <c r="U68" s="197">
        <v>189</v>
      </c>
      <c r="V68" s="197">
        <v>125</v>
      </c>
    </row>
    <row r="69" spans="1:23">
      <c r="A69" s="148" t="s">
        <v>149</v>
      </c>
      <c r="B69" s="129">
        <v>58796</v>
      </c>
      <c r="C69" s="129"/>
      <c r="D69" s="197">
        <v>2541</v>
      </c>
      <c r="E69" s="197">
        <v>2827</v>
      </c>
      <c r="F69" s="197">
        <v>2777</v>
      </c>
      <c r="G69" s="197">
        <v>2938</v>
      </c>
      <c r="H69" s="197">
        <v>2966</v>
      </c>
      <c r="I69" s="197">
        <v>2864</v>
      </c>
      <c r="J69" s="197">
        <v>2876</v>
      </c>
      <c r="K69" s="197">
        <v>2967</v>
      </c>
      <c r="L69" s="197">
        <v>3414</v>
      </c>
      <c r="M69" s="197">
        <v>4247</v>
      </c>
      <c r="N69" s="197">
        <v>4633</v>
      </c>
      <c r="O69" s="197">
        <v>4536</v>
      </c>
      <c r="P69" s="197">
        <v>4183</v>
      </c>
      <c r="Q69" s="197">
        <v>4297</v>
      </c>
      <c r="R69" s="197">
        <v>3593</v>
      </c>
      <c r="S69" s="197">
        <v>2805</v>
      </c>
      <c r="T69" s="197">
        <v>2169</v>
      </c>
      <c r="U69" s="197">
        <v>1301</v>
      </c>
      <c r="V69" s="197">
        <v>862</v>
      </c>
    </row>
    <row r="70" spans="1:23">
      <c r="A70" s="148" t="s">
        <v>150</v>
      </c>
      <c r="B70" s="129">
        <v>164105</v>
      </c>
      <c r="C70" s="129"/>
      <c r="D70" s="197">
        <v>8170</v>
      </c>
      <c r="E70" s="197">
        <v>8787</v>
      </c>
      <c r="F70" s="197">
        <v>8275</v>
      </c>
      <c r="G70" s="197">
        <v>8600</v>
      </c>
      <c r="H70" s="197">
        <v>9048</v>
      </c>
      <c r="I70" s="197">
        <v>8967</v>
      </c>
      <c r="J70" s="197">
        <v>9931</v>
      </c>
      <c r="K70" s="197">
        <v>9975</v>
      </c>
      <c r="L70" s="197">
        <v>10537</v>
      </c>
      <c r="M70" s="197">
        <v>12670</v>
      </c>
      <c r="N70" s="197">
        <v>13089</v>
      </c>
      <c r="O70" s="197">
        <v>12174</v>
      </c>
      <c r="P70" s="197">
        <v>10569</v>
      </c>
      <c r="Q70" s="197">
        <v>9859</v>
      </c>
      <c r="R70" s="197">
        <v>7643</v>
      </c>
      <c r="S70" s="197">
        <v>6345</v>
      </c>
      <c r="T70" s="197">
        <v>4895</v>
      </c>
      <c r="U70" s="197">
        <v>2960</v>
      </c>
      <c r="V70" s="197">
        <v>1611</v>
      </c>
    </row>
    <row r="71" spans="1:23">
      <c r="A71" s="148" t="s">
        <v>130</v>
      </c>
      <c r="B71" s="129">
        <v>48669</v>
      </c>
      <c r="C71" s="129"/>
      <c r="D71" s="197">
        <v>2190</v>
      </c>
      <c r="E71" s="197">
        <v>2390</v>
      </c>
      <c r="F71" s="197">
        <v>2466</v>
      </c>
      <c r="G71" s="197">
        <v>3303</v>
      </c>
      <c r="H71" s="197">
        <v>4029</v>
      </c>
      <c r="I71" s="197">
        <v>3252</v>
      </c>
      <c r="J71" s="197">
        <v>2534</v>
      </c>
      <c r="K71" s="197">
        <v>2626</v>
      </c>
      <c r="L71" s="197">
        <v>2964</v>
      </c>
      <c r="M71" s="197">
        <v>3630</v>
      </c>
      <c r="N71" s="197">
        <v>3717</v>
      </c>
      <c r="O71" s="197">
        <v>3204</v>
      </c>
      <c r="P71" s="197">
        <v>2742</v>
      </c>
      <c r="Q71" s="197">
        <v>2786</v>
      </c>
      <c r="R71" s="197">
        <v>2264</v>
      </c>
      <c r="S71" s="197">
        <v>1867</v>
      </c>
      <c r="T71" s="197">
        <v>1392</v>
      </c>
      <c r="U71" s="197">
        <v>791</v>
      </c>
      <c r="V71" s="197">
        <v>522</v>
      </c>
    </row>
    <row r="72" spans="1:23">
      <c r="A72" s="148" t="s">
        <v>155</v>
      </c>
      <c r="B72" s="129">
        <v>47113</v>
      </c>
      <c r="C72" s="129"/>
      <c r="D72" s="197">
        <v>2434</v>
      </c>
      <c r="E72" s="197">
        <v>2546</v>
      </c>
      <c r="F72" s="197">
        <v>2319</v>
      </c>
      <c r="G72" s="197">
        <v>2404</v>
      </c>
      <c r="H72" s="197">
        <v>2827</v>
      </c>
      <c r="I72" s="197">
        <v>2895</v>
      </c>
      <c r="J72" s="197">
        <v>2973</v>
      </c>
      <c r="K72" s="197">
        <v>2680</v>
      </c>
      <c r="L72" s="197">
        <v>2800</v>
      </c>
      <c r="M72" s="197">
        <v>3650</v>
      </c>
      <c r="N72" s="197">
        <v>3827</v>
      </c>
      <c r="O72" s="197">
        <v>3518</v>
      </c>
      <c r="P72" s="197">
        <v>2962</v>
      </c>
      <c r="Q72" s="197">
        <v>2824</v>
      </c>
      <c r="R72" s="197">
        <v>2054</v>
      </c>
      <c r="S72" s="197">
        <v>1790</v>
      </c>
      <c r="T72" s="197">
        <v>1322</v>
      </c>
      <c r="U72" s="197">
        <v>838</v>
      </c>
      <c r="V72" s="197">
        <v>450</v>
      </c>
    </row>
    <row r="73" spans="1:23">
      <c r="A73" s="148" t="s">
        <v>137</v>
      </c>
      <c r="B73" s="129">
        <v>91877</v>
      </c>
      <c r="C73" s="129"/>
      <c r="D73" s="197">
        <v>5103</v>
      </c>
      <c r="E73" s="197">
        <v>5725</v>
      </c>
      <c r="F73" s="197">
        <v>5338</v>
      </c>
      <c r="G73" s="197">
        <v>5163</v>
      </c>
      <c r="H73" s="197">
        <v>5061</v>
      </c>
      <c r="I73" s="197">
        <v>5519</v>
      </c>
      <c r="J73" s="197">
        <v>6109</v>
      </c>
      <c r="K73" s="197">
        <v>5845</v>
      </c>
      <c r="L73" s="197">
        <v>6502</v>
      </c>
      <c r="M73" s="197">
        <v>7482</v>
      </c>
      <c r="N73" s="197">
        <v>7198</v>
      </c>
      <c r="O73" s="197">
        <v>6094</v>
      </c>
      <c r="P73" s="197">
        <v>5119</v>
      </c>
      <c r="Q73" s="197">
        <v>5053</v>
      </c>
      <c r="R73" s="197">
        <v>3899</v>
      </c>
      <c r="S73" s="197">
        <v>2937</v>
      </c>
      <c r="T73" s="197">
        <v>2017</v>
      </c>
      <c r="U73" s="197">
        <v>1085</v>
      </c>
      <c r="V73" s="197">
        <v>628</v>
      </c>
    </row>
    <row r="74" spans="1:23">
      <c r="A74" s="178" t="s">
        <v>217</v>
      </c>
      <c r="B74" s="179"/>
      <c r="C74" s="179"/>
      <c r="D74" s="255" t="s">
        <v>172</v>
      </c>
      <c r="E74" s="255"/>
      <c r="F74" s="255"/>
      <c r="G74" s="255"/>
      <c r="H74" s="255"/>
      <c r="I74" s="255"/>
      <c r="J74" s="255"/>
      <c r="K74" s="255"/>
      <c r="L74" s="255"/>
      <c r="M74" s="255"/>
      <c r="N74" s="255"/>
      <c r="O74" s="255"/>
      <c r="P74" s="255"/>
      <c r="Q74" s="255"/>
      <c r="R74" s="255"/>
      <c r="S74" s="255"/>
      <c r="T74" s="255"/>
      <c r="U74" s="255"/>
      <c r="V74" s="255"/>
      <c r="W74" s="44"/>
    </row>
    <row r="75" spans="1:23">
      <c r="A75" s="181" t="s">
        <v>173</v>
      </c>
      <c r="B75" s="180" t="s">
        <v>174</v>
      </c>
      <c r="C75" s="196"/>
      <c r="D75" s="180" t="s">
        <v>175</v>
      </c>
      <c r="E75" s="180" t="s">
        <v>176</v>
      </c>
      <c r="F75" s="180" t="s">
        <v>177</v>
      </c>
      <c r="G75" s="180" t="s">
        <v>178</v>
      </c>
      <c r="H75" s="180" t="s">
        <v>179</v>
      </c>
      <c r="I75" s="180" t="s">
        <v>180</v>
      </c>
      <c r="J75" s="180" t="s">
        <v>181</v>
      </c>
      <c r="K75" s="180" t="s">
        <v>182</v>
      </c>
      <c r="L75" s="180" t="s">
        <v>183</v>
      </c>
      <c r="M75" s="180" t="s">
        <v>184</v>
      </c>
      <c r="N75" s="180" t="s">
        <v>185</v>
      </c>
      <c r="O75" s="180" t="s">
        <v>186</v>
      </c>
      <c r="P75" s="180" t="s">
        <v>187</v>
      </c>
      <c r="Q75" s="180" t="s">
        <v>188</v>
      </c>
      <c r="R75" s="180" t="s">
        <v>189</v>
      </c>
      <c r="S75" s="180" t="s">
        <v>190</v>
      </c>
      <c r="T75" s="180" t="s">
        <v>191</v>
      </c>
      <c r="U75" s="180" t="s">
        <v>192</v>
      </c>
      <c r="V75" s="180" t="s">
        <v>193</v>
      </c>
      <c r="W75" s="44"/>
    </row>
    <row r="76" spans="1:23">
      <c r="A76" s="148" t="s">
        <v>131</v>
      </c>
      <c r="B76" s="129">
        <v>114121</v>
      </c>
      <c r="C76" s="129"/>
      <c r="D76" s="197">
        <v>6226</v>
      </c>
      <c r="E76" s="197">
        <v>5612</v>
      </c>
      <c r="F76" s="197">
        <v>4649</v>
      </c>
      <c r="G76" s="197">
        <v>5520</v>
      </c>
      <c r="H76" s="197">
        <v>10055</v>
      </c>
      <c r="I76" s="197">
        <v>13084</v>
      </c>
      <c r="J76" s="197">
        <v>10533</v>
      </c>
      <c r="K76" s="197">
        <v>8518</v>
      </c>
      <c r="L76" s="197">
        <v>7308</v>
      </c>
      <c r="M76" s="197">
        <v>7281</v>
      </c>
      <c r="N76" s="197">
        <v>7284</v>
      </c>
      <c r="O76" s="197">
        <v>6797</v>
      </c>
      <c r="P76" s="197">
        <v>6027</v>
      </c>
      <c r="Q76" s="197">
        <v>5436</v>
      </c>
      <c r="R76" s="197">
        <v>3551</v>
      </c>
      <c r="S76" s="197">
        <v>2734</v>
      </c>
      <c r="T76" s="197">
        <v>2016</v>
      </c>
      <c r="U76" s="197">
        <v>1046</v>
      </c>
      <c r="V76" s="197">
        <v>444</v>
      </c>
      <c r="W76" s="50"/>
    </row>
    <row r="77" spans="1:23">
      <c r="A77" s="148" t="s">
        <v>141</v>
      </c>
      <c r="B77" s="129">
        <v>130371</v>
      </c>
      <c r="C77" s="129"/>
      <c r="D77" s="197">
        <v>7658</v>
      </c>
      <c r="E77" s="197">
        <v>8493</v>
      </c>
      <c r="F77" s="197">
        <v>7490</v>
      </c>
      <c r="G77" s="197">
        <v>7573</v>
      </c>
      <c r="H77" s="197">
        <v>7186</v>
      </c>
      <c r="I77" s="197">
        <v>7069</v>
      </c>
      <c r="J77" s="197">
        <v>7663</v>
      </c>
      <c r="K77" s="197">
        <v>8354</v>
      </c>
      <c r="L77" s="197">
        <v>9123</v>
      </c>
      <c r="M77" s="197">
        <v>9947</v>
      </c>
      <c r="N77" s="197">
        <v>10126</v>
      </c>
      <c r="O77" s="197">
        <v>9139</v>
      </c>
      <c r="P77" s="197">
        <v>8184</v>
      </c>
      <c r="Q77" s="197">
        <v>8231</v>
      </c>
      <c r="R77" s="197">
        <v>5529</v>
      </c>
      <c r="S77" s="197">
        <v>3979</v>
      </c>
      <c r="T77" s="197">
        <v>2665</v>
      </c>
      <c r="U77" s="197">
        <v>1348</v>
      </c>
      <c r="V77" s="197">
        <v>614</v>
      </c>
      <c r="W77" s="44"/>
    </row>
    <row r="78" spans="1:23">
      <c r="A78" s="148" t="s">
        <v>143</v>
      </c>
      <c r="B78" s="129">
        <v>56769</v>
      </c>
      <c r="C78" s="129"/>
      <c r="D78" s="197">
        <v>2989</v>
      </c>
      <c r="E78" s="197">
        <v>3089</v>
      </c>
      <c r="F78" s="197">
        <v>3128</v>
      </c>
      <c r="G78" s="197">
        <v>3445</v>
      </c>
      <c r="H78" s="197">
        <v>3297</v>
      </c>
      <c r="I78" s="197">
        <v>3008</v>
      </c>
      <c r="J78" s="197">
        <v>3098</v>
      </c>
      <c r="K78" s="197">
        <v>2990</v>
      </c>
      <c r="L78" s="197">
        <v>3389</v>
      </c>
      <c r="M78" s="197">
        <v>4018</v>
      </c>
      <c r="N78" s="197">
        <v>4570</v>
      </c>
      <c r="O78" s="197">
        <v>4032</v>
      </c>
      <c r="P78" s="197">
        <v>3723</v>
      </c>
      <c r="Q78" s="197">
        <v>4139</v>
      </c>
      <c r="R78" s="197">
        <v>2968</v>
      </c>
      <c r="S78" s="197">
        <v>2218</v>
      </c>
      <c r="T78" s="197">
        <v>1505</v>
      </c>
      <c r="U78" s="197">
        <v>820</v>
      </c>
      <c r="V78" s="197">
        <v>343</v>
      </c>
      <c r="W78" s="44"/>
    </row>
    <row r="79" spans="1:23">
      <c r="A79" s="148" t="s">
        <v>147</v>
      </c>
      <c r="B79" s="129">
        <v>43319</v>
      </c>
      <c r="C79" s="129"/>
      <c r="D79" s="197">
        <v>1908</v>
      </c>
      <c r="E79" s="197">
        <v>2169</v>
      </c>
      <c r="F79" s="197">
        <v>2209</v>
      </c>
      <c r="G79" s="197">
        <v>2566</v>
      </c>
      <c r="H79" s="197">
        <v>2955</v>
      </c>
      <c r="I79" s="197">
        <v>2486</v>
      </c>
      <c r="J79" s="197">
        <v>1993</v>
      </c>
      <c r="K79" s="197">
        <v>2111</v>
      </c>
      <c r="L79" s="197">
        <v>2439</v>
      </c>
      <c r="M79" s="197">
        <v>3009</v>
      </c>
      <c r="N79" s="197">
        <v>3357</v>
      </c>
      <c r="O79" s="197">
        <v>3246</v>
      </c>
      <c r="P79" s="197">
        <v>3097</v>
      </c>
      <c r="Q79" s="197">
        <v>3351</v>
      </c>
      <c r="R79" s="197">
        <v>2599</v>
      </c>
      <c r="S79" s="197">
        <v>1841</v>
      </c>
      <c r="T79" s="197">
        <v>1171</v>
      </c>
      <c r="U79" s="197">
        <v>580</v>
      </c>
      <c r="V79" s="197">
        <v>232</v>
      </c>
      <c r="W79" s="44"/>
    </row>
    <row r="80" spans="1:23">
      <c r="A80" s="148" t="s">
        <v>126</v>
      </c>
      <c r="B80" s="129">
        <v>246778</v>
      </c>
      <c r="C80" s="129"/>
      <c r="D80" s="197">
        <v>13636</v>
      </c>
      <c r="E80" s="197">
        <v>13033</v>
      </c>
      <c r="F80" s="197">
        <v>10940</v>
      </c>
      <c r="G80" s="197">
        <v>12603</v>
      </c>
      <c r="H80" s="197">
        <v>20799</v>
      </c>
      <c r="I80" s="197">
        <v>25953</v>
      </c>
      <c r="J80" s="197">
        <v>22449</v>
      </c>
      <c r="K80" s="197">
        <v>18925</v>
      </c>
      <c r="L80" s="197">
        <v>16766</v>
      </c>
      <c r="M80" s="197">
        <v>16303</v>
      </c>
      <c r="N80" s="197">
        <v>16177</v>
      </c>
      <c r="O80" s="197">
        <v>14276</v>
      </c>
      <c r="P80" s="197">
        <v>12088</v>
      </c>
      <c r="Q80" s="197">
        <v>11191</v>
      </c>
      <c r="R80" s="197">
        <v>7692</v>
      </c>
      <c r="S80" s="197">
        <v>5881</v>
      </c>
      <c r="T80" s="197">
        <v>4490</v>
      </c>
      <c r="U80" s="197">
        <v>2411</v>
      </c>
      <c r="V80" s="197">
        <v>1165</v>
      </c>
      <c r="W80" s="44"/>
    </row>
    <row r="81" spans="1:23">
      <c r="A81" s="148" t="s">
        <v>152</v>
      </c>
      <c r="B81" s="129">
        <v>25167</v>
      </c>
      <c r="C81" s="129"/>
      <c r="D81" s="197">
        <v>1515</v>
      </c>
      <c r="E81" s="197">
        <v>1425</v>
      </c>
      <c r="F81" s="197">
        <v>1410</v>
      </c>
      <c r="G81" s="197">
        <v>1523</v>
      </c>
      <c r="H81" s="197">
        <v>1591</v>
      </c>
      <c r="I81" s="197">
        <v>1326</v>
      </c>
      <c r="J81" s="197">
        <v>1379</v>
      </c>
      <c r="K81" s="197">
        <v>1433</v>
      </c>
      <c r="L81" s="197">
        <v>1613</v>
      </c>
      <c r="M81" s="197">
        <v>2056</v>
      </c>
      <c r="N81" s="197">
        <v>2021</v>
      </c>
      <c r="O81" s="197">
        <v>1828</v>
      </c>
      <c r="P81" s="197">
        <v>1579</v>
      </c>
      <c r="Q81" s="197">
        <v>1637</v>
      </c>
      <c r="R81" s="197">
        <v>1185</v>
      </c>
      <c r="S81" s="197">
        <v>810</v>
      </c>
      <c r="T81" s="197">
        <v>486</v>
      </c>
      <c r="U81" s="197">
        <v>249</v>
      </c>
      <c r="V81" s="197">
        <v>101</v>
      </c>
      <c r="W81" s="44"/>
    </row>
    <row r="82" spans="1:23">
      <c r="A82" s="148" t="s">
        <v>146</v>
      </c>
      <c r="B82" s="129">
        <v>72533</v>
      </c>
      <c r="C82" s="129"/>
      <c r="D82" s="197">
        <v>3480</v>
      </c>
      <c r="E82" s="197">
        <v>3925</v>
      </c>
      <c r="F82" s="197">
        <v>3879</v>
      </c>
      <c r="G82" s="197">
        <v>3995</v>
      </c>
      <c r="H82" s="197">
        <v>3996</v>
      </c>
      <c r="I82" s="197">
        <v>3672</v>
      </c>
      <c r="J82" s="197">
        <v>3519</v>
      </c>
      <c r="K82" s="197">
        <v>3252</v>
      </c>
      <c r="L82" s="197">
        <v>3894</v>
      </c>
      <c r="M82" s="197">
        <v>5061</v>
      </c>
      <c r="N82" s="197">
        <v>5884</v>
      </c>
      <c r="O82" s="197">
        <v>5552</v>
      </c>
      <c r="P82" s="197">
        <v>5261</v>
      </c>
      <c r="Q82" s="197">
        <v>5663</v>
      </c>
      <c r="R82" s="197">
        <v>4333</v>
      </c>
      <c r="S82" s="197">
        <v>3339</v>
      </c>
      <c r="T82" s="197">
        <v>2250</v>
      </c>
      <c r="U82" s="197">
        <v>1098</v>
      </c>
      <c r="V82" s="197">
        <v>480</v>
      </c>
      <c r="W82" s="44"/>
    </row>
    <row r="83" spans="1:23">
      <c r="A83" s="148" t="s">
        <v>144</v>
      </c>
      <c r="B83" s="129">
        <v>71432</v>
      </c>
      <c r="C83" s="129"/>
      <c r="D83" s="197">
        <v>4072</v>
      </c>
      <c r="E83" s="197">
        <v>3918</v>
      </c>
      <c r="F83" s="197">
        <v>3553</v>
      </c>
      <c r="G83" s="197">
        <v>4232</v>
      </c>
      <c r="H83" s="197">
        <v>6850</v>
      </c>
      <c r="I83" s="197">
        <v>7015</v>
      </c>
      <c r="J83" s="197">
        <v>5275</v>
      </c>
      <c r="K83" s="197">
        <v>4008</v>
      </c>
      <c r="L83" s="197">
        <v>3685</v>
      </c>
      <c r="M83" s="197">
        <v>4514</v>
      </c>
      <c r="N83" s="197">
        <v>4693</v>
      </c>
      <c r="O83" s="197">
        <v>4632</v>
      </c>
      <c r="P83" s="197">
        <v>3735</v>
      </c>
      <c r="Q83" s="197">
        <v>3703</v>
      </c>
      <c r="R83" s="197">
        <v>2650</v>
      </c>
      <c r="S83" s="197">
        <v>2157</v>
      </c>
      <c r="T83" s="197">
        <v>1534</v>
      </c>
      <c r="U83" s="197">
        <v>852</v>
      </c>
      <c r="V83" s="197">
        <v>354</v>
      </c>
      <c r="W83" s="44"/>
    </row>
    <row r="84" spans="1:23">
      <c r="A84" s="148" t="s">
        <v>145</v>
      </c>
      <c r="B84" s="129">
        <v>59273</v>
      </c>
      <c r="C84" s="129"/>
      <c r="D84" s="197">
        <v>3482</v>
      </c>
      <c r="E84" s="197">
        <v>3507</v>
      </c>
      <c r="F84" s="197">
        <v>3216</v>
      </c>
      <c r="G84" s="197">
        <v>3477</v>
      </c>
      <c r="H84" s="197">
        <v>3689</v>
      </c>
      <c r="I84" s="197">
        <v>3552</v>
      </c>
      <c r="J84" s="197">
        <v>3358</v>
      </c>
      <c r="K84" s="197">
        <v>3246</v>
      </c>
      <c r="L84" s="197">
        <v>3714</v>
      </c>
      <c r="M84" s="197">
        <v>4466</v>
      </c>
      <c r="N84" s="197">
        <v>4685</v>
      </c>
      <c r="O84" s="197">
        <v>4283</v>
      </c>
      <c r="P84" s="197">
        <v>3731</v>
      </c>
      <c r="Q84" s="197">
        <v>3787</v>
      </c>
      <c r="R84" s="197">
        <v>2773</v>
      </c>
      <c r="S84" s="197">
        <v>2086</v>
      </c>
      <c r="T84" s="197">
        <v>1329</v>
      </c>
      <c r="U84" s="197">
        <v>643</v>
      </c>
      <c r="V84" s="197">
        <v>249</v>
      </c>
      <c r="W84" s="44"/>
    </row>
    <row r="85" spans="1:23">
      <c r="A85" s="148" t="s">
        <v>151</v>
      </c>
      <c r="B85" s="129">
        <v>52014</v>
      </c>
      <c r="C85" s="129"/>
      <c r="D85" s="197">
        <v>2739</v>
      </c>
      <c r="E85" s="197">
        <v>3113</v>
      </c>
      <c r="F85" s="197">
        <v>3156</v>
      </c>
      <c r="G85" s="197">
        <v>3277</v>
      </c>
      <c r="H85" s="197">
        <v>3335</v>
      </c>
      <c r="I85" s="197">
        <v>2823</v>
      </c>
      <c r="J85" s="197">
        <v>2430</v>
      </c>
      <c r="K85" s="197">
        <v>2566</v>
      </c>
      <c r="L85" s="197">
        <v>3061</v>
      </c>
      <c r="M85" s="197">
        <v>3704</v>
      </c>
      <c r="N85" s="197">
        <v>4160</v>
      </c>
      <c r="O85" s="197">
        <v>3876</v>
      </c>
      <c r="P85" s="197">
        <v>3387</v>
      </c>
      <c r="Q85" s="197">
        <v>3321</v>
      </c>
      <c r="R85" s="197">
        <v>2472</v>
      </c>
      <c r="S85" s="197">
        <v>2013</v>
      </c>
      <c r="T85" s="197">
        <v>1495</v>
      </c>
      <c r="U85" s="197">
        <v>749</v>
      </c>
      <c r="V85" s="197">
        <v>337</v>
      </c>
      <c r="W85" s="44"/>
    </row>
    <row r="86" spans="1:23">
      <c r="A86" s="148" t="s">
        <v>132</v>
      </c>
      <c r="B86" s="129">
        <v>49830</v>
      </c>
      <c r="C86" s="129"/>
      <c r="D86" s="197">
        <v>2919</v>
      </c>
      <c r="E86" s="197">
        <v>3253</v>
      </c>
      <c r="F86" s="197">
        <v>2988</v>
      </c>
      <c r="G86" s="197">
        <v>2855</v>
      </c>
      <c r="H86" s="197">
        <v>2990</v>
      </c>
      <c r="I86" s="197">
        <v>2551</v>
      </c>
      <c r="J86" s="197">
        <v>2530</v>
      </c>
      <c r="K86" s="197">
        <v>2713</v>
      </c>
      <c r="L86" s="197">
        <v>3382</v>
      </c>
      <c r="M86" s="197">
        <v>3741</v>
      </c>
      <c r="N86" s="197">
        <v>4090</v>
      </c>
      <c r="O86" s="197">
        <v>3744</v>
      </c>
      <c r="P86" s="197">
        <v>3034</v>
      </c>
      <c r="Q86" s="197">
        <v>3001</v>
      </c>
      <c r="R86" s="197">
        <v>2305</v>
      </c>
      <c r="S86" s="197">
        <v>1690</v>
      </c>
      <c r="T86" s="197">
        <v>1188</v>
      </c>
      <c r="U86" s="197">
        <v>598</v>
      </c>
      <c r="V86" s="197">
        <v>258</v>
      </c>
      <c r="W86" s="44"/>
    </row>
    <row r="87" spans="1:23">
      <c r="A87" s="148" t="s">
        <v>139</v>
      </c>
      <c r="B87" s="129">
        <v>44620</v>
      </c>
      <c r="C87" s="129"/>
      <c r="D87" s="197">
        <v>2701</v>
      </c>
      <c r="E87" s="197">
        <v>3169</v>
      </c>
      <c r="F87" s="197">
        <v>2994</v>
      </c>
      <c r="G87" s="197">
        <v>3092</v>
      </c>
      <c r="H87" s="197">
        <v>2815</v>
      </c>
      <c r="I87" s="197">
        <v>2235</v>
      </c>
      <c r="J87" s="197">
        <v>1892</v>
      </c>
      <c r="K87" s="197">
        <v>2396</v>
      </c>
      <c r="L87" s="197">
        <v>2856</v>
      </c>
      <c r="M87" s="197">
        <v>3208</v>
      </c>
      <c r="N87" s="197">
        <v>3473</v>
      </c>
      <c r="O87" s="197">
        <v>3233</v>
      </c>
      <c r="P87" s="197">
        <v>2791</v>
      </c>
      <c r="Q87" s="197">
        <v>2478</v>
      </c>
      <c r="R87" s="197">
        <v>1844</v>
      </c>
      <c r="S87" s="197">
        <v>1519</v>
      </c>
      <c r="T87" s="197">
        <v>1102</v>
      </c>
      <c r="U87" s="197">
        <v>561</v>
      </c>
      <c r="V87" s="197">
        <v>261</v>
      </c>
    </row>
    <row r="88" spans="1:23">
      <c r="A88" s="148" t="s">
        <v>136</v>
      </c>
      <c r="B88" s="129">
        <v>78026</v>
      </c>
      <c r="C88" s="129"/>
      <c r="D88" s="197">
        <v>4543</v>
      </c>
      <c r="E88" s="197">
        <v>4782</v>
      </c>
      <c r="F88" s="197">
        <v>4412</v>
      </c>
      <c r="G88" s="197">
        <v>4584</v>
      </c>
      <c r="H88" s="197">
        <v>4670</v>
      </c>
      <c r="I88" s="197">
        <v>4538</v>
      </c>
      <c r="J88" s="197">
        <v>4657</v>
      </c>
      <c r="K88" s="197">
        <v>4994</v>
      </c>
      <c r="L88" s="197">
        <v>5398</v>
      </c>
      <c r="M88" s="197">
        <v>6279</v>
      </c>
      <c r="N88" s="197">
        <v>6186</v>
      </c>
      <c r="O88" s="197">
        <v>5421</v>
      </c>
      <c r="P88" s="197">
        <v>4431</v>
      </c>
      <c r="Q88" s="197">
        <v>4682</v>
      </c>
      <c r="R88" s="197">
        <v>3266</v>
      </c>
      <c r="S88" s="197">
        <v>2408</v>
      </c>
      <c r="T88" s="197">
        <v>1683</v>
      </c>
      <c r="U88" s="197">
        <v>763</v>
      </c>
      <c r="V88" s="197">
        <v>329</v>
      </c>
    </row>
    <row r="89" spans="1:23">
      <c r="A89" s="148" t="s">
        <v>140</v>
      </c>
      <c r="B89" s="129">
        <v>179552</v>
      </c>
      <c r="C89" s="129"/>
      <c r="D89" s="197">
        <v>10157</v>
      </c>
      <c r="E89" s="197">
        <v>10906</v>
      </c>
      <c r="F89" s="197">
        <v>9948</v>
      </c>
      <c r="G89" s="197">
        <v>10687</v>
      </c>
      <c r="H89" s="197">
        <v>12020</v>
      </c>
      <c r="I89" s="197">
        <v>10466</v>
      </c>
      <c r="J89" s="197">
        <v>10197</v>
      </c>
      <c r="K89" s="197">
        <v>10280</v>
      </c>
      <c r="L89" s="197">
        <v>11190</v>
      </c>
      <c r="M89" s="197">
        <v>13408</v>
      </c>
      <c r="N89" s="197">
        <v>13327</v>
      </c>
      <c r="O89" s="197">
        <v>12779</v>
      </c>
      <c r="P89" s="197">
        <v>10956</v>
      </c>
      <c r="Q89" s="197">
        <v>11517</v>
      </c>
      <c r="R89" s="197">
        <v>8633</v>
      </c>
      <c r="S89" s="197">
        <v>6060</v>
      </c>
      <c r="T89" s="197">
        <v>4105</v>
      </c>
      <c r="U89" s="197">
        <v>2030</v>
      </c>
      <c r="V89" s="197">
        <v>886</v>
      </c>
    </row>
    <row r="90" spans="1:23">
      <c r="A90" s="148" t="s">
        <v>142</v>
      </c>
      <c r="B90" s="129">
        <v>299035</v>
      </c>
      <c r="C90" s="129"/>
      <c r="D90" s="197">
        <v>17789</v>
      </c>
      <c r="E90" s="197">
        <v>15866</v>
      </c>
      <c r="F90" s="197">
        <v>13703</v>
      </c>
      <c r="G90" s="197">
        <v>16669</v>
      </c>
      <c r="H90" s="197">
        <v>27102</v>
      </c>
      <c r="I90" s="197">
        <v>31828</v>
      </c>
      <c r="J90" s="197">
        <v>27904</v>
      </c>
      <c r="K90" s="197">
        <v>22182</v>
      </c>
      <c r="L90" s="197">
        <v>18717</v>
      </c>
      <c r="M90" s="197">
        <v>19948</v>
      </c>
      <c r="N90" s="197">
        <v>19976</v>
      </c>
      <c r="O90" s="197">
        <v>17580</v>
      </c>
      <c r="P90" s="197">
        <v>14433</v>
      </c>
      <c r="Q90" s="197">
        <v>12473</v>
      </c>
      <c r="R90" s="197">
        <v>8760</v>
      </c>
      <c r="S90" s="197">
        <v>6503</v>
      </c>
      <c r="T90" s="197">
        <v>4488</v>
      </c>
      <c r="U90" s="197">
        <v>2162</v>
      </c>
      <c r="V90" s="197">
        <v>952</v>
      </c>
    </row>
    <row r="91" spans="1:23">
      <c r="A91" s="148" t="s">
        <v>133</v>
      </c>
      <c r="B91" s="129">
        <v>114846</v>
      </c>
      <c r="C91" s="129"/>
      <c r="D91" s="197">
        <v>6012</v>
      </c>
      <c r="E91" s="197">
        <v>6690</v>
      </c>
      <c r="F91" s="197">
        <v>6446</v>
      </c>
      <c r="G91" s="197">
        <v>6805</v>
      </c>
      <c r="H91" s="197">
        <v>6178</v>
      </c>
      <c r="I91" s="197">
        <v>6176</v>
      </c>
      <c r="J91" s="197">
        <v>6464</v>
      </c>
      <c r="K91" s="197">
        <v>6481</v>
      </c>
      <c r="L91" s="197">
        <v>6714</v>
      </c>
      <c r="M91" s="197">
        <v>8184</v>
      </c>
      <c r="N91" s="197">
        <v>9055</v>
      </c>
      <c r="O91" s="197">
        <v>8716</v>
      </c>
      <c r="P91" s="197">
        <v>7980</v>
      </c>
      <c r="Q91" s="197">
        <v>8009</v>
      </c>
      <c r="R91" s="197">
        <v>5994</v>
      </c>
      <c r="S91" s="197">
        <v>4056</v>
      </c>
      <c r="T91" s="197">
        <v>2818</v>
      </c>
      <c r="U91" s="197">
        <v>1460</v>
      </c>
      <c r="V91" s="197">
        <v>608</v>
      </c>
    </row>
    <row r="92" spans="1:23">
      <c r="A92" s="148" t="s">
        <v>154</v>
      </c>
      <c r="B92" s="129">
        <v>37836</v>
      </c>
      <c r="C92" s="129"/>
      <c r="D92" s="197">
        <v>1983</v>
      </c>
      <c r="E92" s="197">
        <v>2194</v>
      </c>
      <c r="F92" s="197">
        <v>2052</v>
      </c>
      <c r="G92" s="197">
        <v>2269</v>
      </c>
      <c r="H92" s="197">
        <v>2412</v>
      </c>
      <c r="I92" s="197">
        <v>2322</v>
      </c>
      <c r="J92" s="197">
        <v>2227</v>
      </c>
      <c r="K92" s="197">
        <v>2010</v>
      </c>
      <c r="L92" s="197">
        <v>2118</v>
      </c>
      <c r="M92" s="197">
        <v>2694</v>
      </c>
      <c r="N92" s="197">
        <v>3256</v>
      </c>
      <c r="O92" s="197">
        <v>2965</v>
      </c>
      <c r="P92" s="197">
        <v>2425</v>
      </c>
      <c r="Q92" s="197">
        <v>2361</v>
      </c>
      <c r="R92" s="197">
        <v>1795</v>
      </c>
      <c r="S92" s="197">
        <v>1293</v>
      </c>
      <c r="T92" s="197">
        <v>847</v>
      </c>
      <c r="U92" s="197">
        <v>423</v>
      </c>
      <c r="V92" s="197">
        <v>190</v>
      </c>
    </row>
    <row r="93" spans="1:23">
      <c r="A93" s="148" t="s">
        <v>128</v>
      </c>
      <c r="B93" s="129">
        <v>42579</v>
      </c>
      <c r="C93" s="129"/>
      <c r="D93" s="197">
        <v>2871</v>
      </c>
      <c r="E93" s="197">
        <v>2672</v>
      </c>
      <c r="F93" s="197">
        <v>2531</v>
      </c>
      <c r="G93" s="197">
        <v>2465</v>
      </c>
      <c r="H93" s="197">
        <v>2508</v>
      </c>
      <c r="I93" s="197">
        <v>2460</v>
      </c>
      <c r="J93" s="197">
        <v>2518</v>
      </c>
      <c r="K93" s="197">
        <v>2614</v>
      </c>
      <c r="L93" s="197">
        <v>2717</v>
      </c>
      <c r="M93" s="197">
        <v>3128</v>
      </c>
      <c r="N93" s="197">
        <v>3186</v>
      </c>
      <c r="O93" s="197">
        <v>2942</v>
      </c>
      <c r="P93" s="197">
        <v>2609</v>
      </c>
      <c r="Q93" s="197">
        <v>2602</v>
      </c>
      <c r="R93" s="197">
        <v>1939</v>
      </c>
      <c r="S93" s="197">
        <v>1321</v>
      </c>
      <c r="T93" s="197">
        <v>862</v>
      </c>
      <c r="U93" s="197">
        <v>460</v>
      </c>
      <c r="V93" s="197">
        <v>174</v>
      </c>
    </row>
    <row r="94" spans="1:23">
      <c r="A94" s="148" t="s">
        <v>125</v>
      </c>
      <c r="B94" s="129">
        <v>47653</v>
      </c>
      <c r="C94" s="129"/>
      <c r="D94" s="197">
        <v>2478</v>
      </c>
      <c r="E94" s="197">
        <v>2852</v>
      </c>
      <c r="F94" s="197">
        <v>2617</v>
      </c>
      <c r="G94" s="197">
        <v>2932</v>
      </c>
      <c r="H94" s="197">
        <v>3018</v>
      </c>
      <c r="I94" s="197">
        <v>2889</v>
      </c>
      <c r="J94" s="197">
        <v>2814</v>
      </c>
      <c r="K94" s="197">
        <v>2643</v>
      </c>
      <c r="L94" s="197">
        <v>2980</v>
      </c>
      <c r="M94" s="197">
        <v>3682</v>
      </c>
      <c r="N94" s="197">
        <v>3617</v>
      </c>
      <c r="O94" s="197">
        <v>3261</v>
      </c>
      <c r="P94" s="197">
        <v>2966</v>
      </c>
      <c r="Q94" s="197">
        <v>2943</v>
      </c>
      <c r="R94" s="197">
        <v>2258</v>
      </c>
      <c r="S94" s="197">
        <v>1744</v>
      </c>
      <c r="T94" s="197">
        <v>1108</v>
      </c>
      <c r="U94" s="197">
        <v>599</v>
      </c>
      <c r="V94" s="197">
        <v>252</v>
      </c>
    </row>
    <row r="95" spans="1:23">
      <c r="A95" s="148" t="s">
        <v>127</v>
      </c>
      <c r="B95" s="129">
        <v>13269</v>
      </c>
      <c r="C95" s="129"/>
      <c r="D95" s="197">
        <v>642</v>
      </c>
      <c r="E95" s="197">
        <v>756</v>
      </c>
      <c r="F95" s="197">
        <v>705</v>
      </c>
      <c r="G95" s="197">
        <v>673</v>
      </c>
      <c r="H95" s="197">
        <v>650</v>
      </c>
      <c r="I95" s="197">
        <v>613</v>
      </c>
      <c r="J95" s="197">
        <v>618</v>
      </c>
      <c r="K95" s="197">
        <v>687</v>
      </c>
      <c r="L95" s="197">
        <v>816</v>
      </c>
      <c r="M95" s="197">
        <v>1062</v>
      </c>
      <c r="N95" s="197">
        <v>1035</v>
      </c>
      <c r="O95" s="197">
        <v>1018</v>
      </c>
      <c r="P95" s="197">
        <v>987</v>
      </c>
      <c r="Q95" s="197">
        <v>1050</v>
      </c>
      <c r="R95" s="197">
        <v>741</v>
      </c>
      <c r="S95" s="197">
        <v>580</v>
      </c>
      <c r="T95" s="197">
        <v>355</v>
      </c>
      <c r="U95" s="197">
        <v>210</v>
      </c>
      <c r="V95" s="197">
        <v>71</v>
      </c>
    </row>
    <row r="96" spans="1:23">
      <c r="A96" s="148" t="s">
        <v>153</v>
      </c>
      <c r="B96" s="129">
        <v>64655</v>
      </c>
      <c r="C96" s="129"/>
      <c r="D96" s="197">
        <v>3503</v>
      </c>
      <c r="E96" s="197">
        <v>3825</v>
      </c>
      <c r="F96" s="197">
        <v>3722</v>
      </c>
      <c r="G96" s="197">
        <v>4007</v>
      </c>
      <c r="H96" s="197">
        <v>4148</v>
      </c>
      <c r="I96" s="197">
        <v>3564</v>
      </c>
      <c r="J96" s="197">
        <v>3224</v>
      </c>
      <c r="K96" s="197">
        <v>3157</v>
      </c>
      <c r="L96" s="197">
        <v>3700</v>
      </c>
      <c r="M96" s="197">
        <v>4645</v>
      </c>
      <c r="N96" s="197">
        <v>5069</v>
      </c>
      <c r="O96" s="197">
        <v>4790</v>
      </c>
      <c r="P96" s="197">
        <v>4304</v>
      </c>
      <c r="Q96" s="197">
        <v>4478</v>
      </c>
      <c r="R96" s="197">
        <v>3391</v>
      </c>
      <c r="S96" s="197">
        <v>2461</v>
      </c>
      <c r="T96" s="197">
        <v>1620</v>
      </c>
      <c r="U96" s="197">
        <v>748</v>
      </c>
      <c r="V96" s="197">
        <v>299</v>
      </c>
    </row>
    <row r="97" spans="1:22">
      <c r="A97" s="148" t="s">
        <v>148</v>
      </c>
      <c r="B97" s="129">
        <v>164242</v>
      </c>
      <c r="C97" s="129"/>
      <c r="D97" s="197">
        <v>9817</v>
      </c>
      <c r="E97" s="197">
        <v>10533</v>
      </c>
      <c r="F97" s="197">
        <v>10067</v>
      </c>
      <c r="G97" s="197">
        <v>10354</v>
      </c>
      <c r="H97" s="197">
        <v>10761</v>
      </c>
      <c r="I97" s="197">
        <v>10197</v>
      </c>
      <c r="J97" s="197">
        <v>10357</v>
      </c>
      <c r="K97" s="197">
        <v>10380</v>
      </c>
      <c r="L97" s="197">
        <v>11022</v>
      </c>
      <c r="M97" s="197">
        <v>12690</v>
      </c>
      <c r="N97" s="197">
        <v>12858</v>
      </c>
      <c r="O97" s="197">
        <v>11103</v>
      </c>
      <c r="P97" s="197">
        <v>9377</v>
      </c>
      <c r="Q97" s="197">
        <v>8878</v>
      </c>
      <c r="R97" s="197">
        <v>6342</v>
      </c>
      <c r="S97" s="197">
        <v>4679</v>
      </c>
      <c r="T97" s="197">
        <v>2981</v>
      </c>
      <c r="U97" s="197">
        <v>1326</v>
      </c>
      <c r="V97" s="197">
        <v>520</v>
      </c>
    </row>
    <row r="98" spans="1:22">
      <c r="A98" s="148" t="s">
        <v>124</v>
      </c>
      <c r="B98" s="129">
        <v>10880</v>
      </c>
      <c r="C98" s="129"/>
      <c r="D98" s="197">
        <v>545</v>
      </c>
      <c r="E98" s="197">
        <v>608</v>
      </c>
      <c r="F98" s="197">
        <v>555</v>
      </c>
      <c r="G98" s="197">
        <v>603</v>
      </c>
      <c r="H98" s="197">
        <v>577</v>
      </c>
      <c r="I98" s="197">
        <v>605</v>
      </c>
      <c r="J98" s="197">
        <v>540</v>
      </c>
      <c r="K98" s="197">
        <v>536</v>
      </c>
      <c r="L98" s="197">
        <v>622</v>
      </c>
      <c r="M98" s="197">
        <v>795</v>
      </c>
      <c r="N98" s="197">
        <v>908</v>
      </c>
      <c r="O98" s="197">
        <v>876</v>
      </c>
      <c r="P98" s="197">
        <v>766</v>
      </c>
      <c r="Q98" s="197">
        <v>770</v>
      </c>
      <c r="R98" s="197">
        <v>611</v>
      </c>
      <c r="S98" s="197">
        <v>467</v>
      </c>
      <c r="T98" s="197">
        <v>282</v>
      </c>
      <c r="U98" s="197">
        <v>147</v>
      </c>
      <c r="V98" s="197">
        <v>67</v>
      </c>
    </row>
    <row r="99" spans="1:22">
      <c r="A99" s="148" t="s">
        <v>129</v>
      </c>
      <c r="B99" s="129">
        <v>73962</v>
      </c>
      <c r="C99" s="129"/>
      <c r="D99" s="197">
        <v>3747</v>
      </c>
      <c r="E99" s="197">
        <v>4081</v>
      </c>
      <c r="F99" s="197">
        <v>3935</v>
      </c>
      <c r="G99" s="197">
        <v>4438</v>
      </c>
      <c r="H99" s="197">
        <v>4430</v>
      </c>
      <c r="I99" s="197">
        <v>4041</v>
      </c>
      <c r="J99" s="197">
        <v>4186</v>
      </c>
      <c r="K99" s="197">
        <v>4185</v>
      </c>
      <c r="L99" s="197">
        <v>4187</v>
      </c>
      <c r="M99" s="197">
        <v>5184</v>
      </c>
      <c r="N99" s="197">
        <v>5940</v>
      </c>
      <c r="O99" s="197">
        <v>5288</v>
      </c>
      <c r="P99" s="197">
        <v>4954</v>
      </c>
      <c r="Q99" s="197">
        <v>5018</v>
      </c>
      <c r="R99" s="197">
        <v>3766</v>
      </c>
      <c r="S99" s="197">
        <v>2901</v>
      </c>
      <c r="T99" s="197">
        <v>2077</v>
      </c>
      <c r="U99" s="197">
        <v>1130</v>
      </c>
      <c r="V99" s="197">
        <v>474</v>
      </c>
    </row>
    <row r="100" spans="1:22">
      <c r="A100" s="148" t="s">
        <v>138</v>
      </c>
      <c r="B100" s="129">
        <v>84692</v>
      </c>
      <c r="C100" s="129"/>
      <c r="D100" s="197">
        <v>4772</v>
      </c>
      <c r="E100" s="197">
        <v>4830</v>
      </c>
      <c r="F100" s="197">
        <v>4606</v>
      </c>
      <c r="G100" s="197">
        <v>5084</v>
      </c>
      <c r="H100" s="197">
        <v>5464</v>
      </c>
      <c r="I100" s="197">
        <v>5719</v>
      </c>
      <c r="J100" s="197">
        <v>5418</v>
      </c>
      <c r="K100" s="197">
        <v>4942</v>
      </c>
      <c r="L100" s="197">
        <v>5030</v>
      </c>
      <c r="M100" s="197">
        <v>6312</v>
      </c>
      <c r="N100" s="197">
        <v>6814</v>
      </c>
      <c r="O100" s="197">
        <v>6350</v>
      </c>
      <c r="P100" s="197">
        <v>5063</v>
      </c>
      <c r="Q100" s="197">
        <v>4816</v>
      </c>
      <c r="R100" s="197">
        <v>3632</v>
      </c>
      <c r="S100" s="197">
        <v>2725</v>
      </c>
      <c r="T100" s="197">
        <v>1771</v>
      </c>
      <c r="U100" s="197">
        <v>930</v>
      </c>
      <c r="V100" s="197">
        <v>414</v>
      </c>
    </row>
    <row r="101" spans="1:22">
      <c r="A101" s="148" t="s">
        <v>135</v>
      </c>
      <c r="B101" s="129">
        <v>55516</v>
      </c>
      <c r="C101" s="129"/>
      <c r="D101" s="197">
        <v>2891</v>
      </c>
      <c r="E101" s="197">
        <v>3055</v>
      </c>
      <c r="F101" s="197">
        <v>3079</v>
      </c>
      <c r="G101" s="197">
        <v>3078</v>
      </c>
      <c r="H101" s="197">
        <v>2809</v>
      </c>
      <c r="I101" s="197">
        <v>2465</v>
      </c>
      <c r="J101" s="197">
        <v>2438</v>
      </c>
      <c r="K101" s="197">
        <v>2607</v>
      </c>
      <c r="L101" s="197">
        <v>3273</v>
      </c>
      <c r="M101" s="197">
        <v>4231</v>
      </c>
      <c r="N101" s="197">
        <v>4657</v>
      </c>
      <c r="O101" s="197">
        <v>4341</v>
      </c>
      <c r="P101" s="197">
        <v>4040</v>
      </c>
      <c r="Q101" s="197">
        <v>4344</v>
      </c>
      <c r="R101" s="197">
        <v>3194</v>
      </c>
      <c r="S101" s="197">
        <v>2310</v>
      </c>
      <c r="T101" s="197">
        <v>1523</v>
      </c>
      <c r="U101" s="197">
        <v>872</v>
      </c>
      <c r="V101" s="197">
        <v>309</v>
      </c>
    </row>
    <row r="102" spans="1:22">
      <c r="A102" s="148" t="s">
        <v>134</v>
      </c>
      <c r="B102" s="129">
        <v>11783</v>
      </c>
      <c r="C102" s="129"/>
      <c r="D102" s="197">
        <v>650</v>
      </c>
      <c r="E102" s="197">
        <v>730</v>
      </c>
      <c r="F102" s="197">
        <v>701</v>
      </c>
      <c r="G102" s="197">
        <v>669</v>
      </c>
      <c r="H102" s="197">
        <v>720</v>
      </c>
      <c r="I102" s="197">
        <v>707</v>
      </c>
      <c r="J102" s="197">
        <v>655</v>
      </c>
      <c r="K102" s="197">
        <v>712</v>
      </c>
      <c r="L102" s="197">
        <v>800</v>
      </c>
      <c r="M102" s="197">
        <v>814</v>
      </c>
      <c r="N102" s="197">
        <v>928</v>
      </c>
      <c r="O102" s="197">
        <v>826</v>
      </c>
      <c r="P102" s="197">
        <v>772</v>
      </c>
      <c r="Q102" s="197">
        <v>774</v>
      </c>
      <c r="R102" s="197">
        <v>538</v>
      </c>
      <c r="S102" s="197">
        <v>391</v>
      </c>
      <c r="T102" s="197">
        <v>232</v>
      </c>
      <c r="U102" s="197">
        <v>119</v>
      </c>
      <c r="V102" s="197">
        <v>45</v>
      </c>
    </row>
    <row r="103" spans="1:22">
      <c r="A103" s="148" t="s">
        <v>149</v>
      </c>
      <c r="B103" s="129">
        <v>53674</v>
      </c>
      <c r="C103" s="129"/>
      <c r="D103" s="197">
        <v>2673</v>
      </c>
      <c r="E103" s="197">
        <v>2983</v>
      </c>
      <c r="F103" s="197">
        <v>2806</v>
      </c>
      <c r="G103" s="197">
        <v>3125</v>
      </c>
      <c r="H103" s="197">
        <v>3010</v>
      </c>
      <c r="I103" s="197">
        <v>2799</v>
      </c>
      <c r="J103" s="197">
        <v>2515</v>
      </c>
      <c r="K103" s="197">
        <v>2657</v>
      </c>
      <c r="L103" s="197">
        <v>3044</v>
      </c>
      <c r="M103" s="197">
        <v>3755</v>
      </c>
      <c r="N103" s="197">
        <v>4155</v>
      </c>
      <c r="O103" s="197">
        <v>4100</v>
      </c>
      <c r="P103" s="197">
        <v>3822</v>
      </c>
      <c r="Q103" s="197">
        <v>4015</v>
      </c>
      <c r="R103" s="197">
        <v>3164</v>
      </c>
      <c r="S103" s="197">
        <v>2312</v>
      </c>
      <c r="T103" s="197">
        <v>1563</v>
      </c>
      <c r="U103" s="197">
        <v>815</v>
      </c>
      <c r="V103" s="197">
        <v>361</v>
      </c>
    </row>
    <row r="104" spans="1:22">
      <c r="A104" s="148" t="s">
        <v>150</v>
      </c>
      <c r="B104" s="129">
        <v>152995</v>
      </c>
      <c r="C104" s="129"/>
      <c r="D104" s="197">
        <v>8870</v>
      </c>
      <c r="E104" s="197">
        <v>8975</v>
      </c>
      <c r="F104" s="197">
        <v>8408</v>
      </c>
      <c r="G104" s="197">
        <v>9067</v>
      </c>
      <c r="H104" s="197">
        <v>9382</v>
      </c>
      <c r="I104" s="197">
        <v>8720</v>
      </c>
      <c r="J104" s="197">
        <v>8857</v>
      </c>
      <c r="K104" s="197">
        <v>9337</v>
      </c>
      <c r="L104" s="197">
        <v>10057</v>
      </c>
      <c r="M104" s="197">
        <v>11964</v>
      </c>
      <c r="N104" s="197">
        <v>12072</v>
      </c>
      <c r="O104" s="197">
        <v>11414</v>
      </c>
      <c r="P104" s="197">
        <v>9810</v>
      </c>
      <c r="Q104" s="197">
        <v>9020</v>
      </c>
      <c r="R104" s="197">
        <v>6767</v>
      </c>
      <c r="S104" s="197">
        <v>4827</v>
      </c>
      <c r="T104" s="197">
        <v>3257</v>
      </c>
      <c r="U104" s="197">
        <v>1587</v>
      </c>
      <c r="V104" s="197">
        <v>604</v>
      </c>
    </row>
    <row r="105" spans="1:22">
      <c r="A105" s="148" t="s">
        <v>130</v>
      </c>
      <c r="B105" s="129">
        <v>45081</v>
      </c>
      <c r="C105" s="129"/>
      <c r="D105" s="197">
        <v>2248</v>
      </c>
      <c r="E105" s="197">
        <v>2466</v>
      </c>
      <c r="F105" s="197">
        <v>2660</v>
      </c>
      <c r="G105" s="197">
        <v>3186</v>
      </c>
      <c r="H105" s="197">
        <v>3903</v>
      </c>
      <c r="I105" s="197">
        <v>2994</v>
      </c>
      <c r="J105" s="197">
        <v>2307</v>
      </c>
      <c r="K105" s="197">
        <v>2334</v>
      </c>
      <c r="L105" s="197">
        <v>2663</v>
      </c>
      <c r="M105" s="197">
        <v>3281</v>
      </c>
      <c r="N105" s="197">
        <v>3470</v>
      </c>
      <c r="O105" s="197">
        <v>3136</v>
      </c>
      <c r="P105" s="197">
        <v>2630</v>
      </c>
      <c r="Q105" s="197">
        <v>2674</v>
      </c>
      <c r="R105" s="197">
        <v>1927</v>
      </c>
      <c r="S105" s="197">
        <v>1508</v>
      </c>
      <c r="T105" s="197">
        <v>1026</v>
      </c>
      <c r="U105" s="197">
        <v>483</v>
      </c>
      <c r="V105" s="197">
        <v>185</v>
      </c>
    </row>
    <row r="106" spans="1:22">
      <c r="A106" s="148" t="s">
        <v>155</v>
      </c>
      <c r="B106" s="129">
        <v>42747</v>
      </c>
      <c r="C106" s="129"/>
      <c r="D106" s="197">
        <v>2515</v>
      </c>
      <c r="E106" s="197">
        <v>2685</v>
      </c>
      <c r="F106" s="197">
        <v>2368</v>
      </c>
      <c r="G106" s="197">
        <v>2456</v>
      </c>
      <c r="H106" s="197">
        <v>2876</v>
      </c>
      <c r="I106" s="197">
        <v>2868</v>
      </c>
      <c r="J106" s="197">
        <v>2680</v>
      </c>
      <c r="K106" s="197">
        <v>2403</v>
      </c>
      <c r="L106" s="197">
        <v>2434</v>
      </c>
      <c r="M106" s="197">
        <v>3070</v>
      </c>
      <c r="N106" s="197">
        <v>3512</v>
      </c>
      <c r="O106" s="197">
        <v>3208</v>
      </c>
      <c r="P106" s="197">
        <v>2759</v>
      </c>
      <c r="Q106" s="197">
        <v>2438</v>
      </c>
      <c r="R106" s="197">
        <v>1824</v>
      </c>
      <c r="S106" s="197">
        <v>1237</v>
      </c>
      <c r="T106" s="197">
        <v>871</v>
      </c>
      <c r="U106" s="197">
        <v>382</v>
      </c>
      <c r="V106" s="197">
        <v>161</v>
      </c>
    </row>
    <row r="107" spans="1:22">
      <c r="A107" s="148" t="s">
        <v>137</v>
      </c>
      <c r="B107" s="129">
        <v>88253</v>
      </c>
      <c r="C107" s="129"/>
      <c r="D107" s="197">
        <v>5496</v>
      </c>
      <c r="E107" s="197">
        <v>6097</v>
      </c>
      <c r="F107" s="197">
        <v>5448</v>
      </c>
      <c r="G107" s="197">
        <v>5305</v>
      </c>
      <c r="H107" s="197">
        <v>5492</v>
      </c>
      <c r="I107" s="197">
        <v>5404</v>
      </c>
      <c r="J107" s="197">
        <v>5610</v>
      </c>
      <c r="K107" s="197">
        <v>5615</v>
      </c>
      <c r="L107" s="197">
        <v>6217</v>
      </c>
      <c r="M107" s="197">
        <v>6988</v>
      </c>
      <c r="N107" s="197">
        <v>6888</v>
      </c>
      <c r="O107" s="197">
        <v>5985</v>
      </c>
      <c r="P107" s="197">
        <v>4685</v>
      </c>
      <c r="Q107" s="197">
        <v>4667</v>
      </c>
      <c r="R107" s="197">
        <v>3426</v>
      </c>
      <c r="S107" s="197">
        <v>2465</v>
      </c>
      <c r="T107" s="197">
        <v>1501</v>
      </c>
      <c r="U107" s="197">
        <v>686</v>
      </c>
      <c r="V107" s="197">
        <v>278</v>
      </c>
    </row>
    <row r="108" spans="1:22">
      <c r="A108" s="178" t="s">
        <v>224</v>
      </c>
      <c r="B108" s="179"/>
      <c r="C108" s="179"/>
      <c r="D108" s="255" t="s">
        <v>172</v>
      </c>
      <c r="E108" s="255"/>
      <c r="F108" s="255"/>
      <c r="G108" s="255"/>
      <c r="H108" s="255"/>
      <c r="I108" s="255"/>
      <c r="J108" s="255"/>
      <c r="K108" s="255"/>
      <c r="L108" s="255"/>
      <c r="M108" s="255"/>
      <c r="N108" s="255"/>
      <c r="O108" s="255"/>
      <c r="P108" s="255"/>
      <c r="Q108" s="255"/>
      <c r="R108" s="255"/>
      <c r="S108" s="255"/>
      <c r="T108" s="255"/>
      <c r="U108" s="255"/>
      <c r="V108" s="255"/>
    </row>
    <row r="109" spans="1:22">
      <c r="A109" s="181" t="s">
        <v>173</v>
      </c>
      <c r="B109" s="180" t="s">
        <v>174</v>
      </c>
      <c r="C109" s="196"/>
      <c r="D109" s="180" t="s">
        <v>175</v>
      </c>
      <c r="E109" s="180" t="s">
        <v>176</v>
      </c>
      <c r="F109" s="180" t="s">
        <v>177</v>
      </c>
      <c r="G109" s="180" t="s">
        <v>178</v>
      </c>
      <c r="H109" s="180" t="s">
        <v>179</v>
      </c>
      <c r="I109" s="180" t="s">
        <v>180</v>
      </c>
      <c r="J109" s="180" t="s">
        <v>181</v>
      </c>
      <c r="K109" s="180" t="s">
        <v>182</v>
      </c>
      <c r="L109" s="180" t="s">
        <v>183</v>
      </c>
      <c r="M109" s="180" t="s">
        <v>184</v>
      </c>
      <c r="N109" s="180" t="s">
        <v>185</v>
      </c>
      <c r="O109" s="180" t="s">
        <v>186</v>
      </c>
      <c r="P109" s="180" t="s">
        <v>187</v>
      </c>
      <c r="Q109" s="180" t="s">
        <v>188</v>
      </c>
      <c r="R109" s="180" t="s">
        <v>189</v>
      </c>
      <c r="S109" s="180" t="s">
        <v>190</v>
      </c>
      <c r="T109" s="180" t="s">
        <v>191</v>
      </c>
      <c r="U109" s="180" t="s">
        <v>192</v>
      </c>
      <c r="V109" s="180" t="s">
        <v>193</v>
      </c>
    </row>
    <row r="110" spans="1:22">
      <c r="A110" s="148" t="s">
        <v>131</v>
      </c>
      <c r="B110" s="129">
        <v>228800</v>
      </c>
      <c r="C110" s="129"/>
      <c r="D110" s="129">
        <v>12023</v>
      </c>
      <c r="E110" s="129">
        <v>11345</v>
      </c>
      <c r="F110" s="129">
        <v>9390</v>
      </c>
      <c r="G110" s="129">
        <v>10907</v>
      </c>
      <c r="H110" s="129">
        <v>19651</v>
      </c>
      <c r="I110" s="129">
        <v>24486</v>
      </c>
      <c r="J110" s="129">
        <v>20375</v>
      </c>
      <c r="K110" s="129">
        <v>16688</v>
      </c>
      <c r="L110" s="129">
        <v>13947</v>
      </c>
      <c r="M110" s="129">
        <v>14180</v>
      </c>
      <c r="N110" s="129">
        <v>14602</v>
      </c>
      <c r="O110" s="129">
        <v>13838</v>
      </c>
      <c r="P110" s="129">
        <v>12076</v>
      </c>
      <c r="Q110" s="129">
        <v>10658</v>
      </c>
      <c r="R110" s="129">
        <v>8424</v>
      </c>
      <c r="S110" s="129">
        <v>6488</v>
      </c>
      <c r="T110" s="129">
        <v>5011</v>
      </c>
      <c r="U110" s="129">
        <v>3130</v>
      </c>
      <c r="V110" s="129">
        <v>1581</v>
      </c>
    </row>
    <row r="111" spans="1:22">
      <c r="A111" s="148" t="s">
        <v>141</v>
      </c>
      <c r="B111" s="129">
        <v>261800</v>
      </c>
      <c r="C111" s="129"/>
      <c r="D111" s="129">
        <v>14660</v>
      </c>
      <c r="E111" s="129">
        <v>16473</v>
      </c>
      <c r="F111" s="129">
        <v>14969</v>
      </c>
      <c r="G111" s="129">
        <v>13932</v>
      </c>
      <c r="H111" s="129">
        <v>13170</v>
      </c>
      <c r="I111" s="129">
        <v>13552</v>
      </c>
      <c r="J111" s="129">
        <v>15501</v>
      </c>
      <c r="K111" s="129">
        <v>17045</v>
      </c>
      <c r="L111" s="129">
        <v>17616</v>
      </c>
      <c r="M111" s="129">
        <v>20090</v>
      </c>
      <c r="N111" s="129">
        <v>20732</v>
      </c>
      <c r="O111" s="129">
        <v>18535</v>
      </c>
      <c r="P111" s="129">
        <v>16719</v>
      </c>
      <c r="Q111" s="129">
        <v>15686</v>
      </c>
      <c r="R111" s="129">
        <v>12677</v>
      </c>
      <c r="S111" s="129">
        <v>8808</v>
      </c>
      <c r="T111" s="129">
        <v>6180</v>
      </c>
      <c r="U111" s="129">
        <v>3550</v>
      </c>
      <c r="V111" s="129">
        <v>1905</v>
      </c>
    </row>
    <row r="112" spans="1:22">
      <c r="A112" s="148" t="s">
        <v>143</v>
      </c>
      <c r="B112" s="129">
        <v>116280</v>
      </c>
      <c r="C112" s="129"/>
      <c r="D112" s="129">
        <v>5697</v>
      </c>
      <c r="E112" s="129">
        <v>6246</v>
      </c>
      <c r="F112" s="129">
        <v>6160</v>
      </c>
      <c r="G112" s="129">
        <v>6209</v>
      </c>
      <c r="H112" s="129">
        <v>6263</v>
      </c>
      <c r="I112" s="129">
        <v>5970</v>
      </c>
      <c r="J112" s="129">
        <v>6200</v>
      </c>
      <c r="K112" s="129">
        <v>6495</v>
      </c>
      <c r="L112" s="129">
        <v>6687</v>
      </c>
      <c r="M112" s="129">
        <v>8122</v>
      </c>
      <c r="N112" s="129">
        <v>8975</v>
      </c>
      <c r="O112" s="129">
        <v>8636</v>
      </c>
      <c r="P112" s="129">
        <v>7815</v>
      </c>
      <c r="Q112" s="129">
        <v>7938</v>
      </c>
      <c r="R112" s="129">
        <v>6914</v>
      </c>
      <c r="S112" s="129">
        <v>4922</v>
      </c>
      <c r="T112" s="129">
        <v>3571</v>
      </c>
      <c r="U112" s="129">
        <v>2229</v>
      </c>
      <c r="V112" s="129">
        <v>1231</v>
      </c>
    </row>
    <row r="113" spans="1:22">
      <c r="A113" s="148" t="s">
        <v>147</v>
      </c>
      <c r="B113" s="129">
        <v>86810</v>
      </c>
      <c r="C113" s="129"/>
      <c r="D113" s="129">
        <v>3692</v>
      </c>
      <c r="E113" s="129">
        <v>4379</v>
      </c>
      <c r="F113" s="129">
        <v>4250</v>
      </c>
      <c r="G113" s="129">
        <v>4488</v>
      </c>
      <c r="H113" s="129">
        <v>4935</v>
      </c>
      <c r="I113" s="129">
        <v>4209</v>
      </c>
      <c r="J113" s="129">
        <v>3951</v>
      </c>
      <c r="K113" s="129">
        <v>4199</v>
      </c>
      <c r="L113" s="129">
        <v>4749</v>
      </c>
      <c r="M113" s="129">
        <v>5979</v>
      </c>
      <c r="N113" s="129">
        <v>6960</v>
      </c>
      <c r="O113" s="129">
        <v>6807</v>
      </c>
      <c r="P113" s="129">
        <v>6375</v>
      </c>
      <c r="Q113" s="129">
        <v>6576</v>
      </c>
      <c r="R113" s="129">
        <v>5794</v>
      </c>
      <c r="S113" s="129">
        <v>4119</v>
      </c>
      <c r="T113" s="129">
        <v>2852</v>
      </c>
      <c r="U113" s="129">
        <v>1657</v>
      </c>
      <c r="V113" s="129">
        <v>839</v>
      </c>
    </row>
    <row r="114" spans="1:22">
      <c r="A114" s="148" t="s">
        <v>126</v>
      </c>
      <c r="B114" s="129">
        <v>513210</v>
      </c>
      <c r="C114" s="129"/>
      <c r="D114" s="129">
        <v>26011</v>
      </c>
      <c r="E114" s="129">
        <v>26192</v>
      </c>
      <c r="F114" s="129">
        <v>21664</v>
      </c>
      <c r="G114" s="129">
        <v>24848</v>
      </c>
      <c r="H114" s="129">
        <v>44837</v>
      </c>
      <c r="I114" s="129">
        <v>55271</v>
      </c>
      <c r="J114" s="129">
        <v>46348</v>
      </c>
      <c r="K114" s="129">
        <v>38783</v>
      </c>
      <c r="L114" s="129">
        <v>32706</v>
      </c>
      <c r="M114" s="129">
        <v>32417</v>
      </c>
      <c r="N114" s="129">
        <v>32518</v>
      </c>
      <c r="O114" s="129">
        <v>29552</v>
      </c>
      <c r="P114" s="129">
        <v>24995</v>
      </c>
      <c r="Q114" s="129">
        <v>22667</v>
      </c>
      <c r="R114" s="129">
        <v>18617</v>
      </c>
      <c r="S114" s="129">
        <v>13643</v>
      </c>
      <c r="T114" s="129">
        <v>11011</v>
      </c>
      <c r="U114" s="129">
        <v>7127</v>
      </c>
      <c r="V114" s="129">
        <v>4003</v>
      </c>
    </row>
    <row r="115" spans="1:22">
      <c r="A115" s="148" t="s">
        <v>152</v>
      </c>
      <c r="B115" s="129">
        <v>51450</v>
      </c>
      <c r="C115" s="129"/>
      <c r="D115" s="129">
        <v>2792</v>
      </c>
      <c r="E115" s="129">
        <v>2944</v>
      </c>
      <c r="F115" s="129">
        <v>2736</v>
      </c>
      <c r="G115" s="129">
        <v>2877</v>
      </c>
      <c r="H115" s="129">
        <v>2988</v>
      </c>
      <c r="I115" s="129">
        <v>2795</v>
      </c>
      <c r="J115" s="129">
        <v>2867</v>
      </c>
      <c r="K115" s="129">
        <v>2996</v>
      </c>
      <c r="L115" s="129">
        <v>3149</v>
      </c>
      <c r="M115" s="129">
        <v>3982</v>
      </c>
      <c r="N115" s="129">
        <v>4226</v>
      </c>
      <c r="O115" s="129">
        <v>3774</v>
      </c>
      <c r="P115" s="129">
        <v>3274</v>
      </c>
      <c r="Q115" s="129">
        <v>3261</v>
      </c>
      <c r="R115" s="129">
        <v>2755</v>
      </c>
      <c r="S115" s="129">
        <v>1816</v>
      </c>
      <c r="T115" s="129">
        <v>1203</v>
      </c>
      <c r="U115" s="129">
        <v>694</v>
      </c>
      <c r="V115" s="129">
        <v>321</v>
      </c>
    </row>
    <row r="116" spans="1:22">
      <c r="A116" s="148" t="s">
        <v>146</v>
      </c>
      <c r="B116" s="129">
        <v>149200</v>
      </c>
      <c r="C116" s="129"/>
      <c r="D116" s="129">
        <v>6640</v>
      </c>
      <c r="E116" s="129">
        <v>7690</v>
      </c>
      <c r="F116" s="129">
        <v>7726</v>
      </c>
      <c r="G116" s="129">
        <v>7478</v>
      </c>
      <c r="H116" s="129">
        <v>7644</v>
      </c>
      <c r="I116" s="129">
        <v>7503</v>
      </c>
      <c r="J116" s="129">
        <v>7319</v>
      </c>
      <c r="K116" s="129">
        <v>7194</v>
      </c>
      <c r="L116" s="129">
        <v>7534</v>
      </c>
      <c r="M116" s="129">
        <v>10368</v>
      </c>
      <c r="N116" s="129">
        <v>12097</v>
      </c>
      <c r="O116" s="129">
        <v>11689</v>
      </c>
      <c r="P116" s="129">
        <v>10909</v>
      </c>
      <c r="Q116" s="129">
        <v>10958</v>
      </c>
      <c r="R116" s="129">
        <v>9705</v>
      </c>
      <c r="S116" s="129">
        <v>7092</v>
      </c>
      <c r="T116" s="129">
        <v>5228</v>
      </c>
      <c r="U116" s="129">
        <v>2934</v>
      </c>
      <c r="V116" s="129">
        <v>1492</v>
      </c>
    </row>
    <row r="117" spans="1:22">
      <c r="A117" s="148" t="s">
        <v>144</v>
      </c>
      <c r="B117" s="129">
        <v>148710</v>
      </c>
      <c r="C117" s="129"/>
      <c r="D117" s="129">
        <v>7767</v>
      </c>
      <c r="E117" s="129">
        <v>7917</v>
      </c>
      <c r="F117" s="129">
        <v>6984</v>
      </c>
      <c r="G117" s="129">
        <v>8545</v>
      </c>
      <c r="H117" s="129">
        <v>13713</v>
      </c>
      <c r="I117" s="129">
        <v>14392</v>
      </c>
      <c r="J117" s="129">
        <v>11023</v>
      </c>
      <c r="K117" s="129">
        <v>8750</v>
      </c>
      <c r="L117" s="129">
        <v>7452</v>
      </c>
      <c r="M117" s="129">
        <v>8891</v>
      </c>
      <c r="N117" s="129">
        <v>9690</v>
      </c>
      <c r="O117" s="129">
        <v>9679</v>
      </c>
      <c r="P117" s="129">
        <v>7965</v>
      </c>
      <c r="Q117" s="129">
        <v>7293</v>
      </c>
      <c r="R117" s="129">
        <v>6330</v>
      </c>
      <c r="S117" s="129">
        <v>4884</v>
      </c>
      <c r="T117" s="129">
        <v>3839</v>
      </c>
      <c r="U117" s="129">
        <v>2391</v>
      </c>
      <c r="V117" s="129">
        <v>1205</v>
      </c>
    </row>
    <row r="118" spans="1:22">
      <c r="A118" s="148" t="s">
        <v>145</v>
      </c>
      <c r="B118" s="129">
        <v>121940</v>
      </c>
      <c r="C118" s="129"/>
      <c r="D118" s="129">
        <v>6470</v>
      </c>
      <c r="E118" s="129">
        <v>6955</v>
      </c>
      <c r="F118" s="129">
        <v>6463</v>
      </c>
      <c r="G118" s="129">
        <v>6543</v>
      </c>
      <c r="H118" s="129">
        <v>7054</v>
      </c>
      <c r="I118" s="129">
        <v>7251</v>
      </c>
      <c r="J118" s="129">
        <v>7130</v>
      </c>
      <c r="K118" s="129">
        <v>6976</v>
      </c>
      <c r="L118" s="129">
        <v>7180</v>
      </c>
      <c r="M118" s="129">
        <v>9201</v>
      </c>
      <c r="N118" s="129">
        <v>9790</v>
      </c>
      <c r="O118" s="129">
        <v>8877</v>
      </c>
      <c r="P118" s="129">
        <v>7863</v>
      </c>
      <c r="Q118" s="129">
        <v>7458</v>
      </c>
      <c r="R118" s="129">
        <v>6487</v>
      </c>
      <c r="S118" s="129">
        <v>4467</v>
      </c>
      <c r="T118" s="129">
        <v>3210</v>
      </c>
      <c r="U118" s="129">
        <v>1698</v>
      </c>
      <c r="V118" s="129">
        <v>867</v>
      </c>
    </row>
    <row r="119" spans="1:22">
      <c r="A119" s="148" t="s">
        <v>151</v>
      </c>
      <c r="B119" s="129">
        <v>108130</v>
      </c>
      <c r="C119" s="129"/>
      <c r="D119" s="129">
        <v>5648</v>
      </c>
      <c r="E119" s="129">
        <v>6178</v>
      </c>
      <c r="F119" s="129">
        <v>6047</v>
      </c>
      <c r="G119" s="129">
        <v>6068</v>
      </c>
      <c r="H119" s="129">
        <v>5945</v>
      </c>
      <c r="I119" s="129">
        <v>5614</v>
      </c>
      <c r="J119" s="129">
        <v>4964</v>
      </c>
      <c r="K119" s="129">
        <v>5757</v>
      </c>
      <c r="L119" s="129">
        <v>6221</v>
      </c>
      <c r="M119" s="129">
        <v>7781</v>
      </c>
      <c r="N119" s="129">
        <v>8616</v>
      </c>
      <c r="O119" s="129">
        <v>8311</v>
      </c>
      <c r="P119" s="129">
        <v>7283</v>
      </c>
      <c r="Q119" s="129">
        <v>6610</v>
      </c>
      <c r="R119" s="129">
        <v>5879</v>
      </c>
      <c r="S119" s="129">
        <v>4502</v>
      </c>
      <c r="T119" s="129">
        <v>3597</v>
      </c>
      <c r="U119" s="129">
        <v>2037</v>
      </c>
      <c r="V119" s="129">
        <v>1072</v>
      </c>
    </row>
    <row r="120" spans="1:22">
      <c r="A120" s="148" t="s">
        <v>132</v>
      </c>
      <c r="B120" s="129">
        <v>104840</v>
      </c>
      <c r="C120" s="129"/>
      <c r="D120" s="129">
        <v>5585</v>
      </c>
      <c r="E120" s="129">
        <v>6479</v>
      </c>
      <c r="F120" s="129">
        <v>5892</v>
      </c>
      <c r="G120" s="129">
        <v>5613</v>
      </c>
      <c r="H120" s="129">
        <v>5911</v>
      </c>
      <c r="I120" s="129">
        <v>5570</v>
      </c>
      <c r="J120" s="129">
        <v>5527</v>
      </c>
      <c r="K120" s="129">
        <v>6033</v>
      </c>
      <c r="L120" s="129">
        <v>6628</v>
      </c>
      <c r="M120" s="129">
        <v>7949</v>
      </c>
      <c r="N120" s="129">
        <v>8363</v>
      </c>
      <c r="O120" s="129">
        <v>7798</v>
      </c>
      <c r="P120" s="129">
        <v>6636</v>
      </c>
      <c r="Q120" s="129">
        <v>6149</v>
      </c>
      <c r="R120" s="129">
        <v>5375</v>
      </c>
      <c r="S120" s="129">
        <v>3980</v>
      </c>
      <c r="T120" s="129">
        <v>2835</v>
      </c>
      <c r="U120" s="129">
        <v>1668</v>
      </c>
      <c r="V120" s="129">
        <v>849</v>
      </c>
    </row>
    <row r="121" spans="1:22">
      <c r="A121" s="148" t="s">
        <v>139</v>
      </c>
      <c r="B121" s="129">
        <v>94760</v>
      </c>
      <c r="C121" s="129"/>
      <c r="D121" s="129">
        <v>5285</v>
      </c>
      <c r="E121" s="129">
        <v>6377</v>
      </c>
      <c r="F121" s="129">
        <v>6206</v>
      </c>
      <c r="G121" s="129">
        <v>5785</v>
      </c>
      <c r="H121" s="129">
        <v>5238</v>
      </c>
      <c r="I121" s="129">
        <v>4557</v>
      </c>
      <c r="J121" s="129">
        <v>4187</v>
      </c>
      <c r="K121" s="129">
        <v>5445</v>
      </c>
      <c r="L121" s="129">
        <v>5994</v>
      </c>
      <c r="M121" s="129">
        <v>6914</v>
      </c>
      <c r="N121" s="129">
        <v>7361</v>
      </c>
      <c r="O121" s="129">
        <v>6798</v>
      </c>
      <c r="P121" s="129">
        <v>5919</v>
      </c>
      <c r="Q121" s="129">
        <v>5210</v>
      </c>
      <c r="R121" s="129">
        <v>4550</v>
      </c>
      <c r="S121" s="129">
        <v>3417</v>
      </c>
      <c r="T121" s="129">
        <v>2830</v>
      </c>
      <c r="U121" s="129">
        <v>1723</v>
      </c>
      <c r="V121" s="129">
        <v>964</v>
      </c>
    </row>
    <row r="122" spans="1:22">
      <c r="A122" s="148" t="s">
        <v>136</v>
      </c>
      <c r="B122" s="129">
        <v>160130</v>
      </c>
      <c r="C122" s="129"/>
      <c r="D122" s="129">
        <v>8371</v>
      </c>
      <c r="E122" s="129">
        <v>9501</v>
      </c>
      <c r="F122" s="129">
        <v>8847</v>
      </c>
      <c r="G122" s="129">
        <v>8578</v>
      </c>
      <c r="H122" s="129">
        <v>9121</v>
      </c>
      <c r="I122" s="129">
        <v>9357</v>
      </c>
      <c r="J122" s="129">
        <v>9733</v>
      </c>
      <c r="K122" s="129">
        <v>10387</v>
      </c>
      <c r="L122" s="129">
        <v>10715</v>
      </c>
      <c r="M122" s="129">
        <v>12586</v>
      </c>
      <c r="N122" s="129">
        <v>12648</v>
      </c>
      <c r="O122" s="129">
        <v>11282</v>
      </c>
      <c r="P122" s="129">
        <v>9474</v>
      </c>
      <c r="Q122" s="129">
        <v>9177</v>
      </c>
      <c r="R122" s="129">
        <v>7649</v>
      </c>
      <c r="S122" s="129">
        <v>5513</v>
      </c>
      <c r="T122" s="129">
        <v>3985</v>
      </c>
      <c r="U122" s="129">
        <v>2094</v>
      </c>
      <c r="V122" s="129">
        <v>1112</v>
      </c>
    </row>
    <row r="123" spans="1:22">
      <c r="A123" s="148" t="s">
        <v>140</v>
      </c>
      <c r="B123" s="129">
        <v>371410</v>
      </c>
      <c r="C123" s="129"/>
      <c r="D123" s="129">
        <v>19405</v>
      </c>
      <c r="E123" s="129">
        <v>21454</v>
      </c>
      <c r="F123" s="129">
        <v>19826</v>
      </c>
      <c r="G123" s="129">
        <v>20533</v>
      </c>
      <c r="H123" s="129">
        <v>24391</v>
      </c>
      <c r="I123" s="129">
        <v>22081</v>
      </c>
      <c r="J123" s="129">
        <v>20913</v>
      </c>
      <c r="K123" s="129">
        <v>21828</v>
      </c>
      <c r="L123" s="129">
        <v>21964</v>
      </c>
      <c r="M123" s="129">
        <v>26805</v>
      </c>
      <c r="N123" s="129">
        <v>27986</v>
      </c>
      <c r="O123" s="129">
        <v>26456</v>
      </c>
      <c r="P123" s="129">
        <v>23176</v>
      </c>
      <c r="Q123" s="129">
        <v>22609</v>
      </c>
      <c r="R123" s="129">
        <v>19894</v>
      </c>
      <c r="S123" s="129">
        <v>13652</v>
      </c>
      <c r="T123" s="129">
        <v>9850</v>
      </c>
      <c r="U123" s="129">
        <v>5518</v>
      </c>
      <c r="V123" s="129">
        <v>3069</v>
      </c>
    </row>
    <row r="124" spans="1:22">
      <c r="A124" s="148" t="s">
        <v>142</v>
      </c>
      <c r="B124" s="129">
        <v>621020</v>
      </c>
      <c r="C124" s="129"/>
      <c r="D124" s="129">
        <v>34204</v>
      </c>
      <c r="E124" s="129">
        <v>32394</v>
      </c>
      <c r="F124" s="129">
        <v>27321</v>
      </c>
      <c r="G124" s="129">
        <v>32222</v>
      </c>
      <c r="H124" s="129">
        <v>54071</v>
      </c>
      <c r="I124" s="129">
        <v>67735</v>
      </c>
      <c r="J124" s="129">
        <v>56262</v>
      </c>
      <c r="K124" s="129">
        <v>45467</v>
      </c>
      <c r="L124" s="129">
        <v>36301</v>
      </c>
      <c r="M124" s="129">
        <v>40517</v>
      </c>
      <c r="N124" s="129">
        <v>41559</v>
      </c>
      <c r="O124" s="129">
        <v>38278</v>
      </c>
      <c r="P124" s="129">
        <v>30717</v>
      </c>
      <c r="Q124" s="129">
        <v>25104</v>
      </c>
      <c r="R124" s="129">
        <v>20223</v>
      </c>
      <c r="S124" s="129">
        <v>15660</v>
      </c>
      <c r="T124" s="129">
        <v>12096</v>
      </c>
      <c r="U124" s="129">
        <v>7152</v>
      </c>
      <c r="V124" s="129">
        <v>3737</v>
      </c>
    </row>
    <row r="125" spans="1:22">
      <c r="A125" s="148" t="s">
        <v>133</v>
      </c>
      <c r="B125" s="129">
        <v>235180</v>
      </c>
      <c r="C125" s="129"/>
      <c r="D125" s="129">
        <v>11376</v>
      </c>
      <c r="E125" s="129">
        <v>12867</v>
      </c>
      <c r="F125" s="129">
        <v>12801</v>
      </c>
      <c r="G125" s="129">
        <v>12578</v>
      </c>
      <c r="H125" s="129">
        <v>11785</v>
      </c>
      <c r="I125" s="129">
        <v>12271</v>
      </c>
      <c r="J125" s="129">
        <v>13378</v>
      </c>
      <c r="K125" s="129">
        <v>13554</v>
      </c>
      <c r="L125" s="129">
        <v>13570</v>
      </c>
      <c r="M125" s="129">
        <v>16861</v>
      </c>
      <c r="N125" s="129">
        <v>18798</v>
      </c>
      <c r="O125" s="129">
        <v>17860</v>
      </c>
      <c r="P125" s="129">
        <v>16442</v>
      </c>
      <c r="Q125" s="129">
        <v>15838</v>
      </c>
      <c r="R125" s="129">
        <v>13221</v>
      </c>
      <c r="S125" s="129">
        <v>9366</v>
      </c>
      <c r="T125" s="129">
        <v>6637</v>
      </c>
      <c r="U125" s="129">
        <v>3936</v>
      </c>
      <c r="V125" s="129">
        <v>2041</v>
      </c>
    </row>
    <row r="126" spans="1:22">
      <c r="A126" s="148" t="s">
        <v>154</v>
      </c>
      <c r="B126" s="129">
        <v>78760</v>
      </c>
      <c r="C126" s="129"/>
      <c r="D126" s="129">
        <v>3702</v>
      </c>
      <c r="E126" s="129">
        <v>4146</v>
      </c>
      <c r="F126" s="129">
        <v>4111</v>
      </c>
      <c r="G126" s="129">
        <v>4158</v>
      </c>
      <c r="H126" s="129">
        <v>4666</v>
      </c>
      <c r="I126" s="129">
        <v>4741</v>
      </c>
      <c r="J126" s="129">
        <v>4404</v>
      </c>
      <c r="K126" s="129">
        <v>4359</v>
      </c>
      <c r="L126" s="129">
        <v>4371</v>
      </c>
      <c r="M126" s="129">
        <v>5636</v>
      </c>
      <c r="N126" s="129">
        <v>6618</v>
      </c>
      <c r="O126" s="129">
        <v>6353</v>
      </c>
      <c r="P126" s="129">
        <v>5212</v>
      </c>
      <c r="Q126" s="129">
        <v>4831</v>
      </c>
      <c r="R126" s="129">
        <v>4159</v>
      </c>
      <c r="S126" s="129">
        <v>2993</v>
      </c>
      <c r="T126" s="129">
        <v>2231</v>
      </c>
      <c r="U126" s="129">
        <v>1352</v>
      </c>
      <c r="V126" s="129">
        <v>717</v>
      </c>
    </row>
    <row r="127" spans="1:22">
      <c r="A127" s="148" t="s">
        <v>128</v>
      </c>
      <c r="B127" s="129">
        <v>90090</v>
      </c>
      <c r="C127" s="129"/>
      <c r="D127" s="129">
        <v>5718</v>
      </c>
      <c r="E127" s="129">
        <v>5609</v>
      </c>
      <c r="F127" s="129">
        <v>4984</v>
      </c>
      <c r="G127" s="129">
        <v>4862</v>
      </c>
      <c r="H127" s="129">
        <v>4900</v>
      </c>
      <c r="I127" s="129">
        <v>5405</v>
      </c>
      <c r="J127" s="129">
        <v>5565</v>
      </c>
      <c r="K127" s="129">
        <v>5876</v>
      </c>
      <c r="L127" s="129">
        <v>5503</v>
      </c>
      <c r="M127" s="129">
        <v>6550</v>
      </c>
      <c r="N127" s="129">
        <v>6684</v>
      </c>
      <c r="O127" s="129">
        <v>6281</v>
      </c>
      <c r="P127" s="129">
        <v>5467</v>
      </c>
      <c r="Q127" s="129">
        <v>5250</v>
      </c>
      <c r="R127" s="129">
        <v>4543</v>
      </c>
      <c r="S127" s="129">
        <v>3002</v>
      </c>
      <c r="T127" s="129">
        <v>2123</v>
      </c>
      <c r="U127" s="129">
        <v>1196</v>
      </c>
      <c r="V127" s="129">
        <v>572</v>
      </c>
    </row>
    <row r="128" spans="1:22">
      <c r="A128" s="148" t="s">
        <v>125</v>
      </c>
      <c r="B128" s="129">
        <v>95780</v>
      </c>
      <c r="C128" s="129"/>
      <c r="D128" s="129">
        <v>4689</v>
      </c>
      <c r="E128" s="129">
        <v>5434</v>
      </c>
      <c r="F128" s="129">
        <v>5208</v>
      </c>
      <c r="G128" s="129">
        <v>5261</v>
      </c>
      <c r="H128" s="129">
        <v>5401</v>
      </c>
      <c r="I128" s="129">
        <v>5428</v>
      </c>
      <c r="J128" s="129">
        <v>5658</v>
      </c>
      <c r="K128" s="129">
        <v>5368</v>
      </c>
      <c r="L128" s="129">
        <v>5770</v>
      </c>
      <c r="M128" s="129">
        <v>7153</v>
      </c>
      <c r="N128" s="129">
        <v>7366</v>
      </c>
      <c r="O128" s="129">
        <v>6773</v>
      </c>
      <c r="P128" s="129">
        <v>6217</v>
      </c>
      <c r="Q128" s="129">
        <v>5884</v>
      </c>
      <c r="R128" s="129">
        <v>5237</v>
      </c>
      <c r="S128" s="129">
        <v>3750</v>
      </c>
      <c r="T128" s="129">
        <v>2773</v>
      </c>
      <c r="U128" s="129">
        <v>1624</v>
      </c>
      <c r="V128" s="129">
        <v>786</v>
      </c>
    </row>
    <row r="129" spans="1:22">
      <c r="A129" s="148" t="s">
        <v>127</v>
      </c>
      <c r="B129" s="129">
        <v>26950</v>
      </c>
      <c r="C129" s="129"/>
      <c r="D129" s="129">
        <v>1247</v>
      </c>
      <c r="E129" s="129">
        <v>1381</v>
      </c>
      <c r="F129" s="129">
        <v>1481</v>
      </c>
      <c r="G129" s="129">
        <v>1270</v>
      </c>
      <c r="H129" s="129">
        <v>1195</v>
      </c>
      <c r="I129" s="129">
        <v>1186</v>
      </c>
      <c r="J129" s="129">
        <v>1279</v>
      </c>
      <c r="K129" s="129">
        <v>1434</v>
      </c>
      <c r="L129" s="129">
        <v>1608</v>
      </c>
      <c r="M129" s="129">
        <v>2026</v>
      </c>
      <c r="N129" s="129">
        <v>2060</v>
      </c>
      <c r="O129" s="129">
        <v>2100</v>
      </c>
      <c r="P129" s="129">
        <v>1927</v>
      </c>
      <c r="Q129" s="129">
        <v>1985</v>
      </c>
      <c r="R129" s="129">
        <v>1681</v>
      </c>
      <c r="S129" s="129">
        <v>1301</v>
      </c>
      <c r="T129" s="129">
        <v>917</v>
      </c>
      <c r="U129" s="129">
        <v>555</v>
      </c>
      <c r="V129" s="129">
        <v>317</v>
      </c>
    </row>
    <row r="130" spans="1:22">
      <c r="A130" s="148" t="s">
        <v>153</v>
      </c>
      <c r="B130" s="129">
        <v>135790</v>
      </c>
      <c r="C130" s="129"/>
      <c r="D130" s="129">
        <v>6516</v>
      </c>
      <c r="E130" s="129">
        <v>7501</v>
      </c>
      <c r="F130" s="129">
        <v>7478</v>
      </c>
      <c r="G130" s="129">
        <v>7487</v>
      </c>
      <c r="H130" s="129">
        <v>8131</v>
      </c>
      <c r="I130" s="129">
        <v>7505</v>
      </c>
      <c r="J130" s="129">
        <v>6876</v>
      </c>
      <c r="K130" s="129">
        <v>6959</v>
      </c>
      <c r="L130" s="129">
        <v>7585</v>
      </c>
      <c r="M130" s="129">
        <v>9744</v>
      </c>
      <c r="N130" s="129">
        <v>10761</v>
      </c>
      <c r="O130" s="129">
        <v>10234</v>
      </c>
      <c r="P130" s="129">
        <v>9293</v>
      </c>
      <c r="Q130" s="129">
        <v>9022</v>
      </c>
      <c r="R130" s="129">
        <v>7919</v>
      </c>
      <c r="S130" s="129">
        <v>5685</v>
      </c>
      <c r="T130" s="129">
        <v>3839</v>
      </c>
      <c r="U130" s="129">
        <v>2159</v>
      </c>
      <c r="V130" s="129">
        <v>1096</v>
      </c>
    </row>
    <row r="131" spans="1:22">
      <c r="A131" s="148" t="s">
        <v>148</v>
      </c>
      <c r="B131" s="129">
        <v>339960</v>
      </c>
      <c r="C131" s="129"/>
      <c r="D131" s="129">
        <v>18601</v>
      </c>
      <c r="E131" s="129">
        <v>20547</v>
      </c>
      <c r="F131" s="129">
        <v>20082</v>
      </c>
      <c r="G131" s="129">
        <v>19725</v>
      </c>
      <c r="H131" s="129">
        <v>20766</v>
      </c>
      <c r="I131" s="129">
        <v>21180</v>
      </c>
      <c r="J131" s="129">
        <v>21536</v>
      </c>
      <c r="K131" s="129">
        <v>22172</v>
      </c>
      <c r="L131" s="129">
        <v>21578</v>
      </c>
      <c r="M131" s="129">
        <v>25866</v>
      </c>
      <c r="N131" s="129">
        <v>26604</v>
      </c>
      <c r="O131" s="129">
        <v>23825</v>
      </c>
      <c r="P131" s="129">
        <v>20223</v>
      </c>
      <c r="Q131" s="129">
        <v>18080</v>
      </c>
      <c r="R131" s="129">
        <v>14954</v>
      </c>
      <c r="S131" s="129">
        <v>11024</v>
      </c>
      <c r="T131" s="129">
        <v>7540</v>
      </c>
      <c r="U131" s="129">
        <v>3926</v>
      </c>
      <c r="V131" s="129">
        <v>1731</v>
      </c>
    </row>
    <row r="132" spans="1:22">
      <c r="A132" s="148" t="s">
        <v>124</v>
      </c>
      <c r="B132" s="129">
        <v>22000</v>
      </c>
      <c r="C132" s="129"/>
      <c r="D132" s="129">
        <v>982</v>
      </c>
      <c r="E132" s="129">
        <v>1179</v>
      </c>
      <c r="F132" s="129">
        <v>1159</v>
      </c>
      <c r="G132" s="129">
        <v>1074</v>
      </c>
      <c r="H132" s="129">
        <v>1112</v>
      </c>
      <c r="I132" s="129">
        <v>1199</v>
      </c>
      <c r="J132" s="129">
        <v>1192</v>
      </c>
      <c r="K132" s="129">
        <v>1168</v>
      </c>
      <c r="L132" s="129">
        <v>1227</v>
      </c>
      <c r="M132" s="129">
        <v>1556</v>
      </c>
      <c r="N132" s="129">
        <v>1829</v>
      </c>
      <c r="O132" s="129">
        <v>1658</v>
      </c>
      <c r="P132" s="129">
        <v>1592</v>
      </c>
      <c r="Q132" s="129">
        <v>1490</v>
      </c>
      <c r="R132" s="129">
        <v>1339</v>
      </c>
      <c r="S132" s="129">
        <v>1034</v>
      </c>
      <c r="T132" s="129">
        <v>644</v>
      </c>
      <c r="U132" s="129">
        <v>368</v>
      </c>
      <c r="V132" s="129">
        <v>198</v>
      </c>
    </row>
    <row r="133" spans="1:22">
      <c r="A133" s="148" t="s">
        <v>129</v>
      </c>
      <c r="B133" s="129">
        <v>151100</v>
      </c>
      <c r="C133" s="129"/>
      <c r="D133" s="129">
        <v>7064</v>
      </c>
      <c r="E133" s="129">
        <v>7976</v>
      </c>
      <c r="F133" s="129">
        <v>7832</v>
      </c>
      <c r="G133" s="129">
        <v>8223</v>
      </c>
      <c r="H133" s="129">
        <v>8029</v>
      </c>
      <c r="I133" s="129">
        <v>8101</v>
      </c>
      <c r="J133" s="129">
        <v>8503</v>
      </c>
      <c r="K133" s="129">
        <v>8478</v>
      </c>
      <c r="L133" s="129">
        <v>8372</v>
      </c>
      <c r="M133" s="129">
        <v>10753</v>
      </c>
      <c r="N133" s="129">
        <v>12059</v>
      </c>
      <c r="O133" s="129">
        <v>10954</v>
      </c>
      <c r="P133" s="129">
        <v>10241</v>
      </c>
      <c r="Q133" s="129">
        <v>9901</v>
      </c>
      <c r="R133" s="129">
        <v>8691</v>
      </c>
      <c r="S133" s="129">
        <v>6453</v>
      </c>
      <c r="T133" s="129">
        <v>4752</v>
      </c>
      <c r="U133" s="129">
        <v>3012</v>
      </c>
      <c r="V133" s="129">
        <v>1706</v>
      </c>
    </row>
    <row r="134" spans="1:22">
      <c r="A134" s="148" t="s">
        <v>138</v>
      </c>
      <c r="B134" s="129">
        <v>176830</v>
      </c>
      <c r="C134" s="129"/>
      <c r="D134" s="129">
        <v>9183</v>
      </c>
      <c r="E134" s="129">
        <v>9746</v>
      </c>
      <c r="F134" s="129">
        <v>9296</v>
      </c>
      <c r="G134" s="129">
        <v>9592</v>
      </c>
      <c r="H134" s="129">
        <v>10744</v>
      </c>
      <c r="I134" s="129">
        <v>11645</v>
      </c>
      <c r="J134" s="129">
        <v>11281</v>
      </c>
      <c r="K134" s="129">
        <v>10737</v>
      </c>
      <c r="L134" s="129">
        <v>10216</v>
      </c>
      <c r="M134" s="129">
        <v>13123</v>
      </c>
      <c r="N134" s="129">
        <v>14118</v>
      </c>
      <c r="O134" s="129">
        <v>13386</v>
      </c>
      <c r="P134" s="129">
        <v>10815</v>
      </c>
      <c r="Q134" s="129">
        <v>9776</v>
      </c>
      <c r="R134" s="129">
        <v>8485</v>
      </c>
      <c r="S134" s="129">
        <v>6206</v>
      </c>
      <c r="T134" s="129">
        <v>4623</v>
      </c>
      <c r="U134" s="129">
        <v>2560</v>
      </c>
      <c r="V134" s="129">
        <v>1298</v>
      </c>
    </row>
    <row r="135" spans="1:22">
      <c r="A135" s="148" t="s">
        <v>135</v>
      </c>
      <c r="B135" s="129">
        <v>115020</v>
      </c>
      <c r="C135" s="129"/>
      <c r="D135" s="129">
        <v>5646</v>
      </c>
      <c r="E135" s="129">
        <v>6118</v>
      </c>
      <c r="F135" s="129">
        <v>6079</v>
      </c>
      <c r="G135" s="129">
        <v>5918</v>
      </c>
      <c r="H135" s="129">
        <v>5628</v>
      </c>
      <c r="I135" s="129">
        <v>5094</v>
      </c>
      <c r="J135" s="129">
        <v>5276</v>
      </c>
      <c r="K135" s="129">
        <v>5591</v>
      </c>
      <c r="L135" s="129">
        <v>6441</v>
      </c>
      <c r="M135" s="129">
        <v>8655</v>
      </c>
      <c r="N135" s="129">
        <v>9509</v>
      </c>
      <c r="O135" s="129">
        <v>9002</v>
      </c>
      <c r="P135" s="129">
        <v>8364</v>
      </c>
      <c r="Q135" s="129">
        <v>8276</v>
      </c>
      <c r="R135" s="129">
        <v>7439</v>
      </c>
      <c r="S135" s="129">
        <v>5156</v>
      </c>
      <c r="T135" s="129">
        <v>3642</v>
      </c>
      <c r="U135" s="129">
        <v>2128</v>
      </c>
      <c r="V135" s="129">
        <v>1058</v>
      </c>
    </row>
    <row r="136" spans="1:22">
      <c r="A136" s="148" t="s">
        <v>134</v>
      </c>
      <c r="B136" s="129">
        <v>23080</v>
      </c>
      <c r="C136" s="129"/>
      <c r="D136" s="129">
        <v>1279</v>
      </c>
      <c r="E136" s="129">
        <v>1349</v>
      </c>
      <c r="F136" s="129">
        <v>1358</v>
      </c>
      <c r="G136" s="129">
        <v>1279</v>
      </c>
      <c r="H136" s="129">
        <v>1207</v>
      </c>
      <c r="I136" s="129">
        <v>1336</v>
      </c>
      <c r="J136" s="129">
        <v>1357</v>
      </c>
      <c r="K136" s="129">
        <v>1357</v>
      </c>
      <c r="L136" s="129">
        <v>1508</v>
      </c>
      <c r="M136" s="129">
        <v>1648</v>
      </c>
      <c r="N136" s="129">
        <v>1782</v>
      </c>
      <c r="O136" s="129">
        <v>1624</v>
      </c>
      <c r="P136" s="129">
        <v>1514</v>
      </c>
      <c r="Q136" s="129">
        <v>1415</v>
      </c>
      <c r="R136" s="129">
        <v>1182</v>
      </c>
      <c r="S136" s="129">
        <v>847</v>
      </c>
      <c r="T136" s="129">
        <v>564</v>
      </c>
      <c r="U136" s="129">
        <v>307</v>
      </c>
      <c r="V136" s="129">
        <v>167</v>
      </c>
    </row>
    <row r="137" spans="1:22">
      <c r="A137" s="148" t="s">
        <v>149</v>
      </c>
      <c r="B137" s="129">
        <v>112680</v>
      </c>
      <c r="C137" s="129"/>
      <c r="D137" s="129">
        <v>5185</v>
      </c>
      <c r="E137" s="129">
        <v>5766</v>
      </c>
      <c r="F137" s="129">
        <v>5665</v>
      </c>
      <c r="G137" s="129">
        <v>5872</v>
      </c>
      <c r="H137" s="129">
        <v>5963</v>
      </c>
      <c r="I137" s="129">
        <v>5588</v>
      </c>
      <c r="J137" s="129">
        <v>5417</v>
      </c>
      <c r="K137" s="129">
        <v>5794</v>
      </c>
      <c r="L137" s="129">
        <v>6113</v>
      </c>
      <c r="M137" s="129">
        <v>7840</v>
      </c>
      <c r="N137" s="129">
        <v>8799</v>
      </c>
      <c r="O137" s="129">
        <v>8760</v>
      </c>
      <c r="P137" s="129">
        <v>8138</v>
      </c>
      <c r="Q137" s="129">
        <v>7997</v>
      </c>
      <c r="R137" s="129">
        <v>7299</v>
      </c>
      <c r="S137" s="129">
        <v>5199</v>
      </c>
      <c r="T137" s="129">
        <v>3851</v>
      </c>
      <c r="U137" s="129">
        <v>2180</v>
      </c>
      <c r="V137" s="129">
        <v>1254</v>
      </c>
    </row>
    <row r="138" spans="1:22">
      <c r="A138" s="148" t="s">
        <v>150</v>
      </c>
      <c r="B138" s="129">
        <v>318170</v>
      </c>
      <c r="C138" s="129"/>
      <c r="D138" s="129">
        <v>16999</v>
      </c>
      <c r="E138" s="129">
        <v>17910</v>
      </c>
      <c r="F138" s="129">
        <v>16940</v>
      </c>
      <c r="G138" s="129">
        <v>17208</v>
      </c>
      <c r="H138" s="129">
        <v>18127</v>
      </c>
      <c r="I138" s="129">
        <v>18144</v>
      </c>
      <c r="J138" s="129">
        <v>18550</v>
      </c>
      <c r="K138" s="129">
        <v>19980</v>
      </c>
      <c r="L138" s="129">
        <v>19668</v>
      </c>
      <c r="M138" s="129">
        <v>24182</v>
      </c>
      <c r="N138" s="129">
        <v>25275</v>
      </c>
      <c r="O138" s="129">
        <v>23978</v>
      </c>
      <c r="P138" s="129">
        <v>20953</v>
      </c>
      <c r="Q138" s="129">
        <v>18316</v>
      </c>
      <c r="R138" s="129">
        <v>15491</v>
      </c>
      <c r="S138" s="129">
        <v>11308</v>
      </c>
      <c r="T138" s="129">
        <v>8221</v>
      </c>
      <c r="U138" s="129">
        <v>4639</v>
      </c>
      <c r="V138" s="129">
        <v>2281</v>
      </c>
    </row>
    <row r="139" spans="1:22">
      <c r="A139" s="148" t="s">
        <v>130</v>
      </c>
      <c r="B139" s="129">
        <v>94000</v>
      </c>
      <c r="C139" s="129"/>
      <c r="D139" s="129">
        <v>4336</v>
      </c>
      <c r="E139" s="129">
        <v>4858</v>
      </c>
      <c r="F139" s="129">
        <v>5247</v>
      </c>
      <c r="G139" s="129">
        <v>5957</v>
      </c>
      <c r="H139" s="129">
        <v>7968</v>
      </c>
      <c r="I139" s="129">
        <v>6479</v>
      </c>
      <c r="J139" s="129">
        <v>4863</v>
      </c>
      <c r="K139" s="129">
        <v>5075</v>
      </c>
      <c r="L139" s="129">
        <v>5419</v>
      </c>
      <c r="M139" s="129">
        <v>6896</v>
      </c>
      <c r="N139" s="129">
        <v>7191</v>
      </c>
      <c r="O139" s="129">
        <v>6450</v>
      </c>
      <c r="P139" s="129">
        <v>5524</v>
      </c>
      <c r="Q139" s="129">
        <v>5136</v>
      </c>
      <c r="R139" s="129">
        <v>4632</v>
      </c>
      <c r="S139" s="129">
        <v>3372</v>
      </c>
      <c r="T139" s="129">
        <v>2505</v>
      </c>
      <c r="U139" s="129">
        <v>1368</v>
      </c>
      <c r="V139" s="129">
        <v>724</v>
      </c>
    </row>
    <row r="140" spans="1:22">
      <c r="A140" s="148" t="s">
        <v>155</v>
      </c>
      <c r="B140" s="129">
        <v>89610</v>
      </c>
      <c r="C140" s="129"/>
      <c r="D140" s="129">
        <v>4829</v>
      </c>
      <c r="E140" s="129">
        <v>5253</v>
      </c>
      <c r="F140" s="129">
        <v>4826</v>
      </c>
      <c r="G140" s="129">
        <v>4692</v>
      </c>
      <c r="H140" s="129">
        <v>5444</v>
      </c>
      <c r="I140" s="129">
        <v>5807</v>
      </c>
      <c r="J140" s="129">
        <v>5660</v>
      </c>
      <c r="K140" s="129">
        <v>5278</v>
      </c>
      <c r="L140" s="129">
        <v>5075</v>
      </c>
      <c r="M140" s="129">
        <v>6436</v>
      </c>
      <c r="N140" s="129">
        <v>7304</v>
      </c>
      <c r="O140" s="129">
        <v>6799</v>
      </c>
      <c r="P140" s="129">
        <v>5878</v>
      </c>
      <c r="Q140" s="129">
        <v>5139</v>
      </c>
      <c r="R140" s="129">
        <v>4124</v>
      </c>
      <c r="S140" s="129">
        <v>3039</v>
      </c>
      <c r="T140" s="129">
        <v>2169</v>
      </c>
      <c r="U140" s="129">
        <v>1269</v>
      </c>
      <c r="V140" s="129">
        <v>589</v>
      </c>
    </row>
    <row r="141" spans="1:22">
      <c r="A141" s="148" t="s">
        <v>137</v>
      </c>
      <c r="B141" s="129">
        <v>181310</v>
      </c>
      <c r="C141" s="129"/>
      <c r="D141" s="129">
        <v>10504</v>
      </c>
      <c r="E141" s="129">
        <v>11787</v>
      </c>
      <c r="F141" s="129">
        <v>11069</v>
      </c>
      <c r="G141" s="129">
        <v>10258</v>
      </c>
      <c r="H141" s="129">
        <v>10611</v>
      </c>
      <c r="I141" s="129">
        <v>10796</v>
      </c>
      <c r="J141" s="129">
        <v>11985</v>
      </c>
      <c r="K141" s="129">
        <v>11830</v>
      </c>
      <c r="L141" s="129">
        <v>12166</v>
      </c>
      <c r="M141" s="129">
        <v>14363</v>
      </c>
      <c r="N141" s="129">
        <v>14169</v>
      </c>
      <c r="O141" s="129">
        <v>12539</v>
      </c>
      <c r="P141" s="129">
        <v>10015</v>
      </c>
      <c r="Q141" s="129">
        <v>9376</v>
      </c>
      <c r="R141" s="129">
        <v>7861</v>
      </c>
      <c r="S141" s="129">
        <v>5564</v>
      </c>
      <c r="T141" s="129">
        <v>3564</v>
      </c>
      <c r="U141" s="129">
        <v>1910</v>
      </c>
      <c r="V141" s="129">
        <v>943</v>
      </c>
    </row>
    <row r="142" spans="1:22">
      <c r="A142" s="178" t="s">
        <v>220</v>
      </c>
      <c r="B142" s="203">
        <f>SUM(B110:B141)</f>
        <v>5424800</v>
      </c>
      <c r="C142" s="179"/>
      <c r="D142" s="255" t="s">
        <v>172</v>
      </c>
      <c r="E142" s="255"/>
      <c r="F142" s="255"/>
      <c r="G142" s="255"/>
      <c r="H142" s="255"/>
      <c r="I142" s="255"/>
      <c r="J142" s="255"/>
      <c r="K142" s="255"/>
      <c r="L142" s="255"/>
      <c r="M142" s="255"/>
      <c r="N142" s="255"/>
      <c r="O142" s="255"/>
      <c r="P142" s="255"/>
      <c r="Q142" s="255"/>
      <c r="R142" s="255"/>
      <c r="S142" s="255"/>
      <c r="T142" s="255"/>
      <c r="U142" s="255"/>
      <c r="V142" s="255"/>
    </row>
    <row r="143" spans="1:22">
      <c r="A143" s="181" t="s">
        <v>173</v>
      </c>
      <c r="B143" s="180" t="s">
        <v>174</v>
      </c>
      <c r="C143" s="196"/>
      <c r="D143" s="180" t="s">
        <v>175</v>
      </c>
      <c r="E143" s="180" t="s">
        <v>176</v>
      </c>
      <c r="F143" s="180" t="s">
        <v>177</v>
      </c>
      <c r="G143" s="180" t="s">
        <v>178</v>
      </c>
      <c r="H143" s="180" t="s">
        <v>179</v>
      </c>
      <c r="I143" s="180" t="s">
        <v>180</v>
      </c>
      <c r="J143" s="180" t="s">
        <v>181</v>
      </c>
      <c r="K143" s="180" t="s">
        <v>182</v>
      </c>
      <c r="L143" s="180" t="s">
        <v>183</v>
      </c>
      <c r="M143" s="180" t="s">
        <v>184</v>
      </c>
      <c r="N143" s="180" t="s">
        <v>185</v>
      </c>
      <c r="O143" s="180" t="s">
        <v>186</v>
      </c>
      <c r="P143" s="180" t="s">
        <v>187</v>
      </c>
      <c r="Q143" s="180" t="s">
        <v>188</v>
      </c>
      <c r="R143" s="180" t="s">
        <v>189</v>
      </c>
      <c r="S143" s="180" t="s">
        <v>190</v>
      </c>
      <c r="T143" s="180" t="s">
        <v>191</v>
      </c>
      <c r="U143" s="180" t="s">
        <v>192</v>
      </c>
      <c r="V143" s="180" t="s">
        <v>193</v>
      </c>
    </row>
    <row r="144" spans="1:22">
      <c r="A144" s="148" t="s">
        <v>131</v>
      </c>
      <c r="B144" s="129">
        <v>114948</v>
      </c>
      <c r="C144" s="129"/>
      <c r="D144" s="197">
        <v>5853</v>
      </c>
      <c r="E144" s="197">
        <v>5592</v>
      </c>
      <c r="F144" s="197">
        <v>4615</v>
      </c>
      <c r="G144" s="197">
        <v>5634</v>
      </c>
      <c r="H144" s="197">
        <v>10426</v>
      </c>
      <c r="I144" s="197">
        <v>11538</v>
      </c>
      <c r="J144" s="197">
        <v>9655</v>
      </c>
      <c r="K144" s="197">
        <v>7925</v>
      </c>
      <c r="L144" s="197">
        <v>6647</v>
      </c>
      <c r="M144" s="197">
        <v>7074</v>
      </c>
      <c r="N144" s="197">
        <v>7389</v>
      </c>
      <c r="O144" s="197">
        <v>6966</v>
      </c>
      <c r="P144" s="197">
        <v>5930</v>
      </c>
      <c r="Q144" s="197">
        <v>5397</v>
      </c>
      <c r="R144" s="197">
        <v>4474</v>
      </c>
      <c r="S144" s="197">
        <v>3703</v>
      </c>
      <c r="T144" s="197">
        <v>2981</v>
      </c>
      <c r="U144" s="197">
        <v>2055</v>
      </c>
      <c r="V144" s="197">
        <v>1094</v>
      </c>
    </row>
    <row r="145" spans="1:22">
      <c r="A145" s="148" t="s">
        <v>141</v>
      </c>
      <c r="B145" s="129">
        <v>131470</v>
      </c>
      <c r="C145" s="129"/>
      <c r="D145" s="197">
        <v>7130</v>
      </c>
      <c r="E145" s="197">
        <v>7966</v>
      </c>
      <c r="F145" s="197">
        <v>7280</v>
      </c>
      <c r="G145" s="197">
        <v>6543</v>
      </c>
      <c r="H145" s="197">
        <v>6071</v>
      </c>
      <c r="I145" s="197">
        <v>6608</v>
      </c>
      <c r="J145" s="197">
        <v>7974</v>
      </c>
      <c r="K145" s="197">
        <v>8669</v>
      </c>
      <c r="L145" s="197">
        <v>8769</v>
      </c>
      <c r="M145" s="197">
        <v>10274</v>
      </c>
      <c r="N145" s="197">
        <v>10565</v>
      </c>
      <c r="O145" s="197">
        <v>9226</v>
      </c>
      <c r="P145" s="197">
        <v>8474</v>
      </c>
      <c r="Q145" s="197">
        <v>7814</v>
      </c>
      <c r="R145" s="197">
        <v>6471</v>
      </c>
      <c r="S145" s="197">
        <v>4726</v>
      </c>
      <c r="T145" s="197">
        <v>3430</v>
      </c>
      <c r="U145" s="197">
        <v>2183</v>
      </c>
      <c r="V145" s="197">
        <v>1297</v>
      </c>
    </row>
    <row r="146" spans="1:22">
      <c r="A146" s="148" t="s">
        <v>143</v>
      </c>
      <c r="B146" s="129">
        <v>59594</v>
      </c>
      <c r="C146" s="129"/>
      <c r="D146" s="197">
        <v>2716</v>
      </c>
      <c r="E146" s="197">
        <v>3124</v>
      </c>
      <c r="F146" s="197">
        <v>3021</v>
      </c>
      <c r="G146" s="197">
        <v>2892</v>
      </c>
      <c r="H146" s="197">
        <v>2971</v>
      </c>
      <c r="I146" s="197">
        <v>2922</v>
      </c>
      <c r="J146" s="197">
        <v>3236</v>
      </c>
      <c r="K146" s="197">
        <v>3357</v>
      </c>
      <c r="L146" s="197">
        <v>3489</v>
      </c>
      <c r="M146" s="197">
        <v>4180</v>
      </c>
      <c r="N146" s="197">
        <v>4525</v>
      </c>
      <c r="O146" s="197">
        <v>4445</v>
      </c>
      <c r="P146" s="197">
        <v>4029</v>
      </c>
      <c r="Q146" s="197">
        <v>4051</v>
      </c>
      <c r="R146" s="197">
        <v>3646</v>
      </c>
      <c r="S146" s="197">
        <v>2683</v>
      </c>
      <c r="T146" s="197">
        <v>2048</v>
      </c>
      <c r="U146" s="197">
        <v>1351</v>
      </c>
      <c r="V146" s="197">
        <v>908</v>
      </c>
    </row>
    <row r="147" spans="1:22">
      <c r="A147" s="148" t="s">
        <v>147</v>
      </c>
      <c r="B147" s="129">
        <v>43696</v>
      </c>
      <c r="C147" s="129"/>
      <c r="D147" s="197">
        <v>1797</v>
      </c>
      <c r="E147" s="197">
        <v>2192</v>
      </c>
      <c r="F147" s="197">
        <v>2062</v>
      </c>
      <c r="G147" s="197">
        <v>2087</v>
      </c>
      <c r="H147" s="197">
        <v>1960</v>
      </c>
      <c r="I147" s="197">
        <v>1823</v>
      </c>
      <c r="J147" s="197">
        <v>1961</v>
      </c>
      <c r="K147" s="197">
        <v>2072</v>
      </c>
      <c r="L147" s="197">
        <v>2400</v>
      </c>
      <c r="M147" s="197">
        <v>3119</v>
      </c>
      <c r="N147" s="197">
        <v>3599</v>
      </c>
      <c r="O147" s="197">
        <v>3480</v>
      </c>
      <c r="P147" s="197">
        <v>3232</v>
      </c>
      <c r="Q147" s="197">
        <v>3369</v>
      </c>
      <c r="R147" s="197">
        <v>3007</v>
      </c>
      <c r="S147" s="197">
        <v>2219</v>
      </c>
      <c r="T147" s="197">
        <v>1680</v>
      </c>
      <c r="U147" s="197">
        <v>1031</v>
      </c>
      <c r="V147" s="197">
        <v>606</v>
      </c>
    </row>
    <row r="148" spans="1:22">
      <c r="A148" s="148" t="s">
        <v>126</v>
      </c>
      <c r="B148" s="129">
        <v>263081</v>
      </c>
      <c r="C148" s="129"/>
      <c r="D148" s="197">
        <v>12567</v>
      </c>
      <c r="E148" s="197">
        <v>12978</v>
      </c>
      <c r="F148" s="197">
        <v>10417</v>
      </c>
      <c r="G148" s="197">
        <v>12409</v>
      </c>
      <c r="H148" s="197">
        <v>24097</v>
      </c>
      <c r="I148" s="197">
        <v>28660</v>
      </c>
      <c r="J148" s="197">
        <v>23203</v>
      </c>
      <c r="K148" s="197">
        <v>19255</v>
      </c>
      <c r="L148" s="197">
        <v>16006</v>
      </c>
      <c r="M148" s="197">
        <v>16121</v>
      </c>
      <c r="N148" s="197">
        <v>16169</v>
      </c>
      <c r="O148" s="197">
        <v>15023</v>
      </c>
      <c r="P148" s="197">
        <v>12647</v>
      </c>
      <c r="Q148" s="197">
        <v>11784</v>
      </c>
      <c r="R148" s="197">
        <v>10028</v>
      </c>
      <c r="S148" s="197">
        <v>7809</v>
      </c>
      <c r="T148" s="197">
        <v>6460</v>
      </c>
      <c r="U148" s="197">
        <v>4624</v>
      </c>
      <c r="V148" s="197">
        <v>2824</v>
      </c>
    </row>
    <row r="149" spans="1:22">
      <c r="A149" s="148" t="s">
        <v>152</v>
      </c>
      <c r="B149" s="129">
        <v>26256</v>
      </c>
      <c r="C149" s="129"/>
      <c r="D149" s="197">
        <v>1329</v>
      </c>
      <c r="E149" s="197">
        <v>1466</v>
      </c>
      <c r="F149" s="197">
        <v>1342</v>
      </c>
      <c r="G149" s="197">
        <v>1392</v>
      </c>
      <c r="H149" s="197">
        <v>1398</v>
      </c>
      <c r="I149" s="197">
        <v>1459</v>
      </c>
      <c r="J149" s="197">
        <v>1447</v>
      </c>
      <c r="K149" s="197">
        <v>1542</v>
      </c>
      <c r="L149" s="197">
        <v>1632</v>
      </c>
      <c r="M149" s="197">
        <v>2022</v>
      </c>
      <c r="N149" s="197">
        <v>2168</v>
      </c>
      <c r="O149" s="197">
        <v>1917</v>
      </c>
      <c r="P149" s="197">
        <v>1689</v>
      </c>
      <c r="Q149" s="197">
        <v>1661</v>
      </c>
      <c r="R149" s="197">
        <v>1481</v>
      </c>
      <c r="S149" s="197">
        <v>987</v>
      </c>
      <c r="T149" s="197">
        <v>682</v>
      </c>
      <c r="U149" s="197">
        <v>422</v>
      </c>
      <c r="V149" s="197">
        <v>220</v>
      </c>
    </row>
    <row r="150" spans="1:22">
      <c r="A150" s="148" t="s">
        <v>146</v>
      </c>
      <c r="B150" s="129">
        <v>76776</v>
      </c>
      <c r="C150" s="129"/>
      <c r="D150" s="197">
        <v>3218</v>
      </c>
      <c r="E150" s="197">
        <v>3834</v>
      </c>
      <c r="F150" s="197">
        <v>3758</v>
      </c>
      <c r="G150" s="197">
        <v>3548</v>
      </c>
      <c r="H150" s="197">
        <v>3715</v>
      </c>
      <c r="I150" s="197">
        <v>3803</v>
      </c>
      <c r="J150" s="197">
        <v>3761</v>
      </c>
      <c r="K150" s="197">
        <v>3819</v>
      </c>
      <c r="L150" s="197">
        <v>3969</v>
      </c>
      <c r="M150" s="197">
        <v>5446</v>
      </c>
      <c r="N150" s="197">
        <v>6254</v>
      </c>
      <c r="O150" s="197">
        <v>6008</v>
      </c>
      <c r="P150" s="197">
        <v>5636</v>
      </c>
      <c r="Q150" s="197">
        <v>5492</v>
      </c>
      <c r="R150" s="197">
        <v>5073</v>
      </c>
      <c r="S150" s="197">
        <v>3734</v>
      </c>
      <c r="T150" s="197">
        <v>2899</v>
      </c>
      <c r="U150" s="197">
        <v>1807</v>
      </c>
      <c r="V150" s="197">
        <v>1002</v>
      </c>
    </row>
    <row r="151" spans="1:22">
      <c r="A151" s="148" t="s">
        <v>144</v>
      </c>
      <c r="B151" s="129">
        <v>77016</v>
      </c>
      <c r="C151" s="129"/>
      <c r="D151" s="197">
        <v>3780</v>
      </c>
      <c r="E151" s="197">
        <v>3859</v>
      </c>
      <c r="F151" s="197">
        <v>3382</v>
      </c>
      <c r="G151" s="197">
        <v>4458</v>
      </c>
      <c r="H151" s="197">
        <v>7170</v>
      </c>
      <c r="I151" s="197">
        <v>7117</v>
      </c>
      <c r="J151" s="197">
        <v>5475</v>
      </c>
      <c r="K151" s="197">
        <v>4564</v>
      </c>
      <c r="L151" s="197">
        <v>3853</v>
      </c>
      <c r="M151" s="197">
        <v>4492</v>
      </c>
      <c r="N151" s="197">
        <v>5056</v>
      </c>
      <c r="O151" s="197">
        <v>5062</v>
      </c>
      <c r="P151" s="197">
        <v>4087</v>
      </c>
      <c r="Q151" s="197">
        <v>3824</v>
      </c>
      <c r="R151" s="197">
        <v>3376</v>
      </c>
      <c r="S151" s="197">
        <v>2753</v>
      </c>
      <c r="T151" s="197">
        <v>2322</v>
      </c>
      <c r="U151" s="197">
        <v>1531</v>
      </c>
      <c r="V151" s="197">
        <v>855</v>
      </c>
    </row>
    <row r="152" spans="1:22">
      <c r="A152" s="148" t="s">
        <v>145</v>
      </c>
      <c r="B152" s="129">
        <v>62763</v>
      </c>
      <c r="C152" s="129"/>
      <c r="D152" s="197">
        <v>3093</v>
      </c>
      <c r="E152" s="197">
        <v>3378</v>
      </c>
      <c r="F152" s="197">
        <v>3180</v>
      </c>
      <c r="G152" s="197">
        <v>3251</v>
      </c>
      <c r="H152" s="197">
        <v>3402</v>
      </c>
      <c r="I152" s="197">
        <v>3680</v>
      </c>
      <c r="J152" s="197">
        <v>3713</v>
      </c>
      <c r="K152" s="197">
        <v>3634</v>
      </c>
      <c r="L152" s="197">
        <v>3709</v>
      </c>
      <c r="M152" s="197">
        <v>4841</v>
      </c>
      <c r="N152" s="197">
        <v>5135</v>
      </c>
      <c r="O152" s="197">
        <v>4528</v>
      </c>
      <c r="P152" s="197">
        <v>4031</v>
      </c>
      <c r="Q152" s="197">
        <v>3858</v>
      </c>
      <c r="R152" s="197">
        <v>3375</v>
      </c>
      <c r="S152" s="197">
        <v>2425</v>
      </c>
      <c r="T152" s="197">
        <v>1857</v>
      </c>
      <c r="U152" s="197">
        <v>1049</v>
      </c>
      <c r="V152" s="197">
        <v>624</v>
      </c>
    </row>
    <row r="153" spans="1:22">
      <c r="A153" s="148" t="s">
        <v>151</v>
      </c>
      <c r="B153" s="129">
        <v>55779</v>
      </c>
      <c r="C153" s="129"/>
      <c r="D153" s="197">
        <v>2777</v>
      </c>
      <c r="E153" s="197">
        <v>2976</v>
      </c>
      <c r="F153" s="197">
        <v>2893</v>
      </c>
      <c r="G153" s="197">
        <v>2845</v>
      </c>
      <c r="H153" s="197">
        <v>2684</v>
      </c>
      <c r="I153" s="197">
        <v>2652</v>
      </c>
      <c r="J153" s="197">
        <v>2515</v>
      </c>
      <c r="K153" s="197">
        <v>3111</v>
      </c>
      <c r="L153" s="197">
        <v>3275</v>
      </c>
      <c r="M153" s="197">
        <v>4174</v>
      </c>
      <c r="N153" s="197">
        <v>4523</v>
      </c>
      <c r="O153" s="197">
        <v>4355</v>
      </c>
      <c r="P153" s="197">
        <v>3798</v>
      </c>
      <c r="Q153" s="197">
        <v>3480</v>
      </c>
      <c r="R153" s="197">
        <v>3177</v>
      </c>
      <c r="S153" s="197">
        <v>2549</v>
      </c>
      <c r="T153" s="197">
        <v>2039</v>
      </c>
      <c r="U153" s="197">
        <v>1210</v>
      </c>
      <c r="V153" s="197">
        <v>746</v>
      </c>
    </row>
    <row r="154" spans="1:22">
      <c r="A154" s="148" t="s">
        <v>132</v>
      </c>
      <c r="B154" s="129">
        <v>54617</v>
      </c>
      <c r="C154" s="129"/>
      <c r="D154" s="197">
        <v>2734</v>
      </c>
      <c r="E154" s="197">
        <v>3188</v>
      </c>
      <c r="F154" s="197">
        <v>2838</v>
      </c>
      <c r="G154" s="197">
        <v>2805</v>
      </c>
      <c r="H154" s="197">
        <v>2948</v>
      </c>
      <c r="I154" s="197">
        <v>2933</v>
      </c>
      <c r="J154" s="197">
        <v>2965</v>
      </c>
      <c r="K154" s="197">
        <v>3254</v>
      </c>
      <c r="L154" s="197">
        <v>3378</v>
      </c>
      <c r="M154" s="197">
        <v>4236</v>
      </c>
      <c r="N154" s="197">
        <v>4315</v>
      </c>
      <c r="O154" s="197">
        <v>4005</v>
      </c>
      <c r="P154" s="197">
        <v>3414</v>
      </c>
      <c r="Q154" s="197">
        <v>3283</v>
      </c>
      <c r="R154" s="197">
        <v>2827</v>
      </c>
      <c r="S154" s="197">
        <v>2222</v>
      </c>
      <c r="T154" s="197">
        <v>1652</v>
      </c>
      <c r="U154" s="197">
        <v>1037</v>
      </c>
      <c r="V154" s="197">
        <v>583</v>
      </c>
    </row>
    <row r="155" spans="1:22">
      <c r="A155" s="148" t="s">
        <v>139</v>
      </c>
      <c r="B155" s="129">
        <v>49537</v>
      </c>
      <c r="C155" s="129"/>
      <c r="D155" s="197">
        <v>2572</v>
      </c>
      <c r="E155" s="197">
        <v>3096</v>
      </c>
      <c r="F155" s="197">
        <v>3089</v>
      </c>
      <c r="G155" s="197">
        <v>2761</v>
      </c>
      <c r="H155" s="197">
        <v>2444</v>
      </c>
      <c r="I155" s="197">
        <v>2261</v>
      </c>
      <c r="J155" s="197">
        <v>2259</v>
      </c>
      <c r="K155" s="197">
        <v>2982</v>
      </c>
      <c r="L155" s="197">
        <v>3171</v>
      </c>
      <c r="M155" s="197">
        <v>3725</v>
      </c>
      <c r="N155" s="197">
        <v>3871</v>
      </c>
      <c r="O155" s="197">
        <v>3500</v>
      </c>
      <c r="P155" s="197">
        <v>3084</v>
      </c>
      <c r="Q155" s="197">
        <v>2772</v>
      </c>
      <c r="R155" s="197">
        <v>2524</v>
      </c>
      <c r="S155" s="197">
        <v>1945</v>
      </c>
      <c r="T155" s="197">
        <v>1685</v>
      </c>
      <c r="U155" s="197">
        <v>1123</v>
      </c>
      <c r="V155" s="197">
        <v>673</v>
      </c>
    </row>
    <row r="156" spans="1:22">
      <c r="A156" s="148" t="s">
        <v>136</v>
      </c>
      <c r="B156" s="129">
        <v>81734</v>
      </c>
      <c r="C156" s="129"/>
      <c r="D156" s="197">
        <v>3994</v>
      </c>
      <c r="E156" s="197">
        <v>4686</v>
      </c>
      <c r="F156" s="197">
        <v>4292</v>
      </c>
      <c r="G156" s="197">
        <v>4041</v>
      </c>
      <c r="H156" s="197">
        <v>4358</v>
      </c>
      <c r="I156" s="197">
        <v>4783</v>
      </c>
      <c r="J156" s="197">
        <v>5127</v>
      </c>
      <c r="K156" s="197">
        <v>5333</v>
      </c>
      <c r="L156" s="197">
        <v>5510</v>
      </c>
      <c r="M156" s="197">
        <v>6400</v>
      </c>
      <c r="N156" s="197">
        <v>6363</v>
      </c>
      <c r="O156" s="197">
        <v>5718</v>
      </c>
      <c r="P156" s="197">
        <v>4929</v>
      </c>
      <c r="Q156" s="197">
        <v>4778</v>
      </c>
      <c r="R156" s="197">
        <v>3947</v>
      </c>
      <c r="S156" s="197">
        <v>3128</v>
      </c>
      <c r="T156" s="197">
        <v>2271</v>
      </c>
      <c r="U156" s="197">
        <v>1320</v>
      </c>
      <c r="V156" s="197">
        <v>756</v>
      </c>
    </row>
    <row r="157" spans="1:22">
      <c r="A157" s="148" t="s">
        <v>140</v>
      </c>
      <c r="B157" s="129">
        <v>191098</v>
      </c>
      <c r="C157" s="129"/>
      <c r="D157" s="197">
        <v>9411</v>
      </c>
      <c r="E157" s="197">
        <v>10453</v>
      </c>
      <c r="F157" s="197">
        <v>9672</v>
      </c>
      <c r="G157" s="197">
        <v>10000</v>
      </c>
      <c r="H157" s="197">
        <v>12392</v>
      </c>
      <c r="I157" s="197">
        <v>11282</v>
      </c>
      <c r="J157" s="197">
        <v>10907</v>
      </c>
      <c r="K157" s="197">
        <v>11279</v>
      </c>
      <c r="L157" s="197">
        <v>11156</v>
      </c>
      <c r="M157" s="197">
        <v>13842</v>
      </c>
      <c r="N157" s="197">
        <v>14425</v>
      </c>
      <c r="O157" s="197">
        <v>13516</v>
      </c>
      <c r="P157" s="197">
        <v>11906</v>
      </c>
      <c r="Q157" s="197">
        <v>11822</v>
      </c>
      <c r="R157" s="197">
        <v>10405</v>
      </c>
      <c r="S157" s="197">
        <v>7397</v>
      </c>
      <c r="T157" s="197">
        <v>5673</v>
      </c>
      <c r="U157" s="197">
        <v>3438</v>
      </c>
      <c r="V157" s="197">
        <v>2122</v>
      </c>
    </row>
    <row r="158" spans="1:22">
      <c r="A158" s="148" t="s">
        <v>142</v>
      </c>
      <c r="B158" s="129">
        <v>318207</v>
      </c>
      <c r="C158" s="129"/>
      <c r="D158" s="197">
        <v>16673</v>
      </c>
      <c r="E158" s="197">
        <v>15926</v>
      </c>
      <c r="F158" s="197">
        <v>13280</v>
      </c>
      <c r="G158" s="197">
        <v>15968</v>
      </c>
      <c r="H158" s="197">
        <v>27824</v>
      </c>
      <c r="I158" s="197">
        <v>34048</v>
      </c>
      <c r="J158" s="197">
        <v>27474</v>
      </c>
      <c r="K158" s="197">
        <v>22106</v>
      </c>
      <c r="L158" s="197">
        <v>17998</v>
      </c>
      <c r="M158" s="197">
        <v>20900</v>
      </c>
      <c r="N158" s="197">
        <v>21763</v>
      </c>
      <c r="O158" s="197">
        <v>20134</v>
      </c>
      <c r="P158" s="197">
        <v>15852</v>
      </c>
      <c r="Q158" s="197">
        <v>12906</v>
      </c>
      <c r="R158" s="197">
        <v>10825</v>
      </c>
      <c r="S158" s="197">
        <v>9218</v>
      </c>
      <c r="T158" s="197">
        <v>7674</v>
      </c>
      <c r="U158" s="197">
        <v>4880</v>
      </c>
      <c r="V158" s="197">
        <v>2758</v>
      </c>
    </row>
    <row r="159" spans="1:22">
      <c r="A159" s="148" t="s">
        <v>133</v>
      </c>
      <c r="B159" s="129">
        <v>119988</v>
      </c>
      <c r="C159" s="129"/>
      <c r="D159" s="197">
        <v>5528</v>
      </c>
      <c r="E159" s="197">
        <v>6217</v>
      </c>
      <c r="F159" s="197">
        <v>6294</v>
      </c>
      <c r="G159" s="197">
        <v>5944</v>
      </c>
      <c r="H159" s="197">
        <v>5509</v>
      </c>
      <c r="I159" s="197">
        <v>6103</v>
      </c>
      <c r="J159" s="197">
        <v>6803</v>
      </c>
      <c r="K159" s="197">
        <v>6919</v>
      </c>
      <c r="L159" s="197">
        <v>7077</v>
      </c>
      <c r="M159" s="197">
        <v>8910</v>
      </c>
      <c r="N159" s="197">
        <v>9678</v>
      </c>
      <c r="O159" s="197">
        <v>9099</v>
      </c>
      <c r="P159" s="197">
        <v>8331</v>
      </c>
      <c r="Q159" s="197">
        <v>8008</v>
      </c>
      <c r="R159" s="197">
        <v>6845</v>
      </c>
      <c r="S159" s="197">
        <v>5108</v>
      </c>
      <c r="T159" s="197">
        <v>3787</v>
      </c>
      <c r="U159" s="197">
        <v>2399</v>
      </c>
      <c r="V159" s="197">
        <v>1429</v>
      </c>
    </row>
    <row r="160" spans="1:22">
      <c r="A160" s="148" t="s">
        <v>154</v>
      </c>
      <c r="B160" s="129">
        <v>41094</v>
      </c>
      <c r="C160" s="129"/>
      <c r="D160" s="197">
        <v>1773</v>
      </c>
      <c r="E160" s="197">
        <v>1963</v>
      </c>
      <c r="F160" s="197">
        <v>1989</v>
      </c>
      <c r="G160" s="197">
        <v>2023</v>
      </c>
      <c r="H160" s="197">
        <v>2301</v>
      </c>
      <c r="I160" s="197">
        <v>2369</v>
      </c>
      <c r="J160" s="197">
        <v>2209</v>
      </c>
      <c r="K160" s="197">
        <v>2280</v>
      </c>
      <c r="L160" s="197">
        <v>2358</v>
      </c>
      <c r="M160" s="197">
        <v>3087</v>
      </c>
      <c r="N160" s="197">
        <v>3445</v>
      </c>
      <c r="O160" s="197">
        <v>3262</v>
      </c>
      <c r="P160" s="197">
        <v>2730</v>
      </c>
      <c r="Q160" s="197">
        <v>2564</v>
      </c>
      <c r="R160" s="197">
        <v>2225</v>
      </c>
      <c r="S160" s="197">
        <v>1701</v>
      </c>
      <c r="T160" s="197">
        <v>1368</v>
      </c>
      <c r="U160" s="197">
        <v>918</v>
      </c>
      <c r="V160" s="197">
        <v>529</v>
      </c>
    </row>
    <row r="161" spans="1:22">
      <c r="A161" s="148" t="s">
        <v>128</v>
      </c>
      <c r="B161" s="129">
        <v>46787</v>
      </c>
      <c r="C161" s="129"/>
      <c r="D161" s="197">
        <v>2836</v>
      </c>
      <c r="E161" s="197">
        <v>2806</v>
      </c>
      <c r="F161" s="197">
        <v>2400</v>
      </c>
      <c r="G161" s="197">
        <v>2401</v>
      </c>
      <c r="H161" s="197">
        <v>2432</v>
      </c>
      <c r="I161" s="197">
        <v>2833</v>
      </c>
      <c r="J161" s="197">
        <v>2931</v>
      </c>
      <c r="K161" s="197">
        <v>3118</v>
      </c>
      <c r="L161" s="197">
        <v>2804</v>
      </c>
      <c r="M161" s="197">
        <v>3491</v>
      </c>
      <c r="N161" s="197">
        <v>3474</v>
      </c>
      <c r="O161" s="197">
        <v>3272</v>
      </c>
      <c r="P161" s="197">
        <v>2816</v>
      </c>
      <c r="Q161" s="197">
        <v>2748</v>
      </c>
      <c r="R161" s="197">
        <v>2410</v>
      </c>
      <c r="S161" s="197">
        <v>1641</v>
      </c>
      <c r="T161" s="197">
        <v>1258</v>
      </c>
      <c r="U161" s="197">
        <v>727</v>
      </c>
      <c r="V161" s="197">
        <v>389</v>
      </c>
    </row>
    <row r="162" spans="1:22">
      <c r="A162" s="148" t="s">
        <v>125</v>
      </c>
      <c r="B162" s="129">
        <v>48305</v>
      </c>
      <c r="C162" s="129"/>
      <c r="D162" s="197">
        <v>2258</v>
      </c>
      <c r="E162" s="197">
        <v>2651</v>
      </c>
      <c r="F162" s="197">
        <v>2553</v>
      </c>
      <c r="G162" s="197">
        <v>2420</v>
      </c>
      <c r="H162" s="197">
        <v>2430</v>
      </c>
      <c r="I162" s="197">
        <v>2592</v>
      </c>
      <c r="J162" s="197">
        <v>2906</v>
      </c>
      <c r="K162" s="197">
        <v>2663</v>
      </c>
      <c r="L162" s="197">
        <v>2930</v>
      </c>
      <c r="M162" s="197">
        <v>3576</v>
      </c>
      <c r="N162" s="197">
        <v>3750</v>
      </c>
      <c r="O162" s="197">
        <v>3400</v>
      </c>
      <c r="P162" s="197">
        <v>3193</v>
      </c>
      <c r="Q162" s="197">
        <v>3031</v>
      </c>
      <c r="R162" s="197">
        <v>2835</v>
      </c>
      <c r="S162" s="197">
        <v>2001</v>
      </c>
      <c r="T162" s="197">
        <v>1573</v>
      </c>
      <c r="U162" s="197">
        <v>1003</v>
      </c>
      <c r="V162" s="197">
        <v>540</v>
      </c>
    </row>
    <row r="163" spans="1:22">
      <c r="A163" s="148" t="s">
        <v>127</v>
      </c>
      <c r="B163" s="129">
        <v>13640</v>
      </c>
      <c r="C163" s="129"/>
      <c r="D163" s="197">
        <v>611</v>
      </c>
      <c r="E163" s="197">
        <v>614</v>
      </c>
      <c r="F163" s="197">
        <v>733</v>
      </c>
      <c r="G163" s="197">
        <v>640</v>
      </c>
      <c r="H163" s="197">
        <v>574</v>
      </c>
      <c r="I163" s="197">
        <v>587</v>
      </c>
      <c r="J163" s="197">
        <v>633</v>
      </c>
      <c r="K163" s="197">
        <v>759</v>
      </c>
      <c r="L163" s="197">
        <v>822</v>
      </c>
      <c r="M163" s="197">
        <v>994</v>
      </c>
      <c r="N163" s="197">
        <v>1024</v>
      </c>
      <c r="O163" s="197">
        <v>1019</v>
      </c>
      <c r="P163" s="197">
        <v>942</v>
      </c>
      <c r="Q163" s="197">
        <v>978</v>
      </c>
      <c r="R163" s="197">
        <v>879</v>
      </c>
      <c r="S163" s="197">
        <v>697</v>
      </c>
      <c r="T163" s="197">
        <v>547</v>
      </c>
      <c r="U163" s="197">
        <v>355</v>
      </c>
      <c r="V163" s="197">
        <v>232</v>
      </c>
    </row>
    <row r="164" spans="1:22">
      <c r="A164" s="148" t="s">
        <v>153</v>
      </c>
      <c r="B164" s="129">
        <v>71151</v>
      </c>
      <c r="C164" s="129"/>
      <c r="D164" s="197">
        <v>3171</v>
      </c>
      <c r="E164" s="197">
        <v>3707</v>
      </c>
      <c r="F164" s="197">
        <v>3636</v>
      </c>
      <c r="G164" s="197">
        <v>3662</v>
      </c>
      <c r="H164" s="197">
        <v>3946</v>
      </c>
      <c r="I164" s="197">
        <v>3826</v>
      </c>
      <c r="J164" s="197">
        <v>3710</v>
      </c>
      <c r="K164" s="197">
        <v>3711</v>
      </c>
      <c r="L164" s="197">
        <v>4145</v>
      </c>
      <c r="M164" s="197">
        <v>5235</v>
      </c>
      <c r="N164" s="197">
        <v>5772</v>
      </c>
      <c r="O164" s="197">
        <v>5296</v>
      </c>
      <c r="P164" s="197">
        <v>4906</v>
      </c>
      <c r="Q164" s="197">
        <v>4690</v>
      </c>
      <c r="R164" s="197">
        <v>4210</v>
      </c>
      <c r="S164" s="197">
        <v>3156</v>
      </c>
      <c r="T164" s="197">
        <v>2252</v>
      </c>
      <c r="U164" s="197">
        <v>1337</v>
      </c>
      <c r="V164" s="197">
        <v>783</v>
      </c>
    </row>
    <row r="165" spans="1:22">
      <c r="A165" s="148" t="s">
        <v>148</v>
      </c>
      <c r="B165" s="129">
        <v>175437</v>
      </c>
      <c r="C165" s="129"/>
      <c r="D165" s="197">
        <v>9075</v>
      </c>
      <c r="E165" s="197">
        <v>10079</v>
      </c>
      <c r="F165" s="197">
        <v>9728</v>
      </c>
      <c r="G165" s="197">
        <v>9767</v>
      </c>
      <c r="H165" s="197">
        <v>9991</v>
      </c>
      <c r="I165" s="197">
        <v>10705</v>
      </c>
      <c r="J165" s="197">
        <v>11376</v>
      </c>
      <c r="K165" s="197">
        <v>11416</v>
      </c>
      <c r="L165" s="197">
        <v>11004</v>
      </c>
      <c r="M165" s="197">
        <v>13515</v>
      </c>
      <c r="N165" s="197">
        <v>13746</v>
      </c>
      <c r="O165" s="197">
        <v>12309</v>
      </c>
      <c r="P165" s="197">
        <v>10595</v>
      </c>
      <c r="Q165" s="197">
        <v>9500</v>
      </c>
      <c r="R165" s="197">
        <v>8079</v>
      </c>
      <c r="S165" s="197">
        <v>6207</v>
      </c>
      <c r="T165" s="197">
        <v>4615</v>
      </c>
      <c r="U165" s="197">
        <v>2524</v>
      </c>
      <c r="V165" s="197">
        <v>1206</v>
      </c>
    </row>
    <row r="166" spans="1:22">
      <c r="A166" s="148" t="s">
        <v>124</v>
      </c>
      <c r="B166" s="129">
        <v>11055</v>
      </c>
      <c r="C166" s="129"/>
      <c r="D166" s="197">
        <v>459</v>
      </c>
      <c r="E166" s="197">
        <v>573</v>
      </c>
      <c r="F166" s="197">
        <v>575</v>
      </c>
      <c r="G166" s="197">
        <v>512</v>
      </c>
      <c r="H166" s="197">
        <v>503</v>
      </c>
      <c r="I166" s="197">
        <v>595</v>
      </c>
      <c r="J166" s="197">
        <v>624</v>
      </c>
      <c r="K166" s="197">
        <v>611</v>
      </c>
      <c r="L166" s="197">
        <v>648</v>
      </c>
      <c r="M166" s="197">
        <v>797</v>
      </c>
      <c r="N166" s="197">
        <v>907</v>
      </c>
      <c r="O166" s="197">
        <v>789</v>
      </c>
      <c r="P166" s="197">
        <v>788</v>
      </c>
      <c r="Q166" s="197">
        <v>764</v>
      </c>
      <c r="R166" s="197">
        <v>677</v>
      </c>
      <c r="S166" s="197">
        <v>541</v>
      </c>
      <c r="T166" s="197">
        <v>351</v>
      </c>
      <c r="U166" s="197">
        <v>215</v>
      </c>
      <c r="V166" s="197">
        <v>126</v>
      </c>
    </row>
    <row r="167" spans="1:22">
      <c r="A167" s="148" t="s">
        <v>129</v>
      </c>
      <c r="B167" s="129">
        <v>76913</v>
      </c>
      <c r="C167" s="129"/>
      <c r="D167" s="197">
        <v>3402</v>
      </c>
      <c r="E167" s="197">
        <v>3859</v>
      </c>
      <c r="F167" s="197">
        <v>3840</v>
      </c>
      <c r="G167" s="197">
        <v>3891</v>
      </c>
      <c r="H167" s="197">
        <v>3744</v>
      </c>
      <c r="I167" s="197">
        <v>3928</v>
      </c>
      <c r="J167" s="197">
        <v>4341</v>
      </c>
      <c r="K167" s="197">
        <v>4181</v>
      </c>
      <c r="L167" s="197">
        <v>4368</v>
      </c>
      <c r="M167" s="197">
        <v>5659</v>
      </c>
      <c r="N167" s="197">
        <v>6115</v>
      </c>
      <c r="O167" s="197">
        <v>5565</v>
      </c>
      <c r="P167" s="197">
        <v>5224</v>
      </c>
      <c r="Q167" s="197">
        <v>5079</v>
      </c>
      <c r="R167" s="197">
        <v>4562</v>
      </c>
      <c r="S167" s="197">
        <v>3497</v>
      </c>
      <c r="T167" s="197">
        <v>2672</v>
      </c>
      <c r="U167" s="197">
        <v>1805</v>
      </c>
      <c r="V167" s="197">
        <v>1181</v>
      </c>
    </row>
    <row r="168" spans="1:22">
      <c r="A168" s="148" t="s">
        <v>138</v>
      </c>
      <c r="B168" s="129">
        <v>91570</v>
      </c>
      <c r="C168" s="129"/>
      <c r="D168" s="197">
        <v>4465</v>
      </c>
      <c r="E168" s="197">
        <v>4832</v>
      </c>
      <c r="F168" s="197">
        <v>4585</v>
      </c>
      <c r="G168" s="197">
        <v>4695</v>
      </c>
      <c r="H168" s="197">
        <v>5224</v>
      </c>
      <c r="I168" s="197">
        <v>5818</v>
      </c>
      <c r="J168" s="197">
        <v>5646</v>
      </c>
      <c r="K168" s="197">
        <v>5539</v>
      </c>
      <c r="L168" s="197">
        <v>5370</v>
      </c>
      <c r="M168" s="197">
        <v>7024</v>
      </c>
      <c r="N168" s="197">
        <v>7368</v>
      </c>
      <c r="O168" s="197">
        <v>6906</v>
      </c>
      <c r="P168" s="197">
        <v>5597</v>
      </c>
      <c r="Q168" s="197">
        <v>5203</v>
      </c>
      <c r="R168" s="197">
        <v>4514</v>
      </c>
      <c r="S168" s="197">
        <v>3481</v>
      </c>
      <c r="T168" s="197">
        <v>2794</v>
      </c>
      <c r="U168" s="197">
        <v>1620</v>
      </c>
      <c r="V168" s="197">
        <v>889</v>
      </c>
    </row>
    <row r="169" spans="1:22">
      <c r="A169" s="148" t="s">
        <v>135</v>
      </c>
      <c r="B169" s="129">
        <v>59231</v>
      </c>
      <c r="C169" s="129"/>
      <c r="D169" s="197">
        <v>2815</v>
      </c>
      <c r="E169" s="197">
        <v>3004</v>
      </c>
      <c r="F169" s="197">
        <v>2983</v>
      </c>
      <c r="G169" s="197">
        <v>2909</v>
      </c>
      <c r="H169" s="197">
        <v>2784</v>
      </c>
      <c r="I169" s="197">
        <v>2574</v>
      </c>
      <c r="J169" s="197">
        <v>2832</v>
      </c>
      <c r="K169" s="197">
        <v>2892</v>
      </c>
      <c r="L169" s="197">
        <v>3404</v>
      </c>
      <c r="M169" s="197">
        <v>4504</v>
      </c>
      <c r="N169" s="197">
        <v>4856</v>
      </c>
      <c r="O169" s="197">
        <v>4552</v>
      </c>
      <c r="P169" s="197">
        <v>4238</v>
      </c>
      <c r="Q169" s="197">
        <v>4184</v>
      </c>
      <c r="R169" s="197">
        <v>3842</v>
      </c>
      <c r="S169" s="197">
        <v>2775</v>
      </c>
      <c r="T169" s="197">
        <v>2078</v>
      </c>
      <c r="U169" s="197">
        <v>1259</v>
      </c>
      <c r="V169" s="197">
        <v>746</v>
      </c>
    </row>
    <row r="170" spans="1:22">
      <c r="A170" s="148" t="s">
        <v>134</v>
      </c>
      <c r="B170" s="129">
        <v>11349</v>
      </c>
      <c r="C170" s="129"/>
      <c r="D170" s="197">
        <v>627</v>
      </c>
      <c r="E170" s="197">
        <v>622</v>
      </c>
      <c r="F170" s="197">
        <v>651</v>
      </c>
      <c r="G170" s="197">
        <v>626</v>
      </c>
      <c r="H170" s="197">
        <v>549</v>
      </c>
      <c r="I170" s="197">
        <v>647</v>
      </c>
      <c r="J170" s="197">
        <v>664</v>
      </c>
      <c r="K170" s="197">
        <v>667</v>
      </c>
      <c r="L170" s="197">
        <v>726</v>
      </c>
      <c r="M170" s="197">
        <v>842</v>
      </c>
      <c r="N170" s="197">
        <v>854</v>
      </c>
      <c r="O170" s="197">
        <v>778</v>
      </c>
      <c r="P170" s="197">
        <v>769</v>
      </c>
      <c r="Q170" s="197">
        <v>678</v>
      </c>
      <c r="R170" s="197">
        <v>579</v>
      </c>
      <c r="S170" s="197">
        <v>447</v>
      </c>
      <c r="T170" s="197">
        <v>314</v>
      </c>
      <c r="U170" s="197">
        <v>188</v>
      </c>
      <c r="V170" s="197">
        <v>121</v>
      </c>
    </row>
    <row r="171" spans="1:22">
      <c r="A171" s="148" t="s">
        <v>149</v>
      </c>
      <c r="B171" s="129">
        <v>58886</v>
      </c>
      <c r="C171" s="129"/>
      <c r="D171" s="197">
        <v>2495</v>
      </c>
      <c r="E171" s="197">
        <v>2840</v>
      </c>
      <c r="F171" s="197">
        <v>2818</v>
      </c>
      <c r="G171" s="197">
        <v>2806</v>
      </c>
      <c r="H171" s="197">
        <v>2946</v>
      </c>
      <c r="I171" s="197">
        <v>2823</v>
      </c>
      <c r="J171" s="197">
        <v>2873</v>
      </c>
      <c r="K171" s="197">
        <v>3100</v>
      </c>
      <c r="L171" s="197">
        <v>3223</v>
      </c>
      <c r="M171" s="197">
        <v>4200</v>
      </c>
      <c r="N171" s="197">
        <v>4635</v>
      </c>
      <c r="O171" s="197">
        <v>4581</v>
      </c>
      <c r="P171" s="197">
        <v>4274</v>
      </c>
      <c r="Q171" s="197">
        <v>4131</v>
      </c>
      <c r="R171" s="197">
        <v>3857</v>
      </c>
      <c r="S171" s="197">
        <v>2874</v>
      </c>
      <c r="T171" s="197">
        <v>2204</v>
      </c>
      <c r="U171" s="197">
        <v>1344</v>
      </c>
      <c r="V171" s="197">
        <v>862</v>
      </c>
    </row>
    <row r="172" spans="1:22">
      <c r="A172" s="148" t="s">
        <v>150</v>
      </c>
      <c r="B172" s="129">
        <v>164419</v>
      </c>
      <c r="C172" s="129"/>
      <c r="D172" s="197">
        <v>8191</v>
      </c>
      <c r="E172" s="197">
        <v>8767</v>
      </c>
      <c r="F172" s="197">
        <v>8401</v>
      </c>
      <c r="G172" s="197">
        <v>8372</v>
      </c>
      <c r="H172" s="197">
        <v>8810</v>
      </c>
      <c r="I172" s="197">
        <v>9184</v>
      </c>
      <c r="J172" s="197">
        <v>9740</v>
      </c>
      <c r="K172" s="197">
        <v>10426</v>
      </c>
      <c r="L172" s="197">
        <v>10021</v>
      </c>
      <c r="M172" s="197">
        <v>12420</v>
      </c>
      <c r="N172" s="197">
        <v>13120</v>
      </c>
      <c r="O172" s="197">
        <v>12379</v>
      </c>
      <c r="P172" s="197">
        <v>10874</v>
      </c>
      <c r="Q172" s="197">
        <v>9603</v>
      </c>
      <c r="R172" s="197">
        <v>8181</v>
      </c>
      <c r="S172" s="197">
        <v>6385</v>
      </c>
      <c r="T172" s="197">
        <v>4910</v>
      </c>
      <c r="U172" s="197">
        <v>2997</v>
      </c>
      <c r="V172" s="197">
        <v>1638</v>
      </c>
    </row>
    <row r="173" spans="1:22">
      <c r="A173" s="148" t="s">
        <v>130</v>
      </c>
      <c r="B173" s="129">
        <v>48754</v>
      </c>
      <c r="C173" s="129"/>
      <c r="D173" s="197">
        <v>2116</v>
      </c>
      <c r="E173" s="197">
        <v>2381</v>
      </c>
      <c r="F173" s="197">
        <v>2548</v>
      </c>
      <c r="G173" s="197">
        <v>3025</v>
      </c>
      <c r="H173" s="197">
        <v>4107</v>
      </c>
      <c r="I173" s="197">
        <v>3360</v>
      </c>
      <c r="J173" s="197">
        <v>2510</v>
      </c>
      <c r="K173" s="197">
        <v>2673</v>
      </c>
      <c r="L173" s="197">
        <v>2838</v>
      </c>
      <c r="M173" s="197">
        <v>3636</v>
      </c>
      <c r="N173" s="197">
        <v>3695</v>
      </c>
      <c r="O173" s="197">
        <v>3306</v>
      </c>
      <c r="P173" s="197">
        <v>2803</v>
      </c>
      <c r="Q173" s="197">
        <v>2605</v>
      </c>
      <c r="R173" s="197">
        <v>2488</v>
      </c>
      <c r="S173" s="197">
        <v>1855</v>
      </c>
      <c r="T173" s="197">
        <v>1439</v>
      </c>
      <c r="U173" s="197">
        <v>839</v>
      </c>
      <c r="V173" s="197">
        <v>530</v>
      </c>
    </row>
    <row r="174" spans="1:22">
      <c r="A174" s="148" t="s">
        <v>155</v>
      </c>
      <c r="B174" s="129">
        <v>46896</v>
      </c>
      <c r="C174" s="129"/>
      <c r="D174" s="197">
        <v>2406</v>
      </c>
      <c r="E174" s="197">
        <v>2534</v>
      </c>
      <c r="F174" s="197">
        <v>2352</v>
      </c>
      <c r="G174" s="197">
        <v>2352</v>
      </c>
      <c r="H174" s="197">
        <v>2672</v>
      </c>
      <c r="I174" s="197">
        <v>2956</v>
      </c>
      <c r="J174" s="197">
        <v>2885</v>
      </c>
      <c r="K174" s="197">
        <v>2814</v>
      </c>
      <c r="L174" s="197">
        <v>2703</v>
      </c>
      <c r="M174" s="197">
        <v>3480</v>
      </c>
      <c r="N174" s="197">
        <v>3849</v>
      </c>
      <c r="O174" s="197">
        <v>3533</v>
      </c>
      <c r="P174" s="197">
        <v>3059</v>
      </c>
      <c r="Q174" s="197">
        <v>2740</v>
      </c>
      <c r="R174" s="197">
        <v>2191</v>
      </c>
      <c r="S174" s="197">
        <v>1761</v>
      </c>
      <c r="T174" s="197">
        <v>1326</v>
      </c>
      <c r="U174" s="197">
        <v>854</v>
      </c>
      <c r="V174" s="197">
        <v>429</v>
      </c>
    </row>
    <row r="175" spans="1:22">
      <c r="A175" s="148" t="s">
        <v>137</v>
      </c>
      <c r="B175" s="129">
        <v>92453</v>
      </c>
      <c r="C175" s="129"/>
      <c r="D175" s="197">
        <v>5118</v>
      </c>
      <c r="E175" s="197">
        <v>5664</v>
      </c>
      <c r="F175" s="197">
        <v>5410</v>
      </c>
      <c r="G175" s="197">
        <v>5087</v>
      </c>
      <c r="H175" s="197">
        <v>5090</v>
      </c>
      <c r="I175" s="197">
        <v>5403</v>
      </c>
      <c r="J175" s="197">
        <v>6235</v>
      </c>
      <c r="K175" s="197">
        <v>6156</v>
      </c>
      <c r="L175" s="197">
        <v>6157</v>
      </c>
      <c r="M175" s="197">
        <v>7394</v>
      </c>
      <c r="N175" s="197">
        <v>7263</v>
      </c>
      <c r="O175" s="197">
        <v>6350</v>
      </c>
      <c r="P175" s="197">
        <v>5196</v>
      </c>
      <c r="Q175" s="197">
        <v>4896</v>
      </c>
      <c r="R175" s="197">
        <v>4167</v>
      </c>
      <c r="S175" s="197">
        <v>3026</v>
      </c>
      <c r="T175" s="197">
        <v>2018</v>
      </c>
      <c r="U175" s="197">
        <v>1184</v>
      </c>
      <c r="V175" s="197">
        <v>639</v>
      </c>
    </row>
    <row r="176" spans="1:22">
      <c r="A176" s="178" t="s">
        <v>219</v>
      </c>
      <c r="B176" s="179"/>
      <c r="C176" s="179"/>
      <c r="D176" s="255" t="s">
        <v>172</v>
      </c>
      <c r="E176" s="255"/>
      <c r="F176" s="255"/>
      <c r="G176" s="255"/>
      <c r="H176" s="255"/>
      <c r="I176" s="255"/>
      <c r="J176" s="255"/>
      <c r="K176" s="255"/>
      <c r="L176" s="255"/>
      <c r="M176" s="255"/>
      <c r="N176" s="255"/>
      <c r="O176" s="255"/>
      <c r="P176" s="255"/>
      <c r="Q176" s="255"/>
      <c r="R176" s="255"/>
      <c r="S176" s="255"/>
      <c r="T176" s="255"/>
      <c r="U176" s="255"/>
      <c r="V176" s="255"/>
    </row>
    <row r="177" spans="1:22">
      <c r="A177" s="181" t="s">
        <v>173</v>
      </c>
      <c r="B177" s="180" t="s">
        <v>174</v>
      </c>
      <c r="C177" s="196"/>
      <c r="D177" s="180" t="s">
        <v>175</v>
      </c>
      <c r="E177" s="180" t="s">
        <v>176</v>
      </c>
      <c r="F177" s="180" t="s">
        <v>177</v>
      </c>
      <c r="G177" s="180" t="s">
        <v>178</v>
      </c>
      <c r="H177" s="180" t="s">
        <v>179</v>
      </c>
      <c r="I177" s="180" t="s">
        <v>180</v>
      </c>
      <c r="J177" s="180" t="s">
        <v>181</v>
      </c>
      <c r="K177" s="180" t="s">
        <v>182</v>
      </c>
      <c r="L177" s="180" t="s">
        <v>183</v>
      </c>
      <c r="M177" s="180" t="s">
        <v>184</v>
      </c>
      <c r="N177" s="180" t="s">
        <v>185</v>
      </c>
      <c r="O177" s="180" t="s">
        <v>186</v>
      </c>
      <c r="P177" s="180" t="s">
        <v>187</v>
      </c>
      <c r="Q177" s="180" t="s">
        <v>188</v>
      </c>
      <c r="R177" s="180" t="s">
        <v>189</v>
      </c>
      <c r="S177" s="180" t="s">
        <v>190</v>
      </c>
      <c r="T177" s="180" t="s">
        <v>191</v>
      </c>
      <c r="U177" s="180" t="s">
        <v>192</v>
      </c>
      <c r="V177" s="180" t="s">
        <v>193</v>
      </c>
    </row>
    <row r="178" spans="1:22">
      <c r="A178" s="148" t="s">
        <v>131</v>
      </c>
      <c r="B178" s="129">
        <v>113852</v>
      </c>
      <c r="C178" s="129"/>
      <c r="D178" s="197">
        <v>6170</v>
      </c>
      <c r="E178" s="197">
        <v>5753</v>
      </c>
      <c r="F178" s="197">
        <v>4775</v>
      </c>
      <c r="G178" s="197">
        <v>5273</v>
      </c>
      <c r="H178" s="197">
        <v>9225</v>
      </c>
      <c r="I178" s="197">
        <v>12948</v>
      </c>
      <c r="J178" s="197">
        <v>10720</v>
      </c>
      <c r="K178" s="197">
        <v>8763</v>
      </c>
      <c r="L178" s="197">
        <v>7300</v>
      </c>
      <c r="M178" s="197">
        <v>7106</v>
      </c>
      <c r="N178" s="197">
        <v>7213</v>
      </c>
      <c r="O178" s="197">
        <v>6872</v>
      </c>
      <c r="P178" s="197">
        <v>6146</v>
      </c>
      <c r="Q178" s="197">
        <v>5261</v>
      </c>
      <c r="R178" s="197">
        <v>3950</v>
      </c>
      <c r="S178" s="197">
        <v>2785</v>
      </c>
      <c r="T178" s="197">
        <v>2030</v>
      </c>
      <c r="U178" s="197">
        <v>1075</v>
      </c>
      <c r="V178" s="197">
        <v>487</v>
      </c>
    </row>
    <row r="179" spans="1:22">
      <c r="A179" s="148" t="s">
        <v>141</v>
      </c>
      <c r="B179" s="129">
        <v>130330</v>
      </c>
      <c r="C179" s="129"/>
      <c r="D179" s="197">
        <v>7530</v>
      </c>
      <c r="E179" s="197">
        <v>8507</v>
      </c>
      <c r="F179" s="197">
        <v>7689</v>
      </c>
      <c r="G179" s="197">
        <v>7389</v>
      </c>
      <c r="H179" s="197">
        <v>7099</v>
      </c>
      <c r="I179" s="197">
        <v>6944</v>
      </c>
      <c r="J179" s="197">
        <v>7527</v>
      </c>
      <c r="K179" s="197">
        <v>8376</v>
      </c>
      <c r="L179" s="197">
        <v>8847</v>
      </c>
      <c r="M179" s="197">
        <v>9816</v>
      </c>
      <c r="N179" s="197">
        <v>10167</v>
      </c>
      <c r="O179" s="197">
        <v>9309</v>
      </c>
      <c r="P179" s="197">
        <v>8245</v>
      </c>
      <c r="Q179" s="197">
        <v>7872</v>
      </c>
      <c r="R179" s="197">
        <v>6206</v>
      </c>
      <c r="S179" s="197">
        <v>4082</v>
      </c>
      <c r="T179" s="197">
        <v>2750</v>
      </c>
      <c r="U179" s="197">
        <v>1367</v>
      </c>
      <c r="V179" s="197">
        <v>608</v>
      </c>
    </row>
    <row r="180" spans="1:22">
      <c r="A180" s="148" t="s">
        <v>143</v>
      </c>
      <c r="B180" s="129">
        <v>56686</v>
      </c>
      <c r="C180" s="129"/>
      <c r="D180" s="197">
        <v>2981</v>
      </c>
      <c r="E180" s="197">
        <v>3122</v>
      </c>
      <c r="F180" s="197">
        <v>3139</v>
      </c>
      <c r="G180" s="197">
        <v>3317</v>
      </c>
      <c r="H180" s="197">
        <v>3292</v>
      </c>
      <c r="I180" s="197">
        <v>3048</v>
      </c>
      <c r="J180" s="197">
        <v>2964</v>
      </c>
      <c r="K180" s="197">
        <v>3138</v>
      </c>
      <c r="L180" s="197">
        <v>3198</v>
      </c>
      <c r="M180" s="197">
        <v>3942</v>
      </c>
      <c r="N180" s="197">
        <v>4450</v>
      </c>
      <c r="O180" s="197">
        <v>4191</v>
      </c>
      <c r="P180" s="197">
        <v>3786</v>
      </c>
      <c r="Q180" s="197">
        <v>3887</v>
      </c>
      <c r="R180" s="197">
        <v>3268</v>
      </c>
      <c r="S180" s="197">
        <v>2239</v>
      </c>
      <c r="T180" s="197">
        <v>1523</v>
      </c>
      <c r="U180" s="197">
        <v>878</v>
      </c>
      <c r="V180" s="197">
        <v>323</v>
      </c>
    </row>
    <row r="181" spans="1:22">
      <c r="A181" s="148" t="s">
        <v>147</v>
      </c>
      <c r="B181" s="129">
        <v>43114</v>
      </c>
      <c r="C181" s="129"/>
      <c r="D181" s="197">
        <v>1895</v>
      </c>
      <c r="E181" s="197">
        <v>2187</v>
      </c>
      <c r="F181" s="197">
        <v>2188</v>
      </c>
      <c r="G181" s="197">
        <v>2401</v>
      </c>
      <c r="H181" s="197">
        <v>2975</v>
      </c>
      <c r="I181" s="197">
        <v>2386</v>
      </c>
      <c r="J181" s="197">
        <v>1990</v>
      </c>
      <c r="K181" s="197">
        <v>2127</v>
      </c>
      <c r="L181" s="197">
        <v>2349</v>
      </c>
      <c r="M181" s="197">
        <v>2860</v>
      </c>
      <c r="N181" s="197">
        <v>3361</v>
      </c>
      <c r="O181" s="197">
        <v>3327</v>
      </c>
      <c r="P181" s="197">
        <v>3143</v>
      </c>
      <c r="Q181" s="197">
        <v>3207</v>
      </c>
      <c r="R181" s="197">
        <v>2787</v>
      </c>
      <c r="S181" s="197">
        <v>1900</v>
      </c>
      <c r="T181" s="197">
        <v>1172</v>
      </c>
      <c r="U181" s="197">
        <v>626</v>
      </c>
      <c r="V181" s="197">
        <v>233</v>
      </c>
    </row>
    <row r="182" spans="1:22">
      <c r="A182" s="148" t="s">
        <v>126</v>
      </c>
      <c r="B182" s="129">
        <v>250129</v>
      </c>
      <c r="C182" s="129"/>
      <c r="D182" s="197">
        <v>13444</v>
      </c>
      <c r="E182" s="197">
        <v>13214</v>
      </c>
      <c r="F182" s="197">
        <v>11247</v>
      </c>
      <c r="G182" s="197">
        <v>12439</v>
      </c>
      <c r="H182" s="197">
        <v>20740</v>
      </c>
      <c r="I182" s="197">
        <v>26611</v>
      </c>
      <c r="J182" s="197">
        <v>23145</v>
      </c>
      <c r="K182" s="197">
        <v>19528</v>
      </c>
      <c r="L182" s="197">
        <v>16700</v>
      </c>
      <c r="M182" s="197">
        <v>16296</v>
      </c>
      <c r="N182" s="197">
        <v>16349</v>
      </c>
      <c r="O182" s="197">
        <v>14529</v>
      </c>
      <c r="P182" s="197">
        <v>12348</v>
      </c>
      <c r="Q182" s="197">
        <v>10883</v>
      </c>
      <c r="R182" s="197">
        <v>8589</v>
      </c>
      <c r="S182" s="197">
        <v>5834</v>
      </c>
      <c r="T182" s="197">
        <v>4551</v>
      </c>
      <c r="U182" s="197">
        <v>2503</v>
      </c>
      <c r="V182" s="197">
        <v>1179</v>
      </c>
    </row>
    <row r="183" spans="1:22">
      <c r="A183" s="148" t="s">
        <v>152</v>
      </c>
      <c r="B183" s="129">
        <v>25194</v>
      </c>
      <c r="C183" s="129"/>
      <c r="D183" s="197">
        <v>1463</v>
      </c>
      <c r="E183" s="197">
        <v>1478</v>
      </c>
      <c r="F183" s="197">
        <v>1394</v>
      </c>
      <c r="G183" s="197">
        <v>1485</v>
      </c>
      <c r="H183" s="197">
        <v>1590</v>
      </c>
      <c r="I183" s="197">
        <v>1336</v>
      </c>
      <c r="J183" s="197">
        <v>1420</v>
      </c>
      <c r="K183" s="197">
        <v>1454</v>
      </c>
      <c r="L183" s="197">
        <v>1517</v>
      </c>
      <c r="M183" s="197">
        <v>1960</v>
      </c>
      <c r="N183" s="197">
        <v>2058</v>
      </c>
      <c r="O183" s="197">
        <v>1857</v>
      </c>
      <c r="P183" s="197">
        <v>1585</v>
      </c>
      <c r="Q183" s="197">
        <v>1600</v>
      </c>
      <c r="R183" s="197">
        <v>1274</v>
      </c>
      <c r="S183" s="197">
        <v>829</v>
      </c>
      <c r="T183" s="197">
        <v>521</v>
      </c>
      <c r="U183" s="197">
        <v>272</v>
      </c>
      <c r="V183" s="197">
        <v>101</v>
      </c>
    </row>
    <row r="184" spans="1:22">
      <c r="A184" s="148" t="s">
        <v>146</v>
      </c>
      <c r="B184" s="129">
        <v>72424</v>
      </c>
      <c r="C184" s="129"/>
      <c r="D184" s="197">
        <v>3422</v>
      </c>
      <c r="E184" s="197">
        <v>3856</v>
      </c>
      <c r="F184" s="197">
        <v>3968</v>
      </c>
      <c r="G184" s="197">
        <v>3930</v>
      </c>
      <c r="H184" s="197">
        <v>3929</v>
      </c>
      <c r="I184" s="197">
        <v>3700</v>
      </c>
      <c r="J184" s="197">
        <v>3558</v>
      </c>
      <c r="K184" s="197">
        <v>3375</v>
      </c>
      <c r="L184" s="197">
        <v>3565</v>
      </c>
      <c r="M184" s="197">
        <v>4922</v>
      </c>
      <c r="N184" s="197">
        <v>5843</v>
      </c>
      <c r="O184" s="197">
        <v>5681</v>
      </c>
      <c r="P184" s="197">
        <v>5273</v>
      </c>
      <c r="Q184" s="197">
        <v>5466</v>
      </c>
      <c r="R184" s="197">
        <v>4632</v>
      </c>
      <c r="S184" s="197">
        <v>3358</v>
      </c>
      <c r="T184" s="197">
        <v>2329</v>
      </c>
      <c r="U184" s="197">
        <v>1127</v>
      </c>
      <c r="V184" s="197">
        <v>490</v>
      </c>
    </row>
    <row r="185" spans="1:22">
      <c r="A185" s="148" t="s">
        <v>144</v>
      </c>
      <c r="B185" s="129">
        <v>71694</v>
      </c>
      <c r="C185" s="129"/>
      <c r="D185" s="197">
        <v>3987</v>
      </c>
      <c r="E185" s="197">
        <v>4058</v>
      </c>
      <c r="F185" s="197">
        <v>3602</v>
      </c>
      <c r="G185" s="197">
        <v>4087</v>
      </c>
      <c r="H185" s="197">
        <v>6543</v>
      </c>
      <c r="I185" s="197">
        <v>7275</v>
      </c>
      <c r="J185" s="197">
        <v>5548</v>
      </c>
      <c r="K185" s="197">
        <v>4186</v>
      </c>
      <c r="L185" s="197">
        <v>3599</v>
      </c>
      <c r="M185" s="197">
        <v>4399</v>
      </c>
      <c r="N185" s="197">
        <v>4634</v>
      </c>
      <c r="O185" s="197">
        <v>4617</v>
      </c>
      <c r="P185" s="197">
        <v>3878</v>
      </c>
      <c r="Q185" s="197">
        <v>3469</v>
      </c>
      <c r="R185" s="197">
        <v>2954</v>
      </c>
      <c r="S185" s="197">
        <v>2131</v>
      </c>
      <c r="T185" s="197">
        <v>1517</v>
      </c>
      <c r="U185" s="197">
        <v>860</v>
      </c>
      <c r="V185" s="197">
        <v>350</v>
      </c>
    </row>
    <row r="186" spans="1:22">
      <c r="A186" s="148" t="s">
        <v>145</v>
      </c>
      <c r="B186" s="129">
        <v>59177</v>
      </c>
      <c r="C186" s="129"/>
      <c r="D186" s="197">
        <v>3377</v>
      </c>
      <c r="E186" s="197">
        <v>3577</v>
      </c>
      <c r="F186" s="197">
        <v>3283</v>
      </c>
      <c r="G186" s="197">
        <v>3292</v>
      </c>
      <c r="H186" s="197">
        <v>3652</v>
      </c>
      <c r="I186" s="197">
        <v>3571</v>
      </c>
      <c r="J186" s="197">
        <v>3417</v>
      </c>
      <c r="K186" s="197">
        <v>3342</v>
      </c>
      <c r="L186" s="197">
        <v>3471</v>
      </c>
      <c r="M186" s="197">
        <v>4360</v>
      </c>
      <c r="N186" s="197">
        <v>4655</v>
      </c>
      <c r="O186" s="197">
        <v>4349</v>
      </c>
      <c r="P186" s="197">
        <v>3832</v>
      </c>
      <c r="Q186" s="197">
        <v>3600</v>
      </c>
      <c r="R186" s="197">
        <v>3112</v>
      </c>
      <c r="S186" s="197">
        <v>2042</v>
      </c>
      <c r="T186" s="197">
        <v>1353</v>
      </c>
      <c r="U186" s="197">
        <v>649</v>
      </c>
      <c r="V186" s="197">
        <v>243</v>
      </c>
    </row>
    <row r="187" spans="1:22">
      <c r="A187" s="148" t="s">
        <v>151</v>
      </c>
      <c r="B187" s="129">
        <v>52351</v>
      </c>
      <c r="C187" s="129"/>
      <c r="D187" s="197">
        <v>2871</v>
      </c>
      <c r="E187" s="197">
        <v>3202</v>
      </c>
      <c r="F187" s="197">
        <v>3154</v>
      </c>
      <c r="G187" s="197">
        <v>3223</v>
      </c>
      <c r="H187" s="197">
        <v>3261</v>
      </c>
      <c r="I187" s="197">
        <v>2962</v>
      </c>
      <c r="J187" s="197">
        <v>2449</v>
      </c>
      <c r="K187" s="197">
        <v>2646</v>
      </c>
      <c r="L187" s="197">
        <v>2946</v>
      </c>
      <c r="M187" s="197">
        <v>3607</v>
      </c>
      <c r="N187" s="197">
        <v>4093</v>
      </c>
      <c r="O187" s="197">
        <v>3956</v>
      </c>
      <c r="P187" s="197">
        <v>3485</v>
      </c>
      <c r="Q187" s="197">
        <v>3130</v>
      </c>
      <c r="R187" s="197">
        <v>2702</v>
      </c>
      <c r="S187" s="197">
        <v>1953</v>
      </c>
      <c r="T187" s="197">
        <v>1558</v>
      </c>
      <c r="U187" s="197">
        <v>827</v>
      </c>
      <c r="V187" s="197">
        <v>326</v>
      </c>
    </row>
    <row r="188" spans="1:22">
      <c r="A188" s="148" t="s">
        <v>132</v>
      </c>
      <c r="B188" s="129">
        <v>50223</v>
      </c>
      <c r="C188" s="129"/>
      <c r="D188" s="197">
        <v>2851</v>
      </c>
      <c r="E188" s="197">
        <v>3291</v>
      </c>
      <c r="F188" s="197">
        <v>3054</v>
      </c>
      <c r="G188" s="197">
        <v>2808</v>
      </c>
      <c r="H188" s="197">
        <v>2963</v>
      </c>
      <c r="I188" s="197">
        <v>2637</v>
      </c>
      <c r="J188" s="197">
        <v>2562</v>
      </c>
      <c r="K188" s="197">
        <v>2779</v>
      </c>
      <c r="L188" s="197">
        <v>3250</v>
      </c>
      <c r="M188" s="197">
        <v>3713</v>
      </c>
      <c r="N188" s="197">
        <v>4048</v>
      </c>
      <c r="O188" s="197">
        <v>3793</v>
      </c>
      <c r="P188" s="197">
        <v>3222</v>
      </c>
      <c r="Q188" s="197">
        <v>2866</v>
      </c>
      <c r="R188" s="197">
        <v>2548</v>
      </c>
      <c r="S188" s="197">
        <v>1758</v>
      </c>
      <c r="T188" s="197">
        <v>1183</v>
      </c>
      <c r="U188" s="197">
        <v>631</v>
      </c>
      <c r="V188" s="197">
        <v>266</v>
      </c>
    </row>
    <row r="189" spans="1:22">
      <c r="A189" s="148" t="s">
        <v>139</v>
      </c>
      <c r="B189" s="129">
        <v>45223</v>
      </c>
      <c r="C189" s="129"/>
      <c r="D189" s="197">
        <v>2713</v>
      </c>
      <c r="E189" s="197">
        <v>3281</v>
      </c>
      <c r="F189" s="197">
        <v>3117</v>
      </c>
      <c r="G189" s="197">
        <v>3024</v>
      </c>
      <c r="H189" s="197">
        <v>2794</v>
      </c>
      <c r="I189" s="197">
        <v>2296</v>
      </c>
      <c r="J189" s="197">
        <v>1928</v>
      </c>
      <c r="K189" s="197">
        <v>2463</v>
      </c>
      <c r="L189" s="197">
        <v>2823</v>
      </c>
      <c r="M189" s="197">
        <v>3189</v>
      </c>
      <c r="N189" s="197">
        <v>3490</v>
      </c>
      <c r="O189" s="197">
        <v>3298</v>
      </c>
      <c r="P189" s="197">
        <v>2835</v>
      </c>
      <c r="Q189" s="197">
        <v>2438</v>
      </c>
      <c r="R189" s="197">
        <v>2026</v>
      </c>
      <c r="S189" s="197">
        <v>1472</v>
      </c>
      <c r="T189" s="197">
        <v>1145</v>
      </c>
      <c r="U189" s="197">
        <v>600</v>
      </c>
      <c r="V189" s="197">
        <v>291</v>
      </c>
    </row>
    <row r="190" spans="1:22">
      <c r="A190" s="148" t="s">
        <v>136</v>
      </c>
      <c r="B190" s="129">
        <v>78396</v>
      </c>
      <c r="C190" s="129"/>
      <c r="D190" s="197">
        <v>4377</v>
      </c>
      <c r="E190" s="197">
        <v>4815</v>
      </c>
      <c r="F190" s="197">
        <v>4555</v>
      </c>
      <c r="G190" s="197">
        <v>4537</v>
      </c>
      <c r="H190" s="197">
        <v>4763</v>
      </c>
      <c r="I190" s="197">
        <v>4574</v>
      </c>
      <c r="J190" s="197">
        <v>4606</v>
      </c>
      <c r="K190" s="197">
        <v>5054</v>
      </c>
      <c r="L190" s="197">
        <v>5205</v>
      </c>
      <c r="M190" s="197">
        <v>6186</v>
      </c>
      <c r="N190" s="197">
        <v>6285</v>
      </c>
      <c r="O190" s="197">
        <v>5564</v>
      </c>
      <c r="P190" s="197">
        <v>4545</v>
      </c>
      <c r="Q190" s="197">
        <v>4399</v>
      </c>
      <c r="R190" s="197">
        <v>3702</v>
      </c>
      <c r="S190" s="197">
        <v>2385</v>
      </c>
      <c r="T190" s="197">
        <v>1714</v>
      </c>
      <c r="U190" s="197">
        <v>774</v>
      </c>
      <c r="V190" s="197">
        <v>356</v>
      </c>
    </row>
    <row r="191" spans="1:22">
      <c r="A191" s="148" t="s">
        <v>140</v>
      </c>
      <c r="B191" s="129">
        <v>180312</v>
      </c>
      <c r="C191" s="129"/>
      <c r="D191" s="197">
        <v>9994</v>
      </c>
      <c r="E191" s="197">
        <v>11001</v>
      </c>
      <c r="F191" s="197">
        <v>10154</v>
      </c>
      <c r="G191" s="197">
        <v>10533</v>
      </c>
      <c r="H191" s="197">
        <v>11999</v>
      </c>
      <c r="I191" s="197">
        <v>10799</v>
      </c>
      <c r="J191" s="197">
        <v>10006</v>
      </c>
      <c r="K191" s="197">
        <v>10549</v>
      </c>
      <c r="L191" s="197">
        <v>10808</v>
      </c>
      <c r="M191" s="197">
        <v>12963</v>
      </c>
      <c r="N191" s="197">
        <v>13561</v>
      </c>
      <c r="O191" s="197">
        <v>12940</v>
      </c>
      <c r="P191" s="197">
        <v>11270</v>
      </c>
      <c r="Q191" s="197">
        <v>10787</v>
      </c>
      <c r="R191" s="197">
        <v>9489</v>
      </c>
      <c r="S191" s="197">
        <v>6255</v>
      </c>
      <c r="T191" s="197">
        <v>4177</v>
      </c>
      <c r="U191" s="197">
        <v>2080</v>
      </c>
      <c r="V191" s="197">
        <v>947</v>
      </c>
    </row>
    <row r="192" spans="1:22">
      <c r="A192" s="148" t="s">
        <v>142</v>
      </c>
      <c r="B192" s="129">
        <v>302813</v>
      </c>
      <c r="C192" s="129"/>
      <c r="D192" s="197">
        <v>17531</v>
      </c>
      <c r="E192" s="197">
        <v>16468</v>
      </c>
      <c r="F192" s="197">
        <v>14041</v>
      </c>
      <c r="G192" s="197">
        <v>16254</v>
      </c>
      <c r="H192" s="197">
        <v>26247</v>
      </c>
      <c r="I192" s="197">
        <v>33687</v>
      </c>
      <c r="J192" s="197">
        <v>28788</v>
      </c>
      <c r="K192" s="197">
        <v>23361</v>
      </c>
      <c r="L192" s="197">
        <v>18303</v>
      </c>
      <c r="M192" s="197">
        <v>19617</v>
      </c>
      <c r="N192" s="197">
        <v>19796</v>
      </c>
      <c r="O192" s="197">
        <v>18144</v>
      </c>
      <c r="P192" s="197">
        <v>14865</v>
      </c>
      <c r="Q192" s="197">
        <v>12198</v>
      </c>
      <c r="R192" s="197">
        <v>9398</v>
      </c>
      <c r="S192" s="197">
        <v>6442</v>
      </c>
      <c r="T192" s="197">
        <v>4422</v>
      </c>
      <c r="U192" s="197">
        <v>2272</v>
      </c>
      <c r="V192" s="197">
        <v>979</v>
      </c>
    </row>
    <row r="193" spans="1:22">
      <c r="A193" s="148" t="s">
        <v>133</v>
      </c>
      <c r="B193" s="129">
        <v>115192</v>
      </c>
      <c r="C193" s="129"/>
      <c r="D193" s="197">
        <v>5848</v>
      </c>
      <c r="E193" s="197">
        <v>6650</v>
      </c>
      <c r="F193" s="197">
        <v>6507</v>
      </c>
      <c r="G193" s="197">
        <v>6634</v>
      </c>
      <c r="H193" s="197">
        <v>6276</v>
      </c>
      <c r="I193" s="197">
        <v>6168</v>
      </c>
      <c r="J193" s="197">
        <v>6575</v>
      </c>
      <c r="K193" s="197">
        <v>6635</v>
      </c>
      <c r="L193" s="197">
        <v>6493</v>
      </c>
      <c r="M193" s="197">
        <v>7951</v>
      </c>
      <c r="N193" s="197">
        <v>9120</v>
      </c>
      <c r="O193" s="197">
        <v>8761</v>
      </c>
      <c r="P193" s="197">
        <v>8111</v>
      </c>
      <c r="Q193" s="197">
        <v>7830</v>
      </c>
      <c r="R193" s="197">
        <v>6376</v>
      </c>
      <c r="S193" s="197">
        <v>4258</v>
      </c>
      <c r="T193" s="197">
        <v>2850</v>
      </c>
      <c r="U193" s="197">
        <v>1537</v>
      </c>
      <c r="V193" s="197">
        <v>612</v>
      </c>
    </row>
    <row r="194" spans="1:22">
      <c r="A194" s="148" t="s">
        <v>154</v>
      </c>
      <c r="B194" s="129">
        <v>37666</v>
      </c>
      <c r="C194" s="129"/>
      <c r="D194" s="197">
        <v>1929</v>
      </c>
      <c r="E194" s="197">
        <v>2183</v>
      </c>
      <c r="F194" s="197">
        <v>2122</v>
      </c>
      <c r="G194" s="197">
        <v>2135</v>
      </c>
      <c r="H194" s="197">
        <v>2365</v>
      </c>
      <c r="I194" s="197">
        <v>2372</v>
      </c>
      <c r="J194" s="197">
        <v>2195</v>
      </c>
      <c r="K194" s="197">
        <v>2079</v>
      </c>
      <c r="L194" s="197">
        <v>2013</v>
      </c>
      <c r="M194" s="197">
        <v>2549</v>
      </c>
      <c r="N194" s="197">
        <v>3173</v>
      </c>
      <c r="O194" s="197">
        <v>3091</v>
      </c>
      <c r="P194" s="197">
        <v>2482</v>
      </c>
      <c r="Q194" s="197">
        <v>2267</v>
      </c>
      <c r="R194" s="197">
        <v>1934</v>
      </c>
      <c r="S194" s="197">
        <v>1292</v>
      </c>
      <c r="T194" s="197">
        <v>863</v>
      </c>
      <c r="U194" s="197">
        <v>434</v>
      </c>
      <c r="V194" s="197">
        <v>188</v>
      </c>
    </row>
    <row r="195" spans="1:22">
      <c r="A195" s="148" t="s">
        <v>128</v>
      </c>
      <c r="B195" s="129">
        <v>43303</v>
      </c>
      <c r="C195" s="129"/>
      <c r="D195" s="197">
        <v>2882</v>
      </c>
      <c r="E195" s="197">
        <v>2803</v>
      </c>
      <c r="F195" s="197">
        <v>2584</v>
      </c>
      <c r="G195" s="197">
        <v>2461</v>
      </c>
      <c r="H195" s="197">
        <v>2468</v>
      </c>
      <c r="I195" s="197">
        <v>2572</v>
      </c>
      <c r="J195" s="197">
        <v>2634</v>
      </c>
      <c r="K195" s="197">
        <v>2758</v>
      </c>
      <c r="L195" s="197">
        <v>2699</v>
      </c>
      <c r="M195" s="197">
        <v>3059</v>
      </c>
      <c r="N195" s="197">
        <v>3210</v>
      </c>
      <c r="O195" s="197">
        <v>3009</v>
      </c>
      <c r="P195" s="197">
        <v>2651</v>
      </c>
      <c r="Q195" s="197">
        <v>2502</v>
      </c>
      <c r="R195" s="197">
        <v>2133</v>
      </c>
      <c r="S195" s="197">
        <v>1361</v>
      </c>
      <c r="T195" s="197">
        <v>865</v>
      </c>
      <c r="U195" s="197">
        <v>469</v>
      </c>
      <c r="V195" s="197">
        <v>183</v>
      </c>
    </row>
    <row r="196" spans="1:22">
      <c r="A196" s="148" t="s">
        <v>125</v>
      </c>
      <c r="B196" s="129">
        <v>47475</v>
      </c>
      <c r="C196" s="129"/>
      <c r="D196" s="197">
        <v>2431</v>
      </c>
      <c r="E196" s="197">
        <v>2783</v>
      </c>
      <c r="F196" s="197">
        <v>2655</v>
      </c>
      <c r="G196" s="197">
        <v>2841</v>
      </c>
      <c r="H196" s="197">
        <v>2971</v>
      </c>
      <c r="I196" s="197">
        <v>2836</v>
      </c>
      <c r="J196" s="197">
        <v>2752</v>
      </c>
      <c r="K196" s="197">
        <v>2705</v>
      </c>
      <c r="L196" s="197">
        <v>2840</v>
      </c>
      <c r="M196" s="197">
        <v>3577</v>
      </c>
      <c r="N196" s="197">
        <v>3616</v>
      </c>
      <c r="O196" s="197">
        <v>3373</v>
      </c>
      <c r="P196" s="197">
        <v>3024</v>
      </c>
      <c r="Q196" s="197">
        <v>2853</v>
      </c>
      <c r="R196" s="197">
        <v>2402</v>
      </c>
      <c r="S196" s="197">
        <v>1749</v>
      </c>
      <c r="T196" s="197">
        <v>1200</v>
      </c>
      <c r="U196" s="197">
        <v>621</v>
      </c>
      <c r="V196" s="197">
        <v>246</v>
      </c>
    </row>
    <row r="197" spans="1:22">
      <c r="A197" s="148" t="s">
        <v>127</v>
      </c>
      <c r="B197" s="129">
        <v>13310</v>
      </c>
      <c r="C197" s="129"/>
      <c r="D197" s="197">
        <v>636</v>
      </c>
      <c r="E197" s="197">
        <v>767</v>
      </c>
      <c r="F197" s="197">
        <v>748</v>
      </c>
      <c r="G197" s="197">
        <v>630</v>
      </c>
      <c r="H197" s="197">
        <v>621</v>
      </c>
      <c r="I197" s="197">
        <v>599</v>
      </c>
      <c r="J197" s="197">
        <v>646</v>
      </c>
      <c r="K197" s="197">
        <v>675</v>
      </c>
      <c r="L197" s="197">
        <v>786</v>
      </c>
      <c r="M197" s="197">
        <v>1032</v>
      </c>
      <c r="N197" s="197">
        <v>1036</v>
      </c>
      <c r="O197" s="197">
        <v>1081</v>
      </c>
      <c r="P197" s="197">
        <v>985</v>
      </c>
      <c r="Q197" s="197">
        <v>1007</v>
      </c>
      <c r="R197" s="197">
        <v>802</v>
      </c>
      <c r="S197" s="197">
        <v>604</v>
      </c>
      <c r="T197" s="197">
        <v>370</v>
      </c>
      <c r="U197" s="197">
        <v>200</v>
      </c>
      <c r="V197" s="197">
        <v>85</v>
      </c>
    </row>
    <row r="198" spans="1:22">
      <c r="A198" s="148" t="s">
        <v>153</v>
      </c>
      <c r="B198" s="129">
        <v>64639</v>
      </c>
      <c r="C198" s="129"/>
      <c r="D198" s="197">
        <v>3345</v>
      </c>
      <c r="E198" s="197">
        <v>3794</v>
      </c>
      <c r="F198" s="197">
        <v>3842</v>
      </c>
      <c r="G198" s="197">
        <v>3825</v>
      </c>
      <c r="H198" s="197">
        <v>4185</v>
      </c>
      <c r="I198" s="197">
        <v>3679</v>
      </c>
      <c r="J198" s="197">
        <v>3166</v>
      </c>
      <c r="K198" s="197">
        <v>3248</v>
      </c>
      <c r="L198" s="197">
        <v>3440</v>
      </c>
      <c r="M198" s="197">
        <v>4509</v>
      </c>
      <c r="N198" s="197">
        <v>4989</v>
      </c>
      <c r="O198" s="197">
        <v>4938</v>
      </c>
      <c r="P198" s="197">
        <v>4387</v>
      </c>
      <c r="Q198" s="197">
        <v>4332</v>
      </c>
      <c r="R198" s="197">
        <v>3709</v>
      </c>
      <c r="S198" s="197">
        <v>2529</v>
      </c>
      <c r="T198" s="197">
        <v>1587</v>
      </c>
      <c r="U198" s="197">
        <v>822</v>
      </c>
      <c r="V198" s="197">
        <v>313</v>
      </c>
    </row>
    <row r="199" spans="1:22">
      <c r="A199" s="148" t="s">
        <v>148</v>
      </c>
      <c r="B199" s="129">
        <v>164523</v>
      </c>
      <c r="C199" s="129"/>
      <c r="D199" s="197">
        <v>9526</v>
      </c>
      <c r="E199" s="197">
        <v>10468</v>
      </c>
      <c r="F199" s="197">
        <v>10354</v>
      </c>
      <c r="G199" s="197">
        <v>9958</v>
      </c>
      <c r="H199" s="197">
        <v>10775</v>
      </c>
      <c r="I199" s="197">
        <v>10475</v>
      </c>
      <c r="J199" s="197">
        <v>10160</v>
      </c>
      <c r="K199" s="197">
        <v>10756</v>
      </c>
      <c r="L199" s="197">
        <v>10574</v>
      </c>
      <c r="M199" s="197">
        <v>12351</v>
      </c>
      <c r="N199" s="197">
        <v>12858</v>
      </c>
      <c r="O199" s="197">
        <v>11516</v>
      </c>
      <c r="P199" s="197">
        <v>9628</v>
      </c>
      <c r="Q199" s="197">
        <v>8580</v>
      </c>
      <c r="R199" s="197">
        <v>6875</v>
      </c>
      <c r="S199" s="197">
        <v>4817</v>
      </c>
      <c r="T199" s="197">
        <v>2925</v>
      </c>
      <c r="U199" s="197">
        <v>1402</v>
      </c>
      <c r="V199" s="197">
        <v>525</v>
      </c>
    </row>
    <row r="200" spans="1:22">
      <c r="A200" s="148" t="s">
        <v>124</v>
      </c>
      <c r="B200" s="129">
        <v>10945</v>
      </c>
      <c r="C200" s="129"/>
      <c r="D200" s="197">
        <v>523</v>
      </c>
      <c r="E200" s="197">
        <v>606</v>
      </c>
      <c r="F200" s="197">
        <v>584</v>
      </c>
      <c r="G200" s="197">
        <v>562</v>
      </c>
      <c r="H200" s="197">
        <v>609</v>
      </c>
      <c r="I200" s="197">
        <v>604</v>
      </c>
      <c r="J200" s="197">
        <v>568</v>
      </c>
      <c r="K200" s="197">
        <v>557</v>
      </c>
      <c r="L200" s="197">
        <v>579</v>
      </c>
      <c r="M200" s="197">
        <v>759</v>
      </c>
      <c r="N200" s="197">
        <v>922</v>
      </c>
      <c r="O200" s="197">
        <v>869</v>
      </c>
      <c r="P200" s="197">
        <v>804</v>
      </c>
      <c r="Q200" s="197">
        <v>726</v>
      </c>
      <c r="R200" s="197">
        <v>662</v>
      </c>
      <c r="S200" s="197">
        <v>493</v>
      </c>
      <c r="T200" s="197">
        <v>293</v>
      </c>
      <c r="U200" s="197">
        <v>153</v>
      </c>
      <c r="V200" s="197">
        <v>72</v>
      </c>
    </row>
    <row r="201" spans="1:22">
      <c r="A201" s="148" t="s">
        <v>129</v>
      </c>
      <c r="B201" s="129">
        <v>74187</v>
      </c>
      <c r="C201" s="129"/>
      <c r="D201" s="197">
        <v>3662</v>
      </c>
      <c r="E201" s="197">
        <v>4117</v>
      </c>
      <c r="F201" s="197">
        <v>3992</v>
      </c>
      <c r="G201" s="197">
        <v>4332</v>
      </c>
      <c r="H201" s="197">
        <v>4285</v>
      </c>
      <c r="I201" s="197">
        <v>4173</v>
      </c>
      <c r="J201" s="197">
        <v>4162</v>
      </c>
      <c r="K201" s="197">
        <v>4297</v>
      </c>
      <c r="L201" s="197">
        <v>4004</v>
      </c>
      <c r="M201" s="197">
        <v>5094</v>
      </c>
      <c r="N201" s="197">
        <v>5944</v>
      </c>
      <c r="O201" s="197">
        <v>5389</v>
      </c>
      <c r="P201" s="197">
        <v>5017</v>
      </c>
      <c r="Q201" s="197">
        <v>4822</v>
      </c>
      <c r="R201" s="197">
        <v>4129</v>
      </c>
      <c r="S201" s="197">
        <v>2956</v>
      </c>
      <c r="T201" s="197">
        <v>2080</v>
      </c>
      <c r="U201" s="197">
        <v>1207</v>
      </c>
      <c r="V201" s="197">
        <v>525</v>
      </c>
    </row>
    <row r="202" spans="1:22">
      <c r="A202" s="148" t="s">
        <v>138</v>
      </c>
      <c r="B202" s="129">
        <v>85260</v>
      </c>
      <c r="C202" s="129"/>
      <c r="D202" s="197">
        <v>4718</v>
      </c>
      <c r="E202" s="197">
        <v>4914</v>
      </c>
      <c r="F202" s="197">
        <v>4711</v>
      </c>
      <c r="G202" s="197">
        <v>4897</v>
      </c>
      <c r="H202" s="197">
        <v>5520</v>
      </c>
      <c r="I202" s="197">
        <v>5827</v>
      </c>
      <c r="J202" s="197">
        <v>5635</v>
      </c>
      <c r="K202" s="197">
        <v>5198</v>
      </c>
      <c r="L202" s="197">
        <v>4846</v>
      </c>
      <c r="M202" s="197">
        <v>6099</v>
      </c>
      <c r="N202" s="197">
        <v>6750</v>
      </c>
      <c r="O202" s="197">
        <v>6480</v>
      </c>
      <c r="P202" s="197">
        <v>5218</v>
      </c>
      <c r="Q202" s="197">
        <v>4573</v>
      </c>
      <c r="R202" s="197">
        <v>3971</v>
      </c>
      <c r="S202" s="197">
        <v>2725</v>
      </c>
      <c r="T202" s="197">
        <v>1829</v>
      </c>
      <c r="U202" s="197">
        <v>940</v>
      </c>
      <c r="V202" s="197">
        <v>409</v>
      </c>
    </row>
    <row r="203" spans="1:22">
      <c r="A203" s="148" t="s">
        <v>135</v>
      </c>
      <c r="B203" s="129">
        <v>55789</v>
      </c>
      <c r="C203" s="129"/>
      <c r="D203" s="197">
        <v>2831</v>
      </c>
      <c r="E203" s="197">
        <v>3114</v>
      </c>
      <c r="F203" s="197">
        <v>3096</v>
      </c>
      <c r="G203" s="197">
        <v>3009</v>
      </c>
      <c r="H203" s="197">
        <v>2844</v>
      </c>
      <c r="I203" s="197">
        <v>2520</v>
      </c>
      <c r="J203" s="197">
        <v>2444</v>
      </c>
      <c r="K203" s="197">
        <v>2699</v>
      </c>
      <c r="L203" s="197">
        <v>3037</v>
      </c>
      <c r="M203" s="197">
        <v>4151</v>
      </c>
      <c r="N203" s="197">
        <v>4653</v>
      </c>
      <c r="O203" s="197">
        <v>4450</v>
      </c>
      <c r="P203" s="197">
        <v>4126</v>
      </c>
      <c r="Q203" s="197">
        <v>4092</v>
      </c>
      <c r="R203" s="197">
        <v>3597</v>
      </c>
      <c r="S203" s="197">
        <v>2381</v>
      </c>
      <c r="T203" s="197">
        <v>1564</v>
      </c>
      <c r="U203" s="197">
        <v>869</v>
      </c>
      <c r="V203" s="197">
        <v>312</v>
      </c>
    </row>
    <row r="204" spans="1:22">
      <c r="A204" s="148" t="s">
        <v>134</v>
      </c>
      <c r="B204" s="129">
        <v>11731</v>
      </c>
      <c r="C204" s="129"/>
      <c r="D204" s="197">
        <v>652</v>
      </c>
      <c r="E204" s="197">
        <v>727</v>
      </c>
      <c r="F204" s="197">
        <v>707</v>
      </c>
      <c r="G204" s="197">
        <v>653</v>
      </c>
      <c r="H204" s="197">
        <v>658</v>
      </c>
      <c r="I204" s="197">
        <v>689</v>
      </c>
      <c r="J204" s="197">
        <v>693</v>
      </c>
      <c r="K204" s="197">
        <v>690</v>
      </c>
      <c r="L204" s="197">
        <v>782</v>
      </c>
      <c r="M204" s="197">
        <v>806</v>
      </c>
      <c r="N204" s="197">
        <v>928</v>
      </c>
      <c r="O204" s="197">
        <v>846</v>
      </c>
      <c r="P204" s="197">
        <v>745</v>
      </c>
      <c r="Q204" s="197">
        <v>737</v>
      </c>
      <c r="R204" s="197">
        <v>603</v>
      </c>
      <c r="S204" s="197">
        <v>400</v>
      </c>
      <c r="T204" s="197">
        <v>250</v>
      </c>
      <c r="U204" s="197">
        <v>119</v>
      </c>
      <c r="V204" s="197">
        <v>46</v>
      </c>
    </row>
    <row r="205" spans="1:22">
      <c r="A205" s="148" t="s">
        <v>149</v>
      </c>
      <c r="B205" s="129">
        <v>53794</v>
      </c>
      <c r="C205" s="129"/>
      <c r="D205" s="197">
        <v>2690</v>
      </c>
      <c r="E205" s="197">
        <v>2926</v>
      </c>
      <c r="F205" s="197">
        <v>2847</v>
      </c>
      <c r="G205" s="197">
        <v>3066</v>
      </c>
      <c r="H205" s="197">
        <v>3017</v>
      </c>
      <c r="I205" s="197">
        <v>2765</v>
      </c>
      <c r="J205" s="197">
        <v>2544</v>
      </c>
      <c r="K205" s="197">
        <v>2694</v>
      </c>
      <c r="L205" s="197">
        <v>2890</v>
      </c>
      <c r="M205" s="197">
        <v>3640</v>
      </c>
      <c r="N205" s="197">
        <v>4164</v>
      </c>
      <c r="O205" s="197">
        <v>4179</v>
      </c>
      <c r="P205" s="197">
        <v>3864</v>
      </c>
      <c r="Q205" s="197">
        <v>3866</v>
      </c>
      <c r="R205" s="197">
        <v>3442</v>
      </c>
      <c r="S205" s="197">
        <v>2325</v>
      </c>
      <c r="T205" s="197">
        <v>1647</v>
      </c>
      <c r="U205" s="197">
        <v>836</v>
      </c>
      <c r="V205" s="197">
        <v>392</v>
      </c>
    </row>
    <row r="206" spans="1:22">
      <c r="A206" s="148" t="s">
        <v>150</v>
      </c>
      <c r="B206" s="129">
        <v>153751</v>
      </c>
      <c r="C206" s="129"/>
      <c r="D206" s="197">
        <v>8808</v>
      </c>
      <c r="E206" s="197">
        <v>9143</v>
      </c>
      <c r="F206" s="197">
        <v>8539</v>
      </c>
      <c r="G206" s="197">
        <v>8836</v>
      </c>
      <c r="H206" s="197">
        <v>9317</v>
      </c>
      <c r="I206" s="197">
        <v>8960</v>
      </c>
      <c r="J206" s="197">
        <v>8810</v>
      </c>
      <c r="K206" s="197">
        <v>9554</v>
      </c>
      <c r="L206" s="197">
        <v>9647</v>
      </c>
      <c r="M206" s="197">
        <v>11762</v>
      </c>
      <c r="N206" s="197">
        <v>12155</v>
      </c>
      <c r="O206" s="197">
        <v>11599</v>
      </c>
      <c r="P206" s="197">
        <v>10079</v>
      </c>
      <c r="Q206" s="197">
        <v>8713</v>
      </c>
      <c r="R206" s="197">
        <v>7310</v>
      </c>
      <c r="S206" s="197">
        <v>4923</v>
      </c>
      <c r="T206" s="197">
        <v>3311</v>
      </c>
      <c r="U206" s="197">
        <v>1642</v>
      </c>
      <c r="V206" s="197">
        <v>643</v>
      </c>
    </row>
    <row r="207" spans="1:22">
      <c r="A207" s="148" t="s">
        <v>130</v>
      </c>
      <c r="B207" s="129">
        <v>45246</v>
      </c>
      <c r="C207" s="129"/>
      <c r="D207" s="197">
        <v>2220</v>
      </c>
      <c r="E207" s="197">
        <v>2477</v>
      </c>
      <c r="F207" s="197">
        <v>2699</v>
      </c>
      <c r="G207" s="197">
        <v>2932</v>
      </c>
      <c r="H207" s="197">
        <v>3861</v>
      </c>
      <c r="I207" s="197">
        <v>3119</v>
      </c>
      <c r="J207" s="197">
        <v>2353</v>
      </c>
      <c r="K207" s="197">
        <v>2402</v>
      </c>
      <c r="L207" s="197">
        <v>2581</v>
      </c>
      <c r="M207" s="197">
        <v>3260</v>
      </c>
      <c r="N207" s="197">
        <v>3496</v>
      </c>
      <c r="O207" s="197">
        <v>3144</v>
      </c>
      <c r="P207" s="197">
        <v>2721</v>
      </c>
      <c r="Q207" s="197">
        <v>2531</v>
      </c>
      <c r="R207" s="197">
        <v>2144</v>
      </c>
      <c r="S207" s="197">
        <v>1517</v>
      </c>
      <c r="T207" s="197">
        <v>1066</v>
      </c>
      <c r="U207" s="197">
        <v>529</v>
      </c>
      <c r="V207" s="197">
        <v>194</v>
      </c>
    </row>
    <row r="208" spans="1:22">
      <c r="A208" s="148" t="s">
        <v>155</v>
      </c>
      <c r="B208" s="129">
        <v>42714</v>
      </c>
      <c r="C208" s="129"/>
      <c r="D208" s="197">
        <v>2423</v>
      </c>
      <c r="E208" s="197">
        <v>2719</v>
      </c>
      <c r="F208" s="197">
        <v>2474</v>
      </c>
      <c r="G208" s="197">
        <v>2340</v>
      </c>
      <c r="H208" s="197">
        <v>2772</v>
      </c>
      <c r="I208" s="197">
        <v>2851</v>
      </c>
      <c r="J208" s="197">
        <v>2775</v>
      </c>
      <c r="K208" s="197">
        <v>2464</v>
      </c>
      <c r="L208" s="197">
        <v>2372</v>
      </c>
      <c r="M208" s="197">
        <v>2956</v>
      </c>
      <c r="N208" s="197">
        <v>3455</v>
      </c>
      <c r="O208" s="197">
        <v>3266</v>
      </c>
      <c r="P208" s="197">
        <v>2819</v>
      </c>
      <c r="Q208" s="197">
        <v>2399</v>
      </c>
      <c r="R208" s="197">
        <v>1933</v>
      </c>
      <c r="S208" s="197">
        <v>1278</v>
      </c>
      <c r="T208" s="197">
        <v>843</v>
      </c>
      <c r="U208" s="197">
        <v>415</v>
      </c>
      <c r="V208" s="197">
        <v>160</v>
      </c>
    </row>
    <row r="209" spans="1:22">
      <c r="A209" s="148" t="s">
        <v>137</v>
      </c>
      <c r="B209" s="129">
        <v>88857</v>
      </c>
      <c r="C209" s="129"/>
      <c r="D209" s="197">
        <v>5386</v>
      </c>
      <c r="E209" s="197">
        <v>6123</v>
      </c>
      <c r="F209" s="197">
        <v>5659</v>
      </c>
      <c r="G209" s="197">
        <v>5171</v>
      </c>
      <c r="H209" s="197">
        <v>5521</v>
      </c>
      <c r="I209" s="197">
        <v>5393</v>
      </c>
      <c r="J209" s="197">
        <v>5750</v>
      </c>
      <c r="K209" s="197">
        <v>5674</v>
      </c>
      <c r="L209" s="197">
        <v>6009</v>
      </c>
      <c r="M209" s="197">
        <v>6969</v>
      </c>
      <c r="N209" s="197">
        <v>6906</v>
      </c>
      <c r="O209" s="197">
        <v>6189</v>
      </c>
      <c r="P209" s="197">
        <v>4819</v>
      </c>
      <c r="Q209" s="197">
        <v>4480</v>
      </c>
      <c r="R209" s="197">
        <v>3694</v>
      </c>
      <c r="S209" s="197">
        <v>2538</v>
      </c>
      <c r="T209" s="197">
        <v>1546</v>
      </c>
      <c r="U209" s="197">
        <v>726</v>
      </c>
      <c r="V209" s="197">
        <v>304</v>
      </c>
    </row>
    <row r="210" spans="1:22">
      <c r="A210" s="178" t="s">
        <v>225</v>
      </c>
      <c r="B210" s="179"/>
      <c r="C210" s="179"/>
      <c r="D210" s="255" t="s">
        <v>172</v>
      </c>
      <c r="E210" s="255"/>
      <c r="F210" s="255"/>
      <c r="G210" s="255"/>
      <c r="H210" s="255"/>
      <c r="I210" s="255"/>
      <c r="J210" s="255"/>
      <c r="K210" s="255"/>
      <c r="L210" s="255"/>
      <c r="M210" s="255"/>
      <c r="N210" s="255"/>
      <c r="O210" s="255"/>
      <c r="P210" s="255"/>
      <c r="Q210" s="255"/>
      <c r="R210" s="255"/>
      <c r="S210" s="255"/>
      <c r="T210" s="255"/>
      <c r="U210" s="255"/>
      <c r="V210" s="255"/>
    </row>
    <row r="211" spans="1:22">
      <c r="A211" s="181" t="s">
        <v>173</v>
      </c>
      <c r="B211" s="180" t="s">
        <v>174</v>
      </c>
      <c r="C211" s="196"/>
      <c r="D211" s="180" t="s">
        <v>175</v>
      </c>
      <c r="E211" s="180" t="s">
        <v>176</v>
      </c>
      <c r="F211" s="180" t="s">
        <v>177</v>
      </c>
      <c r="G211" s="180" t="s">
        <v>178</v>
      </c>
      <c r="H211" s="180" t="s">
        <v>179</v>
      </c>
      <c r="I211" s="180" t="s">
        <v>180</v>
      </c>
      <c r="J211" s="180" t="s">
        <v>181</v>
      </c>
      <c r="K211" s="180" t="s">
        <v>182</v>
      </c>
      <c r="L211" s="180" t="s">
        <v>183</v>
      </c>
      <c r="M211" s="180" t="s">
        <v>184</v>
      </c>
      <c r="N211" s="180" t="s">
        <v>185</v>
      </c>
      <c r="O211" s="180" t="s">
        <v>186</v>
      </c>
      <c r="P211" s="180" t="s">
        <v>187</v>
      </c>
      <c r="Q211" s="180" t="s">
        <v>188</v>
      </c>
      <c r="R211" s="180" t="s">
        <v>189</v>
      </c>
      <c r="S211" s="180" t="s">
        <v>190</v>
      </c>
      <c r="T211" s="180" t="s">
        <v>191</v>
      </c>
      <c r="U211" s="180" t="s">
        <v>192</v>
      </c>
      <c r="V211" s="180" t="s">
        <v>193</v>
      </c>
    </row>
    <row r="212" spans="1:22">
      <c r="A212" s="148" t="s">
        <v>131</v>
      </c>
      <c r="B212" s="129">
        <v>227560</v>
      </c>
      <c r="C212" s="129"/>
      <c r="D212" s="129">
        <v>11751</v>
      </c>
      <c r="E212" s="129">
        <v>11517</v>
      </c>
      <c r="F212" s="129">
        <v>9824</v>
      </c>
      <c r="G212" s="129">
        <v>10473</v>
      </c>
      <c r="H212" s="129">
        <v>18625</v>
      </c>
      <c r="I212" s="129">
        <v>23442</v>
      </c>
      <c r="J212" s="129">
        <v>20494</v>
      </c>
      <c r="K212" s="129">
        <v>17386</v>
      </c>
      <c r="L212" s="129">
        <v>13779</v>
      </c>
      <c r="M212" s="129">
        <v>14090</v>
      </c>
      <c r="N212" s="129">
        <v>14314</v>
      </c>
      <c r="O212" s="129">
        <v>13989</v>
      </c>
      <c r="P212" s="129">
        <v>12344</v>
      </c>
      <c r="Q212" s="129">
        <v>10483</v>
      </c>
      <c r="R212" s="129">
        <v>8814</v>
      </c>
      <c r="S212" s="129">
        <v>6468</v>
      </c>
      <c r="T212" s="129">
        <v>5088</v>
      </c>
      <c r="U212" s="129">
        <v>3122</v>
      </c>
      <c r="V212" s="129">
        <v>1557</v>
      </c>
    </row>
    <row r="213" spans="1:22">
      <c r="A213" s="148" t="s">
        <v>141</v>
      </c>
      <c r="B213" s="129">
        <v>261470</v>
      </c>
      <c r="C213" s="129"/>
      <c r="D213" s="129">
        <v>14564</v>
      </c>
      <c r="E213" s="129">
        <v>16216</v>
      </c>
      <c r="F213" s="129">
        <v>15372</v>
      </c>
      <c r="G213" s="129">
        <v>13752</v>
      </c>
      <c r="H213" s="129">
        <v>12689</v>
      </c>
      <c r="I213" s="129">
        <v>13249</v>
      </c>
      <c r="J213" s="129">
        <v>15249</v>
      </c>
      <c r="K213" s="129">
        <v>17134</v>
      </c>
      <c r="L213" s="129">
        <v>17051</v>
      </c>
      <c r="M213" s="129">
        <v>19913</v>
      </c>
      <c r="N213" s="129">
        <v>20421</v>
      </c>
      <c r="O213" s="129">
        <v>18943</v>
      </c>
      <c r="P213" s="129">
        <v>17118</v>
      </c>
      <c r="Q213" s="129">
        <v>15313</v>
      </c>
      <c r="R213" s="129">
        <v>13493</v>
      </c>
      <c r="S213" s="129">
        <v>9098</v>
      </c>
      <c r="T213" s="129">
        <v>6329</v>
      </c>
      <c r="U213" s="129">
        <v>3611</v>
      </c>
      <c r="V213" s="129">
        <v>1955</v>
      </c>
    </row>
    <row r="214" spans="1:22">
      <c r="A214" s="148" t="s">
        <v>143</v>
      </c>
      <c r="B214" s="129">
        <v>116040</v>
      </c>
      <c r="C214" s="129"/>
      <c r="D214" s="129">
        <v>5552</v>
      </c>
      <c r="E214" s="129">
        <v>6198</v>
      </c>
      <c r="F214" s="129">
        <v>6257</v>
      </c>
      <c r="G214" s="129">
        <v>6135</v>
      </c>
      <c r="H214" s="129">
        <v>6091</v>
      </c>
      <c r="I214" s="129">
        <v>5876</v>
      </c>
      <c r="J214" s="129">
        <v>6190</v>
      </c>
      <c r="K214" s="129">
        <v>6635</v>
      </c>
      <c r="L214" s="129">
        <v>6354</v>
      </c>
      <c r="M214" s="129">
        <v>8057</v>
      </c>
      <c r="N214" s="129">
        <v>8787</v>
      </c>
      <c r="O214" s="129">
        <v>8881</v>
      </c>
      <c r="P214" s="129">
        <v>7739</v>
      </c>
      <c r="Q214" s="129">
        <v>7748</v>
      </c>
      <c r="R214" s="129">
        <v>7367</v>
      </c>
      <c r="S214" s="129">
        <v>5020</v>
      </c>
      <c r="T214" s="129">
        <v>3692</v>
      </c>
      <c r="U214" s="129">
        <v>2210</v>
      </c>
      <c r="V214" s="129">
        <v>1251</v>
      </c>
    </row>
    <row r="215" spans="1:22">
      <c r="A215" s="148" t="s">
        <v>147</v>
      </c>
      <c r="B215" s="129">
        <v>86260</v>
      </c>
      <c r="C215" s="129"/>
      <c r="D215" s="129">
        <v>3610</v>
      </c>
      <c r="E215" s="129">
        <v>4256</v>
      </c>
      <c r="F215" s="129">
        <v>4337</v>
      </c>
      <c r="G215" s="129">
        <v>4365</v>
      </c>
      <c r="H215" s="129">
        <v>4832</v>
      </c>
      <c r="I215" s="129">
        <v>4173</v>
      </c>
      <c r="J215" s="129">
        <v>3824</v>
      </c>
      <c r="K215" s="129">
        <v>4251</v>
      </c>
      <c r="L215" s="129">
        <v>4560</v>
      </c>
      <c r="M215" s="129">
        <v>5744</v>
      </c>
      <c r="N215" s="129">
        <v>6895</v>
      </c>
      <c r="O215" s="129">
        <v>7001</v>
      </c>
      <c r="P215" s="129">
        <v>6452</v>
      </c>
      <c r="Q215" s="129">
        <v>6351</v>
      </c>
      <c r="R215" s="129">
        <v>5973</v>
      </c>
      <c r="S215" s="129">
        <v>4180</v>
      </c>
      <c r="T215" s="129">
        <v>2962</v>
      </c>
      <c r="U215" s="129">
        <v>1686</v>
      </c>
      <c r="V215" s="129">
        <v>808</v>
      </c>
    </row>
    <row r="216" spans="1:22">
      <c r="A216" s="148" t="s">
        <v>126</v>
      </c>
      <c r="B216" s="129">
        <v>518500</v>
      </c>
      <c r="C216" s="129"/>
      <c r="D216" s="129">
        <v>25309</v>
      </c>
      <c r="E216" s="129">
        <v>26334</v>
      </c>
      <c r="F216" s="129">
        <v>22777</v>
      </c>
      <c r="G216" s="129">
        <v>24496</v>
      </c>
      <c r="H216" s="129">
        <v>44660</v>
      </c>
      <c r="I216" s="129">
        <v>55449</v>
      </c>
      <c r="J216" s="129">
        <v>47941</v>
      </c>
      <c r="K216" s="129">
        <v>40325</v>
      </c>
      <c r="L216" s="129">
        <v>32879</v>
      </c>
      <c r="M216" s="129">
        <v>32231</v>
      </c>
      <c r="N216" s="129">
        <v>32249</v>
      </c>
      <c r="O216" s="129">
        <v>30171</v>
      </c>
      <c r="P216" s="129">
        <v>25619</v>
      </c>
      <c r="Q216" s="129">
        <v>22498</v>
      </c>
      <c r="R216" s="129">
        <v>19571</v>
      </c>
      <c r="S216" s="129">
        <v>13692</v>
      </c>
      <c r="T216" s="129">
        <v>11108</v>
      </c>
      <c r="U216" s="129">
        <v>7138</v>
      </c>
      <c r="V216" s="129">
        <v>4053</v>
      </c>
    </row>
    <row r="217" spans="1:22">
      <c r="A217" s="148" t="s">
        <v>152</v>
      </c>
      <c r="B217" s="129">
        <v>51400</v>
      </c>
      <c r="C217" s="129"/>
      <c r="D217" s="129">
        <v>2686</v>
      </c>
      <c r="E217" s="129">
        <v>2900</v>
      </c>
      <c r="F217" s="129">
        <v>2875</v>
      </c>
      <c r="G217" s="129">
        <v>2808</v>
      </c>
      <c r="H217" s="129">
        <v>2900</v>
      </c>
      <c r="I217" s="129">
        <v>2815</v>
      </c>
      <c r="J217" s="129">
        <v>2905</v>
      </c>
      <c r="K217" s="129">
        <v>2961</v>
      </c>
      <c r="L217" s="129">
        <v>3039</v>
      </c>
      <c r="M217" s="129">
        <v>3902</v>
      </c>
      <c r="N217" s="129">
        <v>4167</v>
      </c>
      <c r="O217" s="129">
        <v>3916</v>
      </c>
      <c r="P217" s="129">
        <v>3299</v>
      </c>
      <c r="Q217" s="129">
        <v>3183</v>
      </c>
      <c r="R217" s="129">
        <v>2882</v>
      </c>
      <c r="S217" s="129">
        <v>1888</v>
      </c>
      <c r="T217" s="129">
        <v>1273</v>
      </c>
      <c r="U217" s="129">
        <v>668</v>
      </c>
      <c r="V217" s="129">
        <v>333</v>
      </c>
    </row>
    <row r="218" spans="1:22">
      <c r="A218" s="148" t="s">
        <v>146</v>
      </c>
      <c r="B218" s="129">
        <v>148790</v>
      </c>
      <c r="C218" s="129"/>
      <c r="D218" s="129">
        <v>6488</v>
      </c>
      <c r="E218" s="129">
        <v>7566</v>
      </c>
      <c r="F218" s="129">
        <v>7859</v>
      </c>
      <c r="G218" s="129">
        <v>7245</v>
      </c>
      <c r="H218" s="129">
        <v>7610</v>
      </c>
      <c r="I218" s="129">
        <v>7370</v>
      </c>
      <c r="J218" s="129">
        <v>7506</v>
      </c>
      <c r="K218" s="129">
        <v>7267</v>
      </c>
      <c r="L218" s="129">
        <v>7240</v>
      </c>
      <c r="M218" s="129">
        <v>9898</v>
      </c>
      <c r="N218" s="129">
        <v>11875</v>
      </c>
      <c r="O218" s="129">
        <v>11953</v>
      </c>
      <c r="P218" s="129">
        <v>11034</v>
      </c>
      <c r="Q218" s="129">
        <v>10830</v>
      </c>
      <c r="R218" s="129">
        <v>10011</v>
      </c>
      <c r="S218" s="129">
        <v>7334</v>
      </c>
      <c r="T218" s="129">
        <v>5226</v>
      </c>
      <c r="U218" s="129">
        <v>3021</v>
      </c>
      <c r="V218" s="129">
        <v>1457</v>
      </c>
    </row>
    <row r="219" spans="1:22">
      <c r="A219" s="148" t="s">
        <v>144</v>
      </c>
      <c r="B219" s="129">
        <v>148750</v>
      </c>
      <c r="C219" s="129"/>
      <c r="D219" s="129">
        <v>7510</v>
      </c>
      <c r="E219" s="129">
        <v>8005</v>
      </c>
      <c r="F219" s="129">
        <v>7157</v>
      </c>
      <c r="G219" s="129">
        <v>8401</v>
      </c>
      <c r="H219" s="129">
        <v>13578</v>
      </c>
      <c r="I219" s="129">
        <v>14335</v>
      </c>
      <c r="J219" s="129">
        <v>11419</v>
      </c>
      <c r="K219" s="129">
        <v>9096</v>
      </c>
      <c r="L219" s="129">
        <v>7386</v>
      </c>
      <c r="M219" s="129">
        <v>8500</v>
      </c>
      <c r="N219" s="129">
        <v>9434</v>
      </c>
      <c r="O219" s="129">
        <v>9713</v>
      </c>
      <c r="P219" s="129">
        <v>8229</v>
      </c>
      <c r="Q219" s="129">
        <v>7101</v>
      </c>
      <c r="R219" s="129">
        <v>6658</v>
      </c>
      <c r="S219" s="129">
        <v>4759</v>
      </c>
      <c r="T219" s="129">
        <v>3912</v>
      </c>
      <c r="U219" s="129">
        <v>2369</v>
      </c>
      <c r="V219" s="129">
        <v>1188</v>
      </c>
    </row>
    <row r="220" spans="1:22">
      <c r="A220" s="148" t="s">
        <v>145</v>
      </c>
      <c r="B220" s="129">
        <v>121840</v>
      </c>
      <c r="C220" s="129"/>
      <c r="D220" s="129">
        <v>6349</v>
      </c>
      <c r="E220" s="129">
        <v>6966</v>
      </c>
      <c r="F220" s="129">
        <v>6578</v>
      </c>
      <c r="G220" s="129">
        <v>6330</v>
      </c>
      <c r="H220" s="129">
        <v>6954</v>
      </c>
      <c r="I220" s="129">
        <v>7223</v>
      </c>
      <c r="J220" s="129">
        <v>7237</v>
      </c>
      <c r="K220" s="129">
        <v>7122</v>
      </c>
      <c r="L220" s="129">
        <v>6842</v>
      </c>
      <c r="M220" s="129">
        <v>8863</v>
      </c>
      <c r="N220" s="129">
        <v>9806</v>
      </c>
      <c r="O220" s="129">
        <v>9058</v>
      </c>
      <c r="P220" s="129">
        <v>7959</v>
      </c>
      <c r="Q220" s="129">
        <v>7393</v>
      </c>
      <c r="R220" s="129">
        <v>6778</v>
      </c>
      <c r="S220" s="129">
        <v>4553</v>
      </c>
      <c r="T220" s="129">
        <v>3245</v>
      </c>
      <c r="U220" s="129">
        <v>1696</v>
      </c>
      <c r="V220" s="129">
        <v>888</v>
      </c>
    </row>
    <row r="221" spans="1:22">
      <c r="A221" s="148" t="s">
        <v>151</v>
      </c>
      <c r="B221" s="129">
        <v>108330</v>
      </c>
      <c r="C221" s="129"/>
      <c r="D221" s="129">
        <v>5619</v>
      </c>
      <c r="E221" s="129">
        <v>6273</v>
      </c>
      <c r="F221" s="129">
        <v>6173</v>
      </c>
      <c r="G221" s="129">
        <v>5893</v>
      </c>
      <c r="H221" s="129">
        <v>5846</v>
      </c>
      <c r="I221" s="129">
        <v>5616</v>
      </c>
      <c r="J221" s="129">
        <v>5124</v>
      </c>
      <c r="K221" s="129">
        <v>5841</v>
      </c>
      <c r="L221" s="129">
        <v>6033</v>
      </c>
      <c r="M221" s="129">
        <v>7647</v>
      </c>
      <c r="N221" s="129">
        <v>8404</v>
      </c>
      <c r="O221" s="129">
        <v>8427</v>
      </c>
      <c r="P221" s="129">
        <v>7367</v>
      </c>
      <c r="Q221" s="129">
        <v>6580</v>
      </c>
      <c r="R221" s="129">
        <v>6075</v>
      </c>
      <c r="S221" s="129">
        <v>4536</v>
      </c>
      <c r="T221" s="129">
        <v>3673</v>
      </c>
      <c r="U221" s="129">
        <v>2121</v>
      </c>
      <c r="V221" s="129">
        <v>1082</v>
      </c>
    </row>
    <row r="222" spans="1:22">
      <c r="A222" s="148" t="s">
        <v>132</v>
      </c>
      <c r="B222" s="129">
        <v>105790</v>
      </c>
      <c r="C222" s="129"/>
      <c r="D222" s="129">
        <v>5651</v>
      </c>
      <c r="E222" s="129">
        <v>6408</v>
      </c>
      <c r="F222" s="129">
        <v>6273</v>
      </c>
      <c r="G222" s="129">
        <v>5418</v>
      </c>
      <c r="H222" s="129">
        <v>5692</v>
      </c>
      <c r="I222" s="129">
        <v>5815</v>
      </c>
      <c r="J222" s="129">
        <v>5638</v>
      </c>
      <c r="K222" s="129">
        <v>6236</v>
      </c>
      <c r="L222" s="129">
        <v>6414</v>
      </c>
      <c r="M222" s="129">
        <v>7780</v>
      </c>
      <c r="N222" s="129">
        <v>8359</v>
      </c>
      <c r="O222" s="129">
        <v>8064</v>
      </c>
      <c r="P222" s="129">
        <v>6872</v>
      </c>
      <c r="Q222" s="129">
        <v>5969</v>
      </c>
      <c r="R222" s="129">
        <v>5764</v>
      </c>
      <c r="S222" s="129">
        <v>3960</v>
      </c>
      <c r="T222" s="129">
        <v>2938</v>
      </c>
      <c r="U222" s="129">
        <v>1709</v>
      </c>
      <c r="V222" s="129">
        <v>830</v>
      </c>
    </row>
    <row r="223" spans="1:22">
      <c r="A223" s="148" t="s">
        <v>139</v>
      </c>
      <c r="B223" s="129">
        <v>95170</v>
      </c>
      <c r="C223" s="129"/>
      <c r="D223" s="129">
        <v>5185</v>
      </c>
      <c r="E223" s="129">
        <v>6502</v>
      </c>
      <c r="F223" s="129">
        <v>6476</v>
      </c>
      <c r="G223" s="129">
        <v>5671</v>
      </c>
      <c r="H223" s="129">
        <v>5196</v>
      </c>
      <c r="I223" s="129">
        <v>4604</v>
      </c>
      <c r="J223" s="129">
        <v>4330</v>
      </c>
      <c r="K223" s="129">
        <v>5338</v>
      </c>
      <c r="L223" s="129">
        <v>5982</v>
      </c>
      <c r="M223" s="129">
        <v>6874</v>
      </c>
      <c r="N223" s="129">
        <v>7262</v>
      </c>
      <c r="O223" s="129">
        <v>6822</v>
      </c>
      <c r="P223" s="129">
        <v>6031</v>
      </c>
      <c r="Q223" s="129">
        <v>5155</v>
      </c>
      <c r="R223" s="129">
        <v>4755</v>
      </c>
      <c r="S223" s="129">
        <v>3463</v>
      </c>
      <c r="T223" s="129">
        <v>2815</v>
      </c>
      <c r="U223" s="129">
        <v>1743</v>
      </c>
      <c r="V223" s="129">
        <v>966</v>
      </c>
    </row>
    <row r="224" spans="1:22">
      <c r="A224" s="148" t="s">
        <v>136</v>
      </c>
      <c r="B224" s="129">
        <v>160340</v>
      </c>
      <c r="C224" s="129"/>
      <c r="D224" s="129">
        <v>8175</v>
      </c>
      <c r="E224" s="129">
        <v>9345</v>
      </c>
      <c r="F224" s="129">
        <v>9026</v>
      </c>
      <c r="G224" s="129">
        <v>8461</v>
      </c>
      <c r="H224" s="129">
        <v>8926</v>
      </c>
      <c r="I224" s="129">
        <v>9415</v>
      </c>
      <c r="J224" s="129">
        <v>9819</v>
      </c>
      <c r="K224" s="129">
        <v>10414</v>
      </c>
      <c r="L224" s="129">
        <v>10402</v>
      </c>
      <c r="M224" s="129">
        <v>12330</v>
      </c>
      <c r="N224" s="129">
        <v>12785</v>
      </c>
      <c r="O224" s="129">
        <v>11509</v>
      </c>
      <c r="P224" s="129">
        <v>9727</v>
      </c>
      <c r="Q224" s="129">
        <v>9025</v>
      </c>
      <c r="R224" s="129">
        <v>8024</v>
      </c>
      <c r="S224" s="129">
        <v>5630</v>
      </c>
      <c r="T224" s="129">
        <v>4053</v>
      </c>
      <c r="U224" s="129">
        <v>2179</v>
      </c>
      <c r="V224" s="129">
        <v>1095</v>
      </c>
    </row>
    <row r="225" spans="1:22">
      <c r="A225" s="148" t="s">
        <v>140</v>
      </c>
      <c r="B225" s="129">
        <v>371910</v>
      </c>
      <c r="C225" s="129"/>
      <c r="D225" s="129">
        <v>18956</v>
      </c>
      <c r="E225" s="129">
        <v>21372</v>
      </c>
      <c r="F225" s="129">
        <v>20356</v>
      </c>
      <c r="G225" s="129">
        <v>20297</v>
      </c>
      <c r="H225" s="129">
        <v>23933</v>
      </c>
      <c r="I225" s="129">
        <v>22193</v>
      </c>
      <c r="J225" s="129">
        <v>21114</v>
      </c>
      <c r="K225" s="129">
        <v>22099</v>
      </c>
      <c r="L225" s="129">
        <v>21336</v>
      </c>
      <c r="M225" s="129">
        <v>25932</v>
      </c>
      <c r="N225" s="129">
        <v>28128</v>
      </c>
      <c r="O225" s="129">
        <v>26819</v>
      </c>
      <c r="P225" s="129">
        <v>23785</v>
      </c>
      <c r="Q225" s="129">
        <v>21963</v>
      </c>
      <c r="R225" s="129">
        <v>20873</v>
      </c>
      <c r="S225" s="129">
        <v>14045</v>
      </c>
      <c r="T225" s="129">
        <v>9995</v>
      </c>
      <c r="U225" s="129">
        <v>5681</v>
      </c>
      <c r="V225" s="129">
        <v>3033</v>
      </c>
    </row>
    <row r="226" spans="1:22">
      <c r="A226" s="148" t="s">
        <v>142</v>
      </c>
      <c r="B226" s="129">
        <v>626410</v>
      </c>
      <c r="C226" s="129"/>
      <c r="D226" s="129">
        <v>33646</v>
      </c>
      <c r="E226" s="129">
        <v>32848</v>
      </c>
      <c r="F226" s="129">
        <v>28128</v>
      </c>
      <c r="G226" s="129">
        <v>31575</v>
      </c>
      <c r="H226" s="129">
        <v>53396</v>
      </c>
      <c r="I226" s="129">
        <v>68913</v>
      </c>
      <c r="J226" s="129">
        <v>58230</v>
      </c>
      <c r="K226" s="129">
        <v>47631</v>
      </c>
      <c r="L226" s="129">
        <v>36324</v>
      </c>
      <c r="M226" s="129">
        <v>39044</v>
      </c>
      <c r="N226" s="129">
        <v>41307</v>
      </c>
      <c r="O226" s="129">
        <v>39157</v>
      </c>
      <c r="P226" s="129">
        <v>31946</v>
      </c>
      <c r="Q226" s="129">
        <v>24866</v>
      </c>
      <c r="R226" s="129">
        <v>20937</v>
      </c>
      <c r="S226" s="129">
        <v>15457</v>
      </c>
      <c r="T226" s="129">
        <v>12038</v>
      </c>
      <c r="U226" s="129">
        <v>7182</v>
      </c>
      <c r="V226" s="129">
        <v>3785</v>
      </c>
    </row>
    <row r="227" spans="1:22">
      <c r="A227" s="148" t="s">
        <v>133</v>
      </c>
      <c r="B227" s="129">
        <v>235540</v>
      </c>
      <c r="C227" s="129"/>
      <c r="D227" s="129">
        <v>11176</v>
      </c>
      <c r="E227" s="129">
        <v>12641</v>
      </c>
      <c r="F227" s="129">
        <v>13025</v>
      </c>
      <c r="G227" s="129">
        <v>12389</v>
      </c>
      <c r="H227" s="129">
        <v>11797</v>
      </c>
      <c r="I227" s="129">
        <v>12135</v>
      </c>
      <c r="J227" s="129">
        <v>13501</v>
      </c>
      <c r="K227" s="129">
        <v>13815</v>
      </c>
      <c r="L227" s="129">
        <v>13183</v>
      </c>
      <c r="M227" s="129">
        <v>16284</v>
      </c>
      <c r="N227" s="129">
        <v>18878</v>
      </c>
      <c r="O227" s="129">
        <v>18098</v>
      </c>
      <c r="P227" s="129">
        <v>16622</v>
      </c>
      <c r="Q227" s="129">
        <v>15524</v>
      </c>
      <c r="R227" s="129">
        <v>13868</v>
      </c>
      <c r="S227" s="129">
        <v>9685</v>
      </c>
      <c r="T227" s="129">
        <v>6805</v>
      </c>
      <c r="U227" s="129">
        <v>4052</v>
      </c>
      <c r="V227" s="129">
        <v>2062</v>
      </c>
    </row>
    <row r="228" spans="1:22">
      <c r="A228" s="148" t="s">
        <v>154</v>
      </c>
      <c r="B228" s="129">
        <v>78150</v>
      </c>
      <c r="C228" s="129"/>
      <c r="D228" s="129">
        <v>3579</v>
      </c>
      <c r="E228" s="129">
        <v>4081</v>
      </c>
      <c r="F228" s="129">
        <v>4183</v>
      </c>
      <c r="G228" s="129">
        <v>4063</v>
      </c>
      <c r="H228" s="129">
        <v>4502</v>
      </c>
      <c r="I228" s="129">
        <v>4664</v>
      </c>
      <c r="J228" s="129">
        <v>4414</v>
      </c>
      <c r="K228" s="129">
        <v>4464</v>
      </c>
      <c r="L228" s="129">
        <v>4186</v>
      </c>
      <c r="M228" s="129">
        <v>5285</v>
      </c>
      <c r="N228" s="129">
        <v>6478</v>
      </c>
      <c r="O228" s="129">
        <v>6585</v>
      </c>
      <c r="P228" s="129">
        <v>5284</v>
      </c>
      <c r="Q228" s="129">
        <v>4760</v>
      </c>
      <c r="R228" s="129">
        <v>4227</v>
      </c>
      <c r="S228" s="129">
        <v>3051</v>
      </c>
      <c r="T228" s="129">
        <v>2267</v>
      </c>
      <c r="U228" s="129">
        <v>1377</v>
      </c>
      <c r="V228" s="129">
        <v>700</v>
      </c>
    </row>
    <row r="229" spans="1:22">
      <c r="A229" s="148" t="s">
        <v>128</v>
      </c>
      <c r="B229" s="129">
        <v>91340</v>
      </c>
      <c r="C229" s="129"/>
      <c r="D229" s="129">
        <v>5821</v>
      </c>
      <c r="E229" s="129">
        <v>5680</v>
      </c>
      <c r="F229" s="129">
        <v>5142</v>
      </c>
      <c r="G229" s="129">
        <v>4831</v>
      </c>
      <c r="H229" s="129">
        <v>4848</v>
      </c>
      <c r="I229" s="129">
        <v>5522</v>
      </c>
      <c r="J229" s="129">
        <v>5816</v>
      </c>
      <c r="K229" s="129">
        <v>6145</v>
      </c>
      <c r="L229" s="129">
        <v>5506</v>
      </c>
      <c r="M229" s="129">
        <v>6321</v>
      </c>
      <c r="N229" s="129">
        <v>6654</v>
      </c>
      <c r="O229" s="129">
        <v>6422</v>
      </c>
      <c r="P229" s="129">
        <v>5603</v>
      </c>
      <c r="Q229" s="129">
        <v>5173</v>
      </c>
      <c r="R229" s="129">
        <v>4767</v>
      </c>
      <c r="S229" s="129">
        <v>3089</v>
      </c>
      <c r="T229" s="129">
        <v>2223</v>
      </c>
      <c r="U229" s="129">
        <v>1208</v>
      </c>
      <c r="V229" s="129">
        <v>569</v>
      </c>
    </row>
    <row r="230" spans="1:22">
      <c r="A230" s="148" t="s">
        <v>125</v>
      </c>
      <c r="B230" s="129">
        <v>95520</v>
      </c>
      <c r="C230" s="129"/>
      <c r="D230" s="129">
        <v>4522</v>
      </c>
      <c r="E230" s="129">
        <v>5228</v>
      </c>
      <c r="F230" s="129">
        <v>5357</v>
      </c>
      <c r="G230" s="129">
        <v>5232</v>
      </c>
      <c r="H230" s="129">
        <v>5219</v>
      </c>
      <c r="I230" s="129">
        <v>5349</v>
      </c>
      <c r="J230" s="129">
        <v>5628</v>
      </c>
      <c r="K230" s="129">
        <v>5527</v>
      </c>
      <c r="L230" s="129">
        <v>5485</v>
      </c>
      <c r="M230" s="129">
        <v>6966</v>
      </c>
      <c r="N230" s="129">
        <v>7305</v>
      </c>
      <c r="O230" s="129">
        <v>6948</v>
      </c>
      <c r="P230" s="129">
        <v>6331</v>
      </c>
      <c r="Q230" s="129">
        <v>5825</v>
      </c>
      <c r="R230" s="129">
        <v>5414</v>
      </c>
      <c r="S230" s="129">
        <v>3835</v>
      </c>
      <c r="T230" s="129">
        <v>2815</v>
      </c>
      <c r="U230" s="129">
        <v>1665</v>
      </c>
      <c r="V230" s="129">
        <v>869</v>
      </c>
    </row>
    <row r="231" spans="1:22">
      <c r="A231" s="148" t="s">
        <v>127</v>
      </c>
      <c r="B231" s="129">
        <v>26830</v>
      </c>
      <c r="C231" s="129"/>
      <c r="D231" s="129">
        <v>1199</v>
      </c>
      <c r="E231" s="129">
        <v>1348</v>
      </c>
      <c r="F231" s="129">
        <v>1494</v>
      </c>
      <c r="G231" s="129">
        <v>1264</v>
      </c>
      <c r="H231" s="129">
        <v>1180</v>
      </c>
      <c r="I231" s="129">
        <v>1134</v>
      </c>
      <c r="J231" s="129">
        <v>1293</v>
      </c>
      <c r="K231" s="129">
        <v>1424</v>
      </c>
      <c r="L231" s="129">
        <v>1562</v>
      </c>
      <c r="M231" s="129">
        <v>1944</v>
      </c>
      <c r="N231" s="129">
        <v>2112</v>
      </c>
      <c r="O231" s="129">
        <v>2116</v>
      </c>
      <c r="P231" s="129">
        <v>1935</v>
      </c>
      <c r="Q231" s="129">
        <v>1948</v>
      </c>
      <c r="R231" s="129">
        <v>1717</v>
      </c>
      <c r="S231" s="129">
        <v>1324</v>
      </c>
      <c r="T231" s="129">
        <v>940</v>
      </c>
      <c r="U231" s="129">
        <v>566</v>
      </c>
      <c r="V231" s="129">
        <v>330</v>
      </c>
    </row>
    <row r="232" spans="1:22">
      <c r="A232" s="148" t="s">
        <v>153</v>
      </c>
      <c r="B232" s="129">
        <v>135280</v>
      </c>
      <c r="C232" s="129"/>
      <c r="D232" s="129">
        <v>6442</v>
      </c>
      <c r="E232" s="129">
        <v>7358</v>
      </c>
      <c r="F232" s="129">
        <v>7520</v>
      </c>
      <c r="G232" s="129">
        <v>7261</v>
      </c>
      <c r="H232" s="129">
        <v>8075</v>
      </c>
      <c r="I232" s="129">
        <v>7452</v>
      </c>
      <c r="J232" s="129">
        <v>7015</v>
      </c>
      <c r="K232" s="129">
        <v>6970</v>
      </c>
      <c r="L232" s="129">
        <v>7221</v>
      </c>
      <c r="M232" s="129">
        <v>9421</v>
      </c>
      <c r="N232" s="129">
        <v>10625</v>
      </c>
      <c r="O232" s="129">
        <v>10407</v>
      </c>
      <c r="P232" s="129">
        <v>9439</v>
      </c>
      <c r="Q232" s="129">
        <v>8811</v>
      </c>
      <c r="R232" s="129">
        <v>8282</v>
      </c>
      <c r="S232" s="129">
        <v>5819</v>
      </c>
      <c r="T232" s="129">
        <v>3842</v>
      </c>
      <c r="U232" s="129">
        <v>2193</v>
      </c>
      <c r="V232" s="129">
        <v>1127</v>
      </c>
    </row>
    <row r="233" spans="1:22">
      <c r="A233" s="148" t="s">
        <v>148</v>
      </c>
      <c r="B233" s="129">
        <v>340180</v>
      </c>
      <c r="C233" s="129"/>
      <c r="D233" s="129">
        <v>18329</v>
      </c>
      <c r="E233" s="129">
        <v>20278</v>
      </c>
      <c r="F233" s="129">
        <v>20444</v>
      </c>
      <c r="G233" s="129">
        <v>19546</v>
      </c>
      <c r="H233" s="129">
        <v>20572</v>
      </c>
      <c r="I233" s="129">
        <v>20985</v>
      </c>
      <c r="J233" s="129">
        <v>21571</v>
      </c>
      <c r="K233" s="129">
        <v>22661</v>
      </c>
      <c r="L233" s="129">
        <v>21105</v>
      </c>
      <c r="M233" s="129">
        <v>24993</v>
      </c>
      <c r="N233" s="129">
        <v>26727</v>
      </c>
      <c r="O233" s="129">
        <v>24279</v>
      </c>
      <c r="P233" s="129">
        <v>20686</v>
      </c>
      <c r="Q233" s="129">
        <v>17974</v>
      </c>
      <c r="R233" s="129">
        <v>15456</v>
      </c>
      <c r="S233" s="129">
        <v>11108</v>
      </c>
      <c r="T233" s="129">
        <v>7705</v>
      </c>
      <c r="U233" s="129">
        <v>4035</v>
      </c>
      <c r="V233" s="129">
        <v>1726</v>
      </c>
    </row>
    <row r="234" spans="1:22">
      <c r="A234" s="148" t="s">
        <v>124</v>
      </c>
      <c r="B234" s="129">
        <v>22190</v>
      </c>
      <c r="C234" s="129"/>
      <c r="D234" s="129">
        <v>966</v>
      </c>
      <c r="E234" s="129">
        <v>1156</v>
      </c>
      <c r="F234" s="129">
        <v>1202</v>
      </c>
      <c r="G234" s="129">
        <v>1066</v>
      </c>
      <c r="H234" s="129">
        <v>1051</v>
      </c>
      <c r="I234" s="129">
        <v>1215</v>
      </c>
      <c r="J234" s="129">
        <v>1239</v>
      </c>
      <c r="K234" s="129">
        <v>1217</v>
      </c>
      <c r="L234" s="129">
        <v>1176</v>
      </c>
      <c r="M234" s="129">
        <v>1523</v>
      </c>
      <c r="N234" s="129">
        <v>1822</v>
      </c>
      <c r="O234" s="129">
        <v>1750</v>
      </c>
      <c r="P234" s="129">
        <v>1573</v>
      </c>
      <c r="Q234" s="129">
        <v>1524</v>
      </c>
      <c r="R234" s="129">
        <v>1365</v>
      </c>
      <c r="S234" s="129">
        <v>1055</v>
      </c>
      <c r="T234" s="129">
        <v>704</v>
      </c>
      <c r="U234" s="129">
        <v>387</v>
      </c>
      <c r="V234" s="129">
        <v>199</v>
      </c>
    </row>
    <row r="235" spans="1:22">
      <c r="A235" s="148" t="s">
        <v>129</v>
      </c>
      <c r="B235" s="129">
        <v>151290</v>
      </c>
      <c r="C235" s="129"/>
      <c r="D235" s="129">
        <v>6897</v>
      </c>
      <c r="E235" s="129">
        <v>7956</v>
      </c>
      <c r="F235" s="129">
        <v>7954</v>
      </c>
      <c r="G235" s="129">
        <v>8043</v>
      </c>
      <c r="H235" s="129">
        <v>7710</v>
      </c>
      <c r="I235" s="129">
        <v>8235</v>
      </c>
      <c r="J235" s="129">
        <v>8534</v>
      </c>
      <c r="K235" s="129">
        <v>8677</v>
      </c>
      <c r="L235" s="129">
        <v>8185</v>
      </c>
      <c r="M235" s="129">
        <v>10320</v>
      </c>
      <c r="N235" s="129">
        <v>12014</v>
      </c>
      <c r="O235" s="129">
        <v>11289</v>
      </c>
      <c r="P235" s="129">
        <v>10277</v>
      </c>
      <c r="Q235" s="129">
        <v>9914</v>
      </c>
      <c r="R235" s="129">
        <v>9023</v>
      </c>
      <c r="S235" s="129">
        <v>6638</v>
      </c>
      <c r="T235" s="129">
        <v>4845</v>
      </c>
      <c r="U235" s="129">
        <v>3054</v>
      </c>
      <c r="V235" s="129">
        <v>1725</v>
      </c>
    </row>
    <row r="236" spans="1:22">
      <c r="A236" s="148" t="s">
        <v>138</v>
      </c>
      <c r="B236" s="129">
        <v>177790</v>
      </c>
      <c r="C236" s="129"/>
      <c r="D236" s="129">
        <v>9022</v>
      </c>
      <c r="E236" s="129">
        <v>9767</v>
      </c>
      <c r="F236" s="129">
        <v>9585</v>
      </c>
      <c r="G236" s="129">
        <v>9325</v>
      </c>
      <c r="H236" s="129">
        <v>10688</v>
      </c>
      <c r="I236" s="129">
        <v>11725</v>
      </c>
      <c r="J236" s="129">
        <v>11515</v>
      </c>
      <c r="K236" s="129">
        <v>11348</v>
      </c>
      <c r="L236" s="129">
        <v>10007</v>
      </c>
      <c r="M236" s="129">
        <v>12564</v>
      </c>
      <c r="N236" s="129">
        <v>14169</v>
      </c>
      <c r="O236" s="129">
        <v>13499</v>
      </c>
      <c r="P236" s="129">
        <v>11288</v>
      </c>
      <c r="Q236" s="129">
        <v>9663</v>
      </c>
      <c r="R236" s="129">
        <v>8783</v>
      </c>
      <c r="S236" s="129">
        <v>6190</v>
      </c>
      <c r="T236" s="129">
        <v>4729</v>
      </c>
      <c r="U236" s="129">
        <v>2603</v>
      </c>
      <c r="V236" s="129">
        <v>1320</v>
      </c>
    </row>
    <row r="237" spans="1:22">
      <c r="A237" s="148" t="s">
        <v>135</v>
      </c>
      <c r="B237" s="129">
        <v>115270</v>
      </c>
      <c r="C237" s="129"/>
      <c r="D237" s="129">
        <v>5486</v>
      </c>
      <c r="E237" s="129">
        <v>6205</v>
      </c>
      <c r="F237" s="129">
        <v>6213</v>
      </c>
      <c r="G237" s="129">
        <v>5827</v>
      </c>
      <c r="H237" s="129">
        <v>5553</v>
      </c>
      <c r="I237" s="129">
        <v>5178</v>
      </c>
      <c r="J237" s="129">
        <v>5315</v>
      </c>
      <c r="K237" s="129">
        <v>5792</v>
      </c>
      <c r="L237" s="129">
        <v>6040</v>
      </c>
      <c r="M237" s="129">
        <v>8320</v>
      </c>
      <c r="N237" s="129">
        <v>9408</v>
      </c>
      <c r="O237" s="129">
        <v>9291</v>
      </c>
      <c r="P237" s="129">
        <v>8539</v>
      </c>
      <c r="Q237" s="129">
        <v>8078</v>
      </c>
      <c r="R237" s="129">
        <v>7785</v>
      </c>
      <c r="S237" s="129">
        <v>5298</v>
      </c>
      <c r="T237" s="129">
        <v>3741</v>
      </c>
      <c r="U237" s="129">
        <v>2177</v>
      </c>
      <c r="V237" s="129">
        <v>1024</v>
      </c>
    </row>
    <row r="238" spans="1:22">
      <c r="A238" s="148" t="s">
        <v>134</v>
      </c>
      <c r="B238" s="129">
        <v>22990</v>
      </c>
      <c r="C238" s="129"/>
      <c r="D238" s="129">
        <v>1195</v>
      </c>
      <c r="E238" s="129">
        <v>1405</v>
      </c>
      <c r="F238" s="129">
        <v>1343</v>
      </c>
      <c r="G238" s="129">
        <v>1241</v>
      </c>
      <c r="H238" s="129">
        <v>1204</v>
      </c>
      <c r="I238" s="129">
        <v>1287</v>
      </c>
      <c r="J238" s="129">
        <v>1388</v>
      </c>
      <c r="K238" s="129">
        <v>1381</v>
      </c>
      <c r="L238" s="129">
        <v>1400</v>
      </c>
      <c r="M238" s="129">
        <v>1637</v>
      </c>
      <c r="N238" s="129">
        <v>1758</v>
      </c>
      <c r="O238" s="129">
        <v>1657</v>
      </c>
      <c r="P238" s="129">
        <v>1539</v>
      </c>
      <c r="Q238" s="129">
        <v>1387</v>
      </c>
      <c r="R238" s="129">
        <v>1202</v>
      </c>
      <c r="S238" s="129">
        <v>900</v>
      </c>
      <c r="T238" s="129">
        <v>592</v>
      </c>
      <c r="U238" s="129">
        <v>312</v>
      </c>
      <c r="V238" s="129">
        <v>162</v>
      </c>
    </row>
    <row r="239" spans="1:22">
      <c r="A239" s="148" t="s">
        <v>149</v>
      </c>
      <c r="B239" s="129">
        <v>112550</v>
      </c>
      <c r="C239" s="129"/>
      <c r="D239" s="129">
        <v>5097</v>
      </c>
      <c r="E239" s="129">
        <v>5698</v>
      </c>
      <c r="F239" s="129">
        <v>5750</v>
      </c>
      <c r="G239" s="129">
        <v>5633</v>
      </c>
      <c r="H239" s="129">
        <v>5972</v>
      </c>
      <c r="I239" s="129">
        <v>5531</v>
      </c>
      <c r="J239" s="129">
        <v>5562</v>
      </c>
      <c r="K239" s="129">
        <v>5781</v>
      </c>
      <c r="L239" s="129">
        <v>5834</v>
      </c>
      <c r="M239" s="129">
        <v>7589</v>
      </c>
      <c r="N239" s="129">
        <v>8758</v>
      </c>
      <c r="O239" s="129">
        <v>8858</v>
      </c>
      <c r="P239" s="129">
        <v>8301</v>
      </c>
      <c r="Q239" s="129">
        <v>7926</v>
      </c>
      <c r="R239" s="129">
        <v>7508</v>
      </c>
      <c r="S239" s="129">
        <v>5292</v>
      </c>
      <c r="T239" s="129">
        <v>3931</v>
      </c>
      <c r="U239" s="129">
        <v>2281</v>
      </c>
      <c r="V239" s="129">
        <v>1248</v>
      </c>
    </row>
    <row r="240" spans="1:22">
      <c r="A240" s="148" t="s">
        <v>150</v>
      </c>
      <c r="B240" s="129">
        <v>319020</v>
      </c>
      <c r="C240" s="129"/>
      <c r="D240" s="129">
        <v>16803</v>
      </c>
      <c r="E240" s="129">
        <v>17865</v>
      </c>
      <c r="F240" s="129">
        <v>17416</v>
      </c>
      <c r="G240" s="129">
        <v>16828</v>
      </c>
      <c r="H240" s="129">
        <v>17757</v>
      </c>
      <c r="I240" s="129">
        <v>18349</v>
      </c>
      <c r="J240" s="129">
        <v>18629</v>
      </c>
      <c r="K240" s="129">
        <v>20274</v>
      </c>
      <c r="L240" s="129">
        <v>19200</v>
      </c>
      <c r="M240" s="129">
        <v>23475</v>
      </c>
      <c r="N240" s="129">
        <v>25173</v>
      </c>
      <c r="O240" s="129">
        <v>24568</v>
      </c>
      <c r="P240" s="129">
        <v>21386</v>
      </c>
      <c r="Q240" s="129">
        <v>18264</v>
      </c>
      <c r="R240" s="129">
        <v>16142</v>
      </c>
      <c r="S240" s="129">
        <v>11433</v>
      </c>
      <c r="T240" s="129">
        <v>8343</v>
      </c>
      <c r="U240" s="129">
        <v>4784</v>
      </c>
      <c r="V240" s="129">
        <v>2331</v>
      </c>
    </row>
    <row r="241" spans="1:22">
      <c r="A241" s="148" t="s">
        <v>130</v>
      </c>
      <c r="B241" s="129">
        <v>94330</v>
      </c>
      <c r="C241" s="129"/>
      <c r="D241" s="129">
        <v>4294</v>
      </c>
      <c r="E241" s="129">
        <v>4865</v>
      </c>
      <c r="F241" s="129">
        <v>5308</v>
      </c>
      <c r="G241" s="129">
        <v>5864</v>
      </c>
      <c r="H241" s="129">
        <v>7911</v>
      </c>
      <c r="I241" s="129">
        <v>6500</v>
      </c>
      <c r="J241" s="129">
        <v>5123</v>
      </c>
      <c r="K241" s="129">
        <v>5111</v>
      </c>
      <c r="L241" s="129">
        <v>5249</v>
      </c>
      <c r="M241" s="129">
        <v>6684</v>
      </c>
      <c r="N241" s="129">
        <v>7176</v>
      </c>
      <c r="O241" s="129">
        <v>6648</v>
      </c>
      <c r="P241" s="129">
        <v>5595</v>
      </c>
      <c r="Q241" s="129">
        <v>5051</v>
      </c>
      <c r="R241" s="129">
        <v>4808</v>
      </c>
      <c r="S241" s="129">
        <v>3513</v>
      </c>
      <c r="T241" s="129">
        <v>2518</v>
      </c>
      <c r="U241" s="129">
        <v>1392</v>
      </c>
      <c r="V241" s="129">
        <v>720</v>
      </c>
    </row>
    <row r="242" spans="1:22">
      <c r="A242" s="148" t="s">
        <v>155</v>
      </c>
      <c r="B242" s="129">
        <v>89130</v>
      </c>
      <c r="C242" s="129"/>
      <c r="D242" s="129">
        <v>4626</v>
      </c>
      <c r="E242" s="129">
        <v>5225</v>
      </c>
      <c r="F242" s="129">
        <v>4934</v>
      </c>
      <c r="G242" s="129">
        <v>4622</v>
      </c>
      <c r="H242" s="129">
        <v>5242</v>
      </c>
      <c r="I242" s="129">
        <v>5825</v>
      </c>
      <c r="J242" s="129">
        <v>5643</v>
      </c>
      <c r="K242" s="129">
        <v>5427</v>
      </c>
      <c r="L242" s="129">
        <v>4827</v>
      </c>
      <c r="M242" s="129">
        <v>6150</v>
      </c>
      <c r="N242" s="129">
        <v>7168</v>
      </c>
      <c r="O242" s="129">
        <v>6892</v>
      </c>
      <c r="P242" s="129">
        <v>6122</v>
      </c>
      <c r="Q242" s="129">
        <v>4987</v>
      </c>
      <c r="R242" s="129">
        <v>4385</v>
      </c>
      <c r="S242" s="129">
        <v>3055</v>
      </c>
      <c r="T242" s="129">
        <v>2147</v>
      </c>
      <c r="U242" s="129">
        <v>1280</v>
      </c>
      <c r="V242" s="129">
        <v>573</v>
      </c>
    </row>
    <row r="243" spans="1:22">
      <c r="A243" s="148" t="s">
        <v>137</v>
      </c>
      <c r="B243" s="129">
        <v>182140</v>
      </c>
      <c r="C243" s="129"/>
      <c r="D243" s="129">
        <v>10357</v>
      </c>
      <c r="E243" s="129">
        <v>11627</v>
      </c>
      <c r="F243" s="129">
        <v>11452</v>
      </c>
      <c r="G243" s="129">
        <v>10209</v>
      </c>
      <c r="H243" s="129">
        <v>10415</v>
      </c>
      <c r="I243" s="129">
        <v>10766</v>
      </c>
      <c r="J243" s="129">
        <v>12052</v>
      </c>
      <c r="K243" s="129">
        <v>12247</v>
      </c>
      <c r="L243" s="129">
        <v>11735</v>
      </c>
      <c r="M243" s="129">
        <v>14006</v>
      </c>
      <c r="N243" s="129">
        <v>14269</v>
      </c>
      <c r="O243" s="129">
        <v>12930</v>
      </c>
      <c r="P243" s="129">
        <v>10265</v>
      </c>
      <c r="Q243" s="129">
        <v>9146</v>
      </c>
      <c r="R243" s="129">
        <v>8258</v>
      </c>
      <c r="S243" s="129">
        <v>5734</v>
      </c>
      <c r="T243" s="129">
        <v>3764</v>
      </c>
      <c r="U243" s="129">
        <v>1947</v>
      </c>
      <c r="V243" s="129">
        <v>961</v>
      </c>
    </row>
    <row r="244" spans="1:22">
      <c r="A244" s="178" t="s">
        <v>222</v>
      </c>
      <c r="B244" s="203">
        <f>SUM(B212:B243)</f>
        <v>5438100</v>
      </c>
      <c r="C244" s="179"/>
      <c r="D244" s="255" t="s">
        <v>172</v>
      </c>
      <c r="E244" s="255"/>
      <c r="F244" s="255"/>
      <c r="G244" s="255"/>
      <c r="H244" s="255"/>
      <c r="I244" s="255"/>
      <c r="J244" s="255"/>
      <c r="K244" s="255"/>
      <c r="L244" s="255"/>
      <c r="M244" s="255"/>
      <c r="N244" s="255"/>
      <c r="O244" s="255"/>
      <c r="P244" s="255"/>
      <c r="Q244" s="255"/>
      <c r="R244" s="255"/>
      <c r="S244" s="255"/>
      <c r="T244" s="255"/>
      <c r="U244" s="255"/>
      <c r="V244" s="255"/>
    </row>
    <row r="245" spans="1:22">
      <c r="A245" s="181" t="s">
        <v>173</v>
      </c>
      <c r="B245" s="180" t="s">
        <v>174</v>
      </c>
      <c r="C245" s="196"/>
      <c r="D245" s="180" t="s">
        <v>175</v>
      </c>
      <c r="E245" s="180" t="s">
        <v>176</v>
      </c>
      <c r="F245" s="180" t="s">
        <v>177</v>
      </c>
      <c r="G245" s="180" t="s">
        <v>178</v>
      </c>
      <c r="H245" s="180" t="s">
        <v>179</v>
      </c>
      <c r="I245" s="180" t="s">
        <v>180</v>
      </c>
      <c r="J245" s="180" t="s">
        <v>181</v>
      </c>
      <c r="K245" s="180" t="s">
        <v>182</v>
      </c>
      <c r="L245" s="180" t="s">
        <v>183</v>
      </c>
      <c r="M245" s="180" t="s">
        <v>184</v>
      </c>
      <c r="N245" s="180" t="s">
        <v>185</v>
      </c>
      <c r="O245" s="180" t="s">
        <v>186</v>
      </c>
      <c r="P245" s="180" t="s">
        <v>187</v>
      </c>
      <c r="Q245" s="180" t="s">
        <v>188</v>
      </c>
      <c r="R245" s="180" t="s">
        <v>189</v>
      </c>
      <c r="S245" s="180" t="s">
        <v>190</v>
      </c>
      <c r="T245" s="180" t="s">
        <v>191</v>
      </c>
      <c r="U245" s="180" t="s">
        <v>192</v>
      </c>
      <c r="V245" s="180" t="s">
        <v>193</v>
      </c>
    </row>
    <row r="246" spans="1:22">
      <c r="A246" s="148" t="s">
        <v>131</v>
      </c>
      <c r="B246" s="129">
        <v>114308</v>
      </c>
      <c r="C246" s="129"/>
      <c r="D246" s="197">
        <v>5708</v>
      </c>
      <c r="E246" s="197">
        <v>5631</v>
      </c>
      <c r="F246" s="197">
        <v>4853</v>
      </c>
      <c r="G246" s="197">
        <v>5396</v>
      </c>
      <c r="H246" s="197">
        <v>9939</v>
      </c>
      <c r="I246" s="197">
        <v>11119</v>
      </c>
      <c r="J246" s="197">
        <v>9614</v>
      </c>
      <c r="K246" s="197">
        <v>8308</v>
      </c>
      <c r="L246" s="197">
        <v>6584</v>
      </c>
      <c r="M246" s="197">
        <v>7046</v>
      </c>
      <c r="N246" s="197">
        <v>7209</v>
      </c>
      <c r="O246" s="197">
        <v>7061</v>
      </c>
      <c r="P246" s="197">
        <v>6087</v>
      </c>
      <c r="Q246" s="197">
        <v>5281</v>
      </c>
      <c r="R246" s="197">
        <v>4658</v>
      </c>
      <c r="S246" s="197">
        <v>3679</v>
      </c>
      <c r="T246" s="197">
        <v>3026</v>
      </c>
      <c r="U246" s="197">
        <v>2018</v>
      </c>
      <c r="V246" s="197">
        <v>1091</v>
      </c>
    </row>
    <row r="247" spans="1:22">
      <c r="A247" s="148" t="s">
        <v>141</v>
      </c>
      <c r="B247" s="129">
        <v>131291</v>
      </c>
      <c r="C247" s="129"/>
      <c r="D247" s="197">
        <v>7121</v>
      </c>
      <c r="E247" s="197">
        <v>7925</v>
      </c>
      <c r="F247" s="197">
        <v>7403</v>
      </c>
      <c r="G247" s="197">
        <v>6482</v>
      </c>
      <c r="H247" s="197">
        <v>5692</v>
      </c>
      <c r="I247" s="197">
        <v>6416</v>
      </c>
      <c r="J247" s="197">
        <v>7847</v>
      </c>
      <c r="K247" s="197">
        <v>8705</v>
      </c>
      <c r="L247" s="197">
        <v>8568</v>
      </c>
      <c r="M247" s="197">
        <v>10136</v>
      </c>
      <c r="N247" s="197">
        <v>10343</v>
      </c>
      <c r="O247" s="197">
        <v>9526</v>
      </c>
      <c r="P247" s="197">
        <v>8616</v>
      </c>
      <c r="Q247" s="197">
        <v>7746</v>
      </c>
      <c r="R247" s="197">
        <v>6850</v>
      </c>
      <c r="S247" s="197">
        <v>4872</v>
      </c>
      <c r="T247" s="197">
        <v>3509</v>
      </c>
      <c r="U247" s="197">
        <v>2195</v>
      </c>
      <c r="V247" s="197">
        <v>1339</v>
      </c>
    </row>
    <row r="248" spans="1:22">
      <c r="A248" s="148" t="s">
        <v>143</v>
      </c>
      <c r="B248" s="129">
        <v>59503</v>
      </c>
      <c r="C248" s="129"/>
      <c r="D248" s="197">
        <v>2621</v>
      </c>
      <c r="E248" s="197">
        <v>3135</v>
      </c>
      <c r="F248" s="197">
        <v>3064</v>
      </c>
      <c r="G248" s="197">
        <v>2891</v>
      </c>
      <c r="H248" s="197">
        <v>2877</v>
      </c>
      <c r="I248" s="197">
        <v>2863</v>
      </c>
      <c r="J248" s="197">
        <v>3279</v>
      </c>
      <c r="K248" s="197">
        <v>3374</v>
      </c>
      <c r="L248" s="197">
        <v>3358</v>
      </c>
      <c r="M248" s="197">
        <v>4136</v>
      </c>
      <c r="N248" s="197">
        <v>4441</v>
      </c>
      <c r="O248" s="197">
        <v>4570</v>
      </c>
      <c r="P248" s="197">
        <v>4000</v>
      </c>
      <c r="Q248" s="197">
        <v>3971</v>
      </c>
      <c r="R248" s="197">
        <v>3855</v>
      </c>
      <c r="S248" s="197">
        <v>2709</v>
      </c>
      <c r="T248" s="197">
        <v>2123</v>
      </c>
      <c r="U248" s="197">
        <v>1330</v>
      </c>
      <c r="V248" s="197">
        <v>906</v>
      </c>
    </row>
    <row r="249" spans="1:22">
      <c r="A249" s="148" t="s">
        <v>147</v>
      </c>
      <c r="B249" s="129">
        <v>43344</v>
      </c>
      <c r="C249" s="129"/>
      <c r="D249" s="197">
        <v>1738</v>
      </c>
      <c r="E249" s="197">
        <v>2116</v>
      </c>
      <c r="F249" s="197">
        <v>2094</v>
      </c>
      <c r="G249" s="197">
        <v>2050</v>
      </c>
      <c r="H249" s="197">
        <v>1906</v>
      </c>
      <c r="I249" s="197">
        <v>1814</v>
      </c>
      <c r="J249" s="197">
        <v>1864</v>
      </c>
      <c r="K249" s="197">
        <v>2131</v>
      </c>
      <c r="L249" s="197">
        <v>2266</v>
      </c>
      <c r="M249" s="197">
        <v>3044</v>
      </c>
      <c r="N249" s="197">
        <v>3549</v>
      </c>
      <c r="O249" s="197">
        <v>3563</v>
      </c>
      <c r="P249" s="197">
        <v>3267</v>
      </c>
      <c r="Q249" s="197">
        <v>3244</v>
      </c>
      <c r="R249" s="197">
        <v>3144</v>
      </c>
      <c r="S249" s="197">
        <v>2242</v>
      </c>
      <c r="T249" s="197">
        <v>1711</v>
      </c>
      <c r="U249" s="197">
        <v>1019</v>
      </c>
      <c r="V249" s="197">
        <v>582</v>
      </c>
    </row>
    <row r="250" spans="1:22">
      <c r="A250" s="148" t="s">
        <v>126</v>
      </c>
      <c r="B250" s="129">
        <v>265511</v>
      </c>
      <c r="C250" s="129"/>
      <c r="D250" s="197">
        <v>12315</v>
      </c>
      <c r="E250" s="197">
        <v>12953</v>
      </c>
      <c r="F250" s="197">
        <v>11029</v>
      </c>
      <c r="G250" s="197">
        <v>12166</v>
      </c>
      <c r="H250" s="197">
        <v>23841</v>
      </c>
      <c r="I250" s="197">
        <v>28751</v>
      </c>
      <c r="J250" s="197">
        <v>24092</v>
      </c>
      <c r="K250" s="197">
        <v>19921</v>
      </c>
      <c r="L250" s="197">
        <v>16165</v>
      </c>
      <c r="M250" s="197">
        <v>15980</v>
      </c>
      <c r="N250" s="197">
        <v>16092</v>
      </c>
      <c r="O250" s="197">
        <v>15271</v>
      </c>
      <c r="P250" s="197">
        <v>13001</v>
      </c>
      <c r="Q250" s="197">
        <v>11657</v>
      </c>
      <c r="R250" s="197">
        <v>10487</v>
      </c>
      <c r="S250" s="197">
        <v>7785</v>
      </c>
      <c r="T250" s="197">
        <v>6570</v>
      </c>
      <c r="U250" s="197">
        <v>4575</v>
      </c>
      <c r="V250" s="197">
        <v>2860</v>
      </c>
    </row>
    <row r="251" spans="1:22">
      <c r="A251" s="148" t="s">
        <v>152</v>
      </c>
      <c r="B251" s="129">
        <v>26175</v>
      </c>
      <c r="C251" s="129"/>
      <c r="D251" s="197">
        <v>1295</v>
      </c>
      <c r="E251" s="197">
        <v>1434</v>
      </c>
      <c r="F251" s="197">
        <v>1400</v>
      </c>
      <c r="G251" s="197">
        <v>1348</v>
      </c>
      <c r="H251" s="197">
        <v>1347</v>
      </c>
      <c r="I251" s="197">
        <v>1444</v>
      </c>
      <c r="J251" s="197">
        <v>1483</v>
      </c>
      <c r="K251" s="197">
        <v>1517</v>
      </c>
      <c r="L251" s="197">
        <v>1555</v>
      </c>
      <c r="M251" s="197">
        <v>2002</v>
      </c>
      <c r="N251" s="197">
        <v>2122</v>
      </c>
      <c r="O251" s="197">
        <v>1986</v>
      </c>
      <c r="P251" s="197">
        <v>1745</v>
      </c>
      <c r="Q251" s="197">
        <v>1603</v>
      </c>
      <c r="R251" s="197">
        <v>1520</v>
      </c>
      <c r="S251" s="197">
        <v>1055</v>
      </c>
      <c r="T251" s="197">
        <v>689</v>
      </c>
      <c r="U251" s="197">
        <v>412</v>
      </c>
      <c r="V251" s="197">
        <v>218</v>
      </c>
    </row>
    <row r="252" spans="1:22">
      <c r="A252" s="148" t="s">
        <v>146</v>
      </c>
      <c r="B252" s="129">
        <v>76469</v>
      </c>
      <c r="C252" s="129"/>
      <c r="D252" s="197">
        <v>3171</v>
      </c>
      <c r="E252" s="197">
        <v>3740</v>
      </c>
      <c r="F252" s="197">
        <v>3861</v>
      </c>
      <c r="G252" s="197">
        <v>3415</v>
      </c>
      <c r="H252" s="197">
        <v>3664</v>
      </c>
      <c r="I252" s="197">
        <v>3712</v>
      </c>
      <c r="J252" s="197">
        <v>3862</v>
      </c>
      <c r="K252" s="197">
        <v>3856</v>
      </c>
      <c r="L252" s="197">
        <v>3802</v>
      </c>
      <c r="M252" s="197">
        <v>5179</v>
      </c>
      <c r="N252" s="197">
        <v>6161</v>
      </c>
      <c r="O252" s="197">
        <v>6174</v>
      </c>
      <c r="P252" s="197">
        <v>5690</v>
      </c>
      <c r="Q252" s="197">
        <v>5448</v>
      </c>
      <c r="R252" s="197">
        <v>5166</v>
      </c>
      <c r="S252" s="197">
        <v>3931</v>
      </c>
      <c r="T252" s="197">
        <v>2861</v>
      </c>
      <c r="U252" s="197">
        <v>1801</v>
      </c>
      <c r="V252" s="197">
        <v>975</v>
      </c>
    </row>
    <row r="253" spans="1:22">
      <c r="A253" s="148" t="s">
        <v>144</v>
      </c>
      <c r="B253" s="129">
        <v>76968</v>
      </c>
      <c r="C253" s="129"/>
      <c r="D253" s="197">
        <v>3655</v>
      </c>
      <c r="E253" s="197">
        <v>3860</v>
      </c>
      <c r="F253" s="197">
        <v>3520</v>
      </c>
      <c r="G253" s="197">
        <v>4386</v>
      </c>
      <c r="H253" s="197">
        <v>7079</v>
      </c>
      <c r="I253" s="197">
        <v>7069</v>
      </c>
      <c r="J253" s="197">
        <v>5639</v>
      </c>
      <c r="K253" s="197">
        <v>4748</v>
      </c>
      <c r="L253" s="197">
        <v>3818</v>
      </c>
      <c r="M253" s="197">
        <v>4310</v>
      </c>
      <c r="N253" s="197">
        <v>4902</v>
      </c>
      <c r="O253" s="197">
        <v>5102</v>
      </c>
      <c r="P253" s="197">
        <v>4189</v>
      </c>
      <c r="Q253" s="197">
        <v>3729</v>
      </c>
      <c r="R253" s="197">
        <v>3574</v>
      </c>
      <c r="S253" s="197">
        <v>2661</v>
      </c>
      <c r="T253" s="197">
        <v>2383</v>
      </c>
      <c r="U253" s="197">
        <v>1506</v>
      </c>
      <c r="V253" s="197">
        <v>838</v>
      </c>
    </row>
    <row r="254" spans="1:22">
      <c r="A254" s="148" t="s">
        <v>145</v>
      </c>
      <c r="B254" s="129">
        <v>62735</v>
      </c>
      <c r="C254" s="129"/>
      <c r="D254" s="197">
        <v>3036</v>
      </c>
      <c r="E254" s="197">
        <v>3397</v>
      </c>
      <c r="F254" s="197">
        <v>3197</v>
      </c>
      <c r="G254" s="197">
        <v>3198</v>
      </c>
      <c r="H254" s="197">
        <v>3301</v>
      </c>
      <c r="I254" s="197">
        <v>3667</v>
      </c>
      <c r="J254" s="197">
        <v>3815</v>
      </c>
      <c r="K254" s="197">
        <v>3676</v>
      </c>
      <c r="L254" s="197">
        <v>3566</v>
      </c>
      <c r="M254" s="197">
        <v>4610</v>
      </c>
      <c r="N254" s="197">
        <v>5173</v>
      </c>
      <c r="O254" s="197">
        <v>4660</v>
      </c>
      <c r="P254" s="197">
        <v>4087</v>
      </c>
      <c r="Q254" s="197">
        <v>3792</v>
      </c>
      <c r="R254" s="197">
        <v>3574</v>
      </c>
      <c r="S254" s="197">
        <v>2476</v>
      </c>
      <c r="T254" s="197">
        <v>1840</v>
      </c>
      <c r="U254" s="197">
        <v>1043</v>
      </c>
      <c r="V254" s="197">
        <v>627</v>
      </c>
    </row>
    <row r="255" spans="1:22">
      <c r="A255" s="148" t="s">
        <v>151</v>
      </c>
      <c r="B255" s="129">
        <v>55862</v>
      </c>
      <c r="C255" s="129"/>
      <c r="D255" s="197">
        <v>2714</v>
      </c>
      <c r="E255" s="197">
        <v>3032</v>
      </c>
      <c r="F255" s="197">
        <v>2959</v>
      </c>
      <c r="G255" s="197">
        <v>2797</v>
      </c>
      <c r="H255" s="197">
        <v>2639</v>
      </c>
      <c r="I255" s="197">
        <v>2584</v>
      </c>
      <c r="J255" s="197">
        <v>2617</v>
      </c>
      <c r="K255" s="197">
        <v>3112</v>
      </c>
      <c r="L255" s="197">
        <v>3217</v>
      </c>
      <c r="M255" s="197">
        <v>4098</v>
      </c>
      <c r="N255" s="197">
        <v>4421</v>
      </c>
      <c r="O255" s="197">
        <v>4413</v>
      </c>
      <c r="P255" s="197">
        <v>3869</v>
      </c>
      <c r="Q255" s="197">
        <v>3461</v>
      </c>
      <c r="R255" s="197">
        <v>3233</v>
      </c>
      <c r="S255" s="197">
        <v>2596</v>
      </c>
      <c r="T255" s="197">
        <v>2079</v>
      </c>
      <c r="U255" s="197">
        <v>1267</v>
      </c>
      <c r="V255" s="197">
        <v>754</v>
      </c>
    </row>
    <row r="256" spans="1:22">
      <c r="A256" s="148" t="s">
        <v>132</v>
      </c>
      <c r="B256" s="129">
        <v>55071</v>
      </c>
      <c r="C256" s="129"/>
      <c r="D256" s="197">
        <v>2725</v>
      </c>
      <c r="E256" s="197">
        <v>3150</v>
      </c>
      <c r="F256" s="197">
        <v>2995</v>
      </c>
      <c r="G256" s="197">
        <v>2695</v>
      </c>
      <c r="H256" s="197">
        <v>2770</v>
      </c>
      <c r="I256" s="197">
        <v>3168</v>
      </c>
      <c r="J256" s="197">
        <v>2981</v>
      </c>
      <c r="K256" s="197">
        <v>3369</v>
      </c>
      <c r="L256" s="197">
        <v>3329</v>
      </c>
      <c r="M256" s="197">
        <v>4058</v>
      </c>
      <c r="N256" s="197">
        <v>4399</v>
      </c>
      <c r="O256" s="197">
        <v>4153</v>
      </c>
      <c r="P256" s="197">
        <v>3527</v>
      </c>
      <c r="Q256" s="197">
        <v>3181</v>
      </c>
      <c r="R256" s="197">
        <v>3040</v>
      </c>
      <c r="S256" s="197">
        <v>2205</v>
      </c>
      <c r="T256" s="197">
        <v>1698</v>
      </c>
      <c r="U256" s="197">
        <v>1077</v>
      </c>
      <c r="V256" s="197">
        <v>551</v>
      </c>
    </row>
    <row r="257" spans="1:22">
      <c r="A257" s="148" t="s">
        <v>139</v>
      </c>
      <c r="B257" s="129">
        <v>49697</v>
      </c>
      <c r="C257" s="129"/>
      <c r="D257" s="197">
        <v>2480</v>
      </c>
      <c r="E257" s="197">
        <v>3208</v>
      </c>
      <c r="F257" s="197">
        <v>3182</v>
      </c>
      <c r="G257" s="197">
        <v>2739</v>
      </c>
      <c r="H257" s="197">
        <v>2405</v>
      </c>
      <c r="I257" s="197">
        <v>2271</v>
      </c>
      <c r="J257" s="197">
        <v>2354</v>
      </c>
      <c r="K257" s="197">
        <v>2915</v>
      </c>
      <c r="L257" s="197">
        <v>3178</v>
      </c>
      <c r="M257" s="197">
        <v>3631</v>
      </c>
      <c r="N257" s="197">
        <v>3868</v>
      </c>
      <c r="O257" s="197">
        <v>3518</v>
      </c>
      <c r="P257" s="197">
        <v>3140</v>
      </c>
      <c r="Q257" s="197">
        <v>2733</v>
      </c>
      <c r="R257" s="197">
        <v>2608</v>
      </c>
      <c r="S257" s="197">
        <v>1998</v>
      </c>
      <c r="T257" s="197">
        <v>1665</v>
      </c>
      <c r="U257" s="197">
        <v>1124</v>
      </c>
      <c r="V257" s="197">
        <v>680</v>
      </c>
    </row>
    <row r="258" spans="1:22">
      <c r="A258" s="148" t="s">
        <v>136</v>
      </c>
      <c r="B258" s="129">
        <v>81843</v>
      </c>
      <c r="C258" s="129"/>
      <c r="D258" s="197">
        <v>3904</v>
      </c>
      <c r="E258" s="197">
        <v>4570</v>
      </c>
      <c r="F258" s="197">
        <v>4403</v>
      </c>
      <c r="G258" s="197">
        <v>4026</v>
      </c>
      <c r="H258" s="197">
        <v>4243</v>
      </c>
      <c r="I258" s="197">
        <v>4761</v>
      </c>
      <c r="J258" s="197">
        <v>5168</v>
      </c>
      <c r="K258" s="197">
        <v>5431</v>
      </c>
      <c r="L258" s="197">
        <v>5301</v>
      </c>
      <c r="M258" s="197">
        <v>6262</v>
      </c>
      <c r="N258" s="197">
        <v>6524</v>
      </c>
      <c r="O258" s="197">
        <v>5809</v>
      </c>
      <c r="P258" s="197">
        <v>5034</v>
      </c>
      <c r="Q258" s="197">
        <v>4721</v>
      </c>
      <c r="R258" s="197">
        <v>4147</v>
      </c>
      <c r="S258" s="197">
        <v>3132</v>
      </c>
      <c r="T258" s="197">
        <v>2323</v>
      </c>
      <c r="U258" s="197">
        <v>1336</v>
      </c>
      <c r="V258" s="197">
        <v>748</v>
      </c>
    </row>
    <row r="259" spans="1:22">
      <c r="A259" s="148" t="s">
        <v>140</v>
      </c>
      <c r="B259" s="129">
        <v>191290</v>
      </c>
      <c r="C259" s="129"/>
      <c r="D259" s="197">
        <v>9206</v>
      </c>
      <c r="E259" s="197">
        <v>10379</v>
      </c>
      <c r="F259" s="197">
        <v>9938</v>
      </c>
      <c r="G259" s="197">
        <v>9816</v>
      </c>
      <c r="H259" s="197">
        <v>12004</v>
      </c>
      <c r="I259" s="197">
        <v>11356</v>
      </c>
      <c r="J259" s="197">
        <v>11038</v>
      </c>
      <c r="K259" s="197">
        <v>11487</v>
      </c>
      <c r="L259" s="197">
        <v>10887</v>
      </c>
      <c r="M259" s="197">
        <v>13367</v>
      </c>
      <c r="N259" s="197">
        <v>14474</v>
      </c>
      <c r="O259" s="197">
        <v>13785</v>
      </c>
      <c r="P259" s="197">
        <v>12172</v>
      </c>
      <c r="Q259" s="197">
        <v>11501</v>
      </c>
      <c r="R259" s="197">
        <v>10928</v>
      </c>
      <c r="S259" s="197">
        <v>7597</v>
      </c>
      <c r="T259" s="197">
        <v>5749</v>
      </c>
      <c r="U259" s="197">
        <v>3514</v>
      </c>
      <c r="V259" s="197">
        <v>2092</v>
      </c>
    </row>
    <row r="260" spans="1:22">
      <c r="A260" s="148" t="s">
        <v>142</v>
      </c>
      <c r="B260" s="129">
        <v>320360</v>
      </c>
      <c r="C260" s="129"/>
      <c r="D260" s="197">
        <v>16425</v>
      </c>
      <c r="E260" s="197">
        <v>16152</v>
      </c>
      <c r="F260" s="197">
        <v>13658</v>
      </c>
      <c r="G260" s="197">
        <v>15695</v>
      </c>
      <c r="H260" s="197">
        <v>27270</v>
      </c>
      <c r="I260" s="197">
        <v>34596</v>
      </c>
      <c r="J260" s="197">
        <v>28333</v>
      </c>
      <c r="K260" s="197">
        <v>23093</v>
      </c>
      <c r="L260" s="197">
        <v>17970</v>
      </c>
      <c r="M260" s="197">
        <v>20061</v>
      </c>
      <c r="N260" s="197">
        <v>21672</v>
      </c>
      <c r="O260" s="197">
        <v>20573</v>
      </c>
      <c r="P260" s="197">
        <v>16714</v>
      </c>
      <c r="Q260" s="197">
        <v>12752</v>
      </c>
      <c r="R260" s="197">
        <v>11171</v>
      </c>
      <c r="S260" s="197">
        <v>8972</v>
      </c>
      <c r="T260" s="197">
        <v>7621</v>
      </c>
      <c r="U260" s="197">
        <v>4849</v>
      </c>
      <c r="V260" s="197">
        <v>2783</v>
      </c>
    </row>
    <row r="261" spans="1:22">
      <c r="A261" s="148" t="s">
        <v>133</v>
      </c>
      <c r="B261" s="129">
        <v>120149</v>
      </c>
      <c r="C261" s="129"/>
      <c r="D261" s="197">
        <v>5424</v>
      </c>
      <c r="E261" s="197">
        <v>6149</v>
      </c>
      <c r="F261" s="197">
        <v>6377</v>
      </c>
      <c r="G261" s="197">
        <v>5896</v>
      </c>
      <c r="H261" s="197">
        <v>5484</v>
      </c>
      <c r="I261" s="197">
        <v>6040</v>
      </c>
      <c r="J261" s="197">
        <v>6825</v>
      </c>
      <c r="K261" s="197">
        <v>7121</v>
      </c>
      <c r="L261" s="197">
        <v>6810</v>
      </c>
      <c r="M261" s="197">
        <v>8612</v>
      </c>
      <c r="N261" s="197">
        <v>9761</v>
      </c>
      <c r="O261" s="197">
        <v>9202</v>
      </c>
      <c r="P261" s="197">
        <v>8401</v>
      </c>
      <c r="Q261" s="197">
        <v>7922</v>
      </c>
      <c r="R261" s="197">
        <v>7077</v>
      </c>
      <c r="S261" s="197">
        <v>5300</v>
      </c>
      <c r="T261" s="197">
        <v>3881</v>
      </c>
      <c r="U261" s="197">
        <v>2449</v>
      </c>
      <c r="V261" s="197">
        <v>1418</v>
      </c>
    </row>
    <row r="262" spans="1:22">
      <c r="A262" s="148" t="s">
        <v>154</v>
      </c>
      <c r="B262" s="129">
        <v>40749</v>
      </c>
      <c r="C262" s="129"/>
      <c r="D262" s="197">
        <v>1697</v>
      </c>
      <c r="E262" s="197">
        <v>1955</v>
      </c>
      <c r="F262" s="197">
        <v>2011</v>
      </c>
      <c r="G262" s="197">
        <v>2007</v>
      </c>
      <c r="H262" s="197">
        <v>2205</v>
      </c>
      <c r="I262" s="197">
        <v>2313</v>
      </c>
      <c r="J262" s="197">
        <v>2205</v>
      </c>
      <c r="K262" s="197">
        <v>2317</v>
      </c>
      <c r="L262" s="197">
        <v>2250</v>
      </c>
      <c r="M262" s="197">
        <v>2879</v>
      </c>
      <c r="N262" s="197">
        <v>3420</v>
      </c>
      <c r="O262" s="197">
        <v>3392</v>
      </c>
      <c r="P262" s="197">
        <v>2768</v>
      </c>
      <c r="Q262" s="197">
        <v>2503</v>
      </c>
      <c r="R262" s="197">
        <v>2272</v>
      </c>
      <c r="S262" s="197">
        <v>1744</v>
      </c>
      <c r="T262" s="197">
        <v>1374</v>
      </c>
      <c r="U262" s="197">
        <v>921</v>
      </c>
      <c r="V262" s="197">
        <v>516</v>
      </c>
    </row>
    <row r="263" spans="1:22">
      <c r="A263" s="148" t="s">
        <v>128</v>
      </c>
      <c r="B263" s="129">
        <v>47447</v>
      </c>
      <c r="C263" s="129"/>
      <c r="D263" s="197">
        <v>2887</v>
      </c>
      <c r="E263" s="197">
        <v>2827</v>
      </c>
      <c r="F263" s="197">
        <v>2552</v>
      </c>
      <c r="G263" s="197">
        <v>2375</v>
      </c>
      <c r="H263" s="197">
        <v>2377</v>
      </c>
      <c r="I263" s="197">
        <v>2902</v>
      </c>
      <c r="J263" s="197">
        <v>3064</v>
      </c>
      <c r="K263" s="197">
        <v>3265</v>
      </c>
      <c r="L263" s="197">
        <v>2801</v>
      </c>
      <c r="M263" s="197">
        <v>3332</v>
      </c>
      <c r="N263" s="197">
        <v>3450</v>
      </c>
      <c r="O263" s="197">
        <v>3356</v>
      </c>
      <c r="P263" s="197">
        <v>2904</v>
      </c>
      <c r="Q263" s="197">
        <v>2689</v>
      </c>
      <c r="R263" s="197">
        <v>2539</v>
      </c>
      <c r="S263" s="197">
        <v>1704</v>
      </c>
      <c r="T263" s="197">
        <v>1306</v>
      </c>
      <c r="U263" s="197">
        <v>733</v>
      </c>
      <c r="V263" s="197">
        <v>384</v>
      </c>
    </row>
    <row r="264" spans="1:22">
      <c r="A264" s="148" t="s">
        <v>125</v>
      </c>
      <c r="B264" s="129">
        <v>48223</v>
      </c>
      <c r="C264" s="129"/>
      <c r="D264" s="197">
        <v>2164</v>
      </c>
      <c r="E264" s="197">
        <v>2545</v>
      </c>
      <c r="F264" s="197">
        <v>2660</v>
      </c>
      <c r="G264" s="197">
        <v>2406</v>
      </c>
      <c r="H264" s="197">
        <v>2347</v>
      </c>
      <c r="I264" s="197">
        <v>2637</v>
      </c>
      <c r="J264" s="197">
        <v>2846</v>
      </c>
      <c r="K264" s="197">
        <v>2738</v>
      </c>
      <c r="L264" s="197">
        <v>2780</v>
      </c>
      <c r="M264" s="197">
        <v>3539</v>
      </c>
      <c r="N264" s="197">
        <v>3675</v>
      </c>
      <c r="O264" s="197">
        <v>3515</v>
      </c>
      <c r="P264" s="197">
        <v>3230</v>
      </c>
      <c r="Q264" s="197">
        <v>3012</v>
      </c>
      <c r="R264" s="197">
        <v>2886</v>
      </c>
      <c r="S264" s="197">
        <v>2057</v>
      </c>
      <c r="T264" s="197">
        <v>1591</v>
      </c>
      <c r="U264" s="197">
        <v>1022</v>
      </c>
      <c r="V264" s="197">
        <v>573</v>
      </c>
    </row>
    <row r="265" spans="1:22">
      <c r="A265" s="148" t="s">
        <v>127</v>
      </c>
      <c r="B265" s="129">
        <v>13583</v>
      </c>
      <c r="C265" s="129"/>
      <c r="D265" s="197">
        <v>564</v>
      </c>
      <c r="E265" s="197">
        <v>628</v>
      </c>
      <c r="F265" s="197">
        <v>727</v>
      </c>
      <c r="G265" s="197">
        <v>628</v>
      </c>
      <c r="H265" s="197">
        <v>557</v>
      </c>
      <c r="I265" s="197">
        <v>556</v>
      </c>
      <c r="J265" s="197">
        <v>647</v>
      </c>
      <c r="K265" s="197">
        <v>759</v>
      </c>
      <c r="L265" s="197">
        <v>805</v>
      </c>
      <c r="M265" s="197">
        <v>955</v>
      </c>
      <c r="N265" s="197">
        <v>1053</v>
      </c>
      <c r="O265" s="197">
        <v>1042</v>
      </c>
      <c r="P265" s="197">
        <v>950</v>
      </c>
      <c r="Q265" s="197">
        <v>969</v>
      </c>
      <c r="R265" s="197">
        <v>854</v>
      </c>
      <c r="S265" s="197">
        <v>731</v>
      </c>
      <c r="T265" s="197">
        <v>553</v>
      </c>
      <c r="U265" s="197">
        <v>374</v>
      </c>
      <c r="V265" s="197">
        <v>231</v>
      </c>
    </row>
    <row r="266" spans="1:22">
      <c r="A266" s="148" t="s">
        <v>153</v>
      </c>
      <c r="B266" s="129">
        <v>70881</v>
      </c>
      <c r="C266" s="129"/>
      <c r="D266" s="197">
        <v>3116</v>
      </c>
      <c r="E266" s="197">
        <v>3639</v>
      </c>
      <c r="F266" s="197">
        <v>3658</v>
      </c>
      <c r="G266" s="197">
        <v>3541</v>
      </c>
      <c r="H266" s="197">
        <v>3908</v>
      </c>
      <c r="I266" s="197">
        <v>3755</v>
      </c>
      <c r="J266" s="197">
        <v>3801</v>
      </c>
      <c r="K266" s="197">
        <v>3753</v>
      </c>
      <c r="L266" s="197">
        <v>3937</v>
      </c>
      <c r="M266" s="197">
        <v>5107</v>
      </c>
      <c r="N266" s="197">
        <v>5671</v>
      </c>
      <c r="O266" s="197">
        <v>5420</v>
      </c>
      <c r="P266" s="197">
        <v>4975</v>
      </c>
      <c r="Q266" s="197">
        <v>4608</v>
      </c>
      <c r="R266" s="197">
        <v>4374</v>
      </c>
      <c r="S266" s="197">
        <v>3217</v>
      </c>
      <c r="T266" s="197">
        <v>2256</v>
      </c>
      <c r="U266" s="197">
        <v>1338</v>
      </c>
      <c r="V266" s="197">
        <v>807</v>
      </c>
    </row>
    <row r="267" spans="1:22">
      <c r="A267" s="148" t="s">
        <v>148</v>
      </c>
      <c r="B267" s="129">
        <v>175360</v>
      </c>
      <c r="C267" s="129"/>
      <c r="D267" s="197">
        <v>8906</v>
      </c>
      <c r="E267" s="197">
        <v>9969</v>
      </c>
      <c r="F267" s="197">
        <v>9853</v>
      </c>
      <c r="G267" s="197">
        <v>9602</v>
      </c>
      <c r="H267" s="197">
        <v>9936</v>
      </c>
      <c r="I267" s="197">
        <v>10596</v>
      </c>
      <c r="J267" s="197">
        <v>11299</v>
      </c>
      <c r="K267" s="197">
        <v>11631</v>
      </c>
      <c r="L267" s="197">
        <v>10837</v>
      </c>
      <c r="M267" s="197">
        <v>13021</v>
      </c>
      <c r="N267" s="197">
        <v>13736</v>
      </c>
      <c r="O267" s="197">
        <v>12597</v>
      </c>
      <c r="P267" s="197">
        <v>10914</v>
      </c>
      <c r="Q267" s="197">
        <v>9458</v>
      </c>
      <c r="R267" s="197">
        <v>8285</v>
      </c>
      <c r="S267" s="197">
        <v>6279</v>
      </c>
      <c r="T267" s="197">
        <v>4699</v>
      </c>
      <c r="U267" s="197">
        <v>2549</v>
      </c>
      <c r="V267" s="197">
        <v>1193</v>
      </c>
    </row>
    <row r="268" spans="1:22">
      <c r="A268" s="148" t="s">
        <v>124</v>
      </c>
      <c r="B268" s="129">
        <v>11151</v>
      </c>
      <c r="C268" s="129"/>
      <c r="D268" s="197">
        <v>474</v>
      </c>
      <c r="E268" s="197">
        <v>533</v>
      </c>
      <c r="F268" s="197">
        <v>610</v>
      </c>
      <c r="G268" s="197">
        <v>526</v>
      </c>
      <c r="H268" s="197">
        <v>451</v>
      </c>
      <c r="I268" s="197">
        <v>598</v>
      </c>
      <c r="J268" s="197">
        <v>646</v>
      </c>
      <c r="K268" s="197">
        <v>649</v>
      </c>
      <c r="L268" s="197">
        <v>604</v>
      </c>
      <c r="M268" s="197">
        <v>789</v>
      </c>
      <c r="N268" s="197">
        <v>921</v>
      </c>
      <c r="O268" s="197">
        <v>828</v>
      </c>
      <c r="P268" s="197">
        <v>777</v>
      </c>
      <c r="Q268" s="197">
        <v>756</v>
      </c>
      <c r="R268" s="197">
        <v>691</v>
      </c>
      <c r="S268" s="197">
        <v>564</v>
      </c>
      <c r="T268" s="197">
        <v>377</v>
      </c>
      <c r="U268" s="197">
        <v>228</v>
      </c>
      <c r="V268" s="197">
        <v>129</v>
      </c>
    </row>
    <row r="269" spans="1:22">
      <c r="A269" s="148" t="s">
        <v>129</v>
      </c>
      <c r="B269" s="129">
        <v>76923</v>
      </c>
      <c r="C269" s="129"/>
      <c r="D269" s="197">
        <v>3312</v>
      </c>
      <c r="E269" s="197">
        <v>3874</v>
      </c>
      <c r="F269" s="197">
        <v>3929</v>
      </c>
      <c r="G269" s="197">
        <v>3813</v>
      </c>
      <c r="H269" s="197">
        <v>3501</v>
      </c>
      <c r="I269" s="197">
        <v>3946</v>
      </c>
      <c r="J269" s="197">
        <v>4359</v>
      </c>
      <c r="K269" s="197">
        <v>4286</v>
      </c>
      <c r="L269" s="197">
        <v>4215</v>
      </c>
      <c r="M269" s="197">
        <v>5466</v>
      </c>
      <c r="N269" s="197">
        <v>6179</v>
      </c>
      <c r="O269" s="197">
        <v>5753</v>
      </c>
      <c r="P269" s="197">
        <v>5233</v>
      </c>
      <c r="Q269" s="197">
        <v>5094</v>
      </c>
      <c r="R269" s="197">
        <v>4651</v>
      </c>
      <c r="S269" s="197">
        <v>3617</v>
      </c>
      <c r="T269" s="197">
        <v>2735</v>
      </c>
      <c r="U269" s="197">
        <v>1780</v>
      </c>
      <c r="V269" s="197">
        <v>1180</v>
      </c>
    </row>
    <row r="270" spans="1:22">
      <c r="A270" s="148" t="s">
        <v>138</v>
      </c>
      <c r="B270" s="129">
        <v>91921</v>
      </c>
      <c r="C270" s="129"/>
      <c r="D270" s="197">
        <v>4415</v>
      </c>
      <c r="E270" s="197">
        <v>4797</v>
      </c>
      <c r="F270" s="197">
        <v>4762</v>
      </c>
      <c r="G270" s="197">
        <v>4563</v>
      </c>
      <c r="H270" s="197">
        <v>5155</v>
      </c>
      <c r="I270" s="197">
        <v>5812</v>
      </c>
      <c r="J270" s="197">
        <v>5780</v>
      </c>
      <c r="K270" s="197">
        <v>5807</v>
      </c>
      <c r="L270" s="197">
        <v>5220</v>
      </c>
      <c r="M270" s="197">
        <v>6743</v>
      </c>
      <c r="N270" s="197">
        <v>7408</v>
      </c>
      <c r="O270" s="197">
        <v>6933</v>
      </c>
      <c r="P270" s="197">
        <v>5855</v>
      </c>
      <c r="Q270" s="197">
        <v>5105</v>
      </c>
      <c r="R270" s="197">
        <v>4711</v>
      </c>
      <c r="S270" s="197">
        <v>3451</v>
      </c>
      <c r="T270" s="197">
        <v>2843</v>
      </c>
      <c r="U270" s="197">
        <v>1666</v>
      </c>
      <c r="V270" s="197">
        <v>895</v>
      </c>
    </row>
    <row r="271" spans="1:22">
      <c r="A271" s="148" t="s">
        <v>135</v>
      </c>
      <c r="B271" s="129">
        <v>59281</v>
      </c>
      <c r="C271" s="129"/>
      <c r="D271" s="197">
        <v>2701</v>
      </c>
      <c r="E271" s="197">
        <v>2997</v>
      </c>
      <c r="F271" s="197">
        <v>3114</v>
      </c>
      <c r="G271" s="197">
        <v>2831</v>
      </c>
      <c r="H271" s="197">
        <v>2702</v>
      </c>
      <c r="I271" s="197">
        <v>2655</v>
      </c>
      <c r="J271" s="197">
        <v>2769</v>
      </c>
      <c r="K271" s="197">
        <v>3058</v>
      </c>
      <c r="L271" s="197">
        <v>3180</v>
      </c>
      <c r="M271" s="197">
        <v>4363</v>
      </c>
      <c r="N271" s="197">
        <v>4814</v>
      </c>
      <c r="O271" s="197">
        <v>4670</v>
      </c>
      <c r="P271" s="197">
        <v>4341</v>
      </c>
      <c r="Q271" s="197">
        <v>4125</v>
      </c>
      <c r="R271" s="197">
        <v>3988</v>
      </c>
      <c r="S271" s="197">
        <v>2847</v>
      </c>
      <c r="T271" s="197">
        <v>2094</v>
      </c>
      <c r="U271" s="197">
        <v>1317</v>
      </c>
      <c r="V271" s="197">
        <v>715</v>
      </c>
    </row>
    <row r="272" spans="1:22">
      <c r="A272" s="148" t="s">
        <v>134</v>
      </c>
      <c r="B272" s="129">
        <v>11277</v>
      </c>
      <c r="C272" s="129"/>
      <c r="D272" s="197">
        <v>582</v>
      </c>
      <c r="E272" s="197">
        <v>654</v>
      </c>
      <c r="F272" s="197">
        <v>641</v>
      </c>
      <c r="G272" s="197">
        <v>592</v>
      </c>
      <c r="H272" s="197">
        <v>538</v>
      </c>
      <c r="I272" s="197">
        <v>636</v>
      </c>
      <c r="J272" s="197">
        <v>669</v>
      </c>
      <c r="K272" s="197">
        <v>673</v>
      </c>
      <c r="L272" s="197">
        <v>686</v>
      </c>
      <c r="M272" s="197">
        <v>824</v>
      </c>
      <c r="N272" s="197">
        <v>853</v>
      </c>
      <c r="O272" s="197">
        <v>798</v>
      </c>
      <c r="P272" s="197">
        <v>773</v>
      </c>
      <c r="Q272" s="197">
        <v>686</v>
      </c>
      <c r="R272" s="197">
        <v>573</v>
      </c>
      <c r="S272" s="197">
        <v>477</v>
      </c>
      <c r="T272" s="197">
        <v>322</v>
      </c>
      <c r="U272" s="197">
        <v>186</v>
      </c>
      <c r="V272" s="197">
        <v>114</v>
      </c>
    </row>
    <row r="273" spans="1:22">
      <c r="A273" s="148" t="s">
        <v>149</v>
      </c>
      <c r="B273" s="129">
        <v>58838</v>
      </c>
      <c r="C273" s="129"/>
      <c r="D273" s="197">
        <v>2501</v>
      </c>
      <c r="E273" s="197">
        <v>2759</v>
      </c>
      <c r="F273" s="197">
        <v>2886</v>
      </c>
      <c r="G273" s="197">
        <v>2685</v>
      </c>
      <c r="H273" s="197">
        <v>2964</v>
      </c>
      <c r="I273" s="197">
        <v>2768</v>
      </c>
      <c r="J273" s="197">
        <v>2942</v>
      </c>
      <c r="K273" s="197">
        <v>3068</v>
      </c>
      <c r="L273" s="197">
        <v>3116</v>
      </c>
      <c r="M273" s="197">
        <v>4037</v>
      </c>
      <c r="N273" s="197">
        <v>4571</v>
      </c>
      <c r="O273" s="197">
        <v>4674</v>
      </c>
      <c r="P273" s="197">
        <v>4368</v>
      </c>
      <c r="Q273" s="197">
        <v>4121</v>
      </c>
      <c r="R273" s="197">
        <v>3986</v>
      </c>
      <c r="S273" s="197">
        <v>2882</v>
      </c>
      <c r="T273" s="197">
        <v>2246</v>
      </c>
      <c r="U273" s="197">
        <v>1396</v>
      </c>
      <c r="V273" s="197">
        <v>868</v>
      </c>
    </row>
    <row r="274" spans="1:22">
      <c r="A274" s="148" t="s">
        <v>150</v>
      </c>
      <c r="B274" s="129">
        <v>164818</v>
      </c>
      <c r="C274" s="129"/>
      <c r="D274" s="197">
        <v>8114</v>
      </c>
      <c r="E274" s="197">
        <v>8700</v>
      </c>
      <c r="F274" s="197">
        <v>8629</v>
      </c>
      <c r="G274" s="197">
        <v>8240</v>
      </c>
      <c r="H274" s="197">
        <v>8605</v>
      </c>
      <c r="I274" s="197">
        <v>9283</v>
      </c>
      <c r="J274" s="197">
        <v>9740</v>
      </c>
      <c r="K274" s="197">
        <v>10555</v>
      </c>
      <c r="L274" s="197">
        <v>9896</v>
      </c>
      <c r="M274" s="197">
        <v>12023</v>
      </c>
      <c r="N274" s="197">
        <v>13133</v>
      </c>
      <c r="O274" s="197">
        <v>12674</v>
      </c>
      <c r="P274" s="197">
        <v>11118</v>
      </c>
      <c r="Q274" s="197">
        <v>9542</v>
      </c>
      <c r="R274" s="197">
        <v>8514</v>
      </c>
      <c r="S274" s="197">
        <v>6423</v>
      </c>
      <c r="T274" s="197">
        <v>4913</v>
      </c>
      <c r="U274" s="197">
        <v>3050</v>
      </c>
      <c r="V274" s="197">
        <v>1666</v>
      </c>
    </row>
    <row r="275" spans="1:22">
      <c r="A275" s="148" t="s">
        <v>130</v>
      </c>
      <c r="B275" s="129">
        <v>48885</v>
      </c>
      <c r="C275" s="129"/>
      <c r="D275" s="197">
        <v>2079</v>
      </c>
      <c r="E275" s="197">
        <v>2378</v>
      </c>
      <c r="F275" s="197">
        <v>2576</v>
      </c>
      <c r="G275" s="197">
        <v>2990</v>
      </c>
      <c r="H275" s="197">
        <v>4077</v>
      </c>
      <c r="I275" s="197">
        <v>3348</v>
      </c>
      <c r="J275" s="197">
        <v>2668</v>
      </c>
      <c r="K275" s="197">
        <v>2635</v>
      </c>
      <c r="L275" s="197">
        <v>2742</v>
      </c>
      <c r="M275" s="197">
        <v>3584</v>
      </c>
      <c r="N275" s="197">
        <v>3680</v>
      </c>
      <c r="O275" s="197">
        <v>3419</v>
      </c>
      <c r="P275" s="197">
        <v>2850</v>
      </c>
      <c r="Q275" s="197">
        <v>2540</v>
      </c>
      <c r="R275" s="197">
        <v>2570</v>
      </c>
      <c r="S275" s="197">
        <v>1926</v>
      </c>
      <c r="T275" s="197">
        <v>1466</v>
      </c>
      <c r="U275" s="197">
        <v>832</v>
      </c>
      <c r="V275" s="197">
        <v>525</v>
      </c>
    </row>
    <row r="276" spans="1:22">
      <c r="A276" s="148" t="s">
        <v>155</v>
      </c>
      <c r="B276" s="129">
        <v>46634</v>
      </c>
      <c r="C276" s="129"/>
      <c r="D276" s="197">
        <v>2270</v>
      </c>
      <c r="E276" s="197">
        <v>2513</v>
      </c>
      <c r="F276" s="197">
        <v>2415</v>
      </c>
      <c r="G276" s="197">
        <v>2326</v>
      </c>
      <c r="H276" s="197">
        <v>2529</v>
      </c>
      <c r="I276" s="197">
        <v>3021</v>
      </c>
      <c r="J276" s="197">
        <v>2839</v>
      </c>
      <c r="K276" s="197">
        <v>2910</v>
      </c>
      <c r="L276" s="197">
        <v>2586</v>
      </c>
      <c r="M276" s="197">
        <v>3284</v>
      </c>
      <c r="N276" s="197">
        <v>3823</v>
      </c>
      <c r="O276" s="197">
        <v>3613</v>
      </c>
      <c r="P276" s="197">
        <v>3199</v>
      </c>
      <c r="Q276" s="197">
        <v>2630</v>
      </c>
      <c r="R276" s="197">
        <v>2315</v>
      </c>
      <c r="S276" s="197">
        <v>1793</v>
      </c>
      <c r="T276" s="197">
        <v>1299</v>
      </c>
      <c r="U276" s="197">
        <v>867</v>
      </c>
      <c r="V276" s="197">
        <v>402</v>
      </c>
    </row>
    <row r="277" spans="1:22">
      <c r="A277" s="149" t="s">
        <v>137</v>
      </c>
      <c r="B277" s="150">
        <v>92802</v>
      </c>
      <c r="C277" s="150"/>
      <c r="D277" s="198">
        <v>4963</v>
      </c>
      <c r="E277" s="198">
        <v>5644</v>
      </c>
      <c r="F277" s="198">
        <v>5568</v>
      </c>
      <c r="G277" s="198">
        <v>5038</v>
      </c>
      <c r="H277" s="198">
        <v>5024</v>
      </c>
      <c r="I277" s="198">
        <v>5351</v>
      </c>
      <c r="J277" s="198">
        <v>6232</v>
      </c>
      <c r="K277" s="198">
        <v>6380</v>
      </c>
      <c r="L277" s="198">
        <v>5918</v>
      </c>
      <c r="M277" s="198">
        <v>7248</v>
      </c>
      <c r="N277" s="198">
        <v>7320</v>
      </c>
      <c r="O277" s="198">
        <v>6558</v>
      </c>
      <c r="P277" s="198">
        <v>5269</v>
      </c>
      <c r="Q277" s="198">
        <v>4819</v>
      </c>
      <c r="R277" s="198">
        <v>4369</v>
      </c>
      <c r="S277" s="198">
        <v>3139</v>
      </c>
      <c r="T277" s="198">
        <v>2132</v>
      </c>
      <c r="U277" s="198">
        <v>1183</v>
      </c>
      <c r="V277" s="198">
        <v>647</v>
      </c>
    </row>
    <row r="278" spans="1:22">
      <c r="A278" s="178" t="s">
        <v>221</v>
      </c>
      <c r="B278" s="179"/>
      <c r="C278" s="179"/>
      <c r="D278" s="255" t="s">
        <v>172</v>
      </c>
      <c r="E278" s="255"/>
      <c r="F278" s="255"/>
      <c r="G278" s="255"/>
      <c r="H278" s="255"/>
      <c r="I278" s="255"/>
      <c r="J278" s="255"/>
      <c r="K278" s="255"/>
      <c r="L278" s="255"/>
      <c r="M278" s="255"/>
      <c r="N278" s="255"/>
      <c r="O278" s="255"/>
      <c r="P278" s="255"/>
      <c r="Q278" s="255"/>
      <c r="R278" s="255"/>
      <c r="S278" s="255"/>
      <c r="T278" s="255"/>
      <c r="U278" s="255"/>
      <c r="V278" s="255"/>
    </row>
    <row r="279" spans="1:22">
      <c r="A279" s="181" t="s">
        <v>173</v>
      </c>
      <c r="B279" s="180" t="s">
        <v>174</v>
      </c>
      <c r="C279" s="196"/>
      <c r="D279" s="180" t="s">
        <v>175</v>
      </c>
      <c r="E279" s="180" t="s">
        <v>176</v>
      </c>
      <c r="F279" s="180" t="s">
        <v>177</v>
      </c>
      <c r="G279" s="180" t="s">
        <v>178</v>
      </c>
      <c r="H279" s="180" t="s">
        <v>179</v>
      </c>
      <c r="I279" s="180" t="s">
        <v>180</v>
      </c>
      <c r="J279" s="180" t="s">
        <v>181</v>
      </c>
      <c r="K279" s="180" t="s">
        <v>182</v>
      </c>
      <c r="L279" s="180" t="s">
        <v>183</v>
      </c>
      <c r="M279" s="180" t="s">
        <v>184</v>
      </c>
      <c r="N279" s="180" t="s">
        <v>185</v>
      </c>
      <c r="O279" s="180" t="s">
        <v>186</v>
      </c>
      <c r="P279" s="180" t="s">
        <v>187</v>
      </c>
      <c r="Q279" s="180" t="s">
        <v>188</v>
      </c>
      <c r="R279" s="180" t="s">
        <v>189</v>
      </c>
      <c r="S279" s="180" t="s">
        <v>190</v>
      </c>
      <c r="T279" s="180" t="s">
        <v>191</v>
      </c>
      <c r="U279" s="180" t="s">
        <v>192</v>
      </c>
      <c r="V279" s="180" t="s">
        <v>193</v>
      </c>
    </row>
    <row r="280" spans="1:22">
      <c r="A280" s="148" t="s">
        <v>131</v>
      </c>
      <c r="B280" s="129">
        <v>113252</v>
      </c>
      <c r="C280" s="129"/>
      <c r="D280" s="197">
        <v>6043</v>
      </c>
      <c r="E280" s="197">
        <v>5886</v>
      </c>
      <c r="F280" s="197">
        <v>4971</v>
      </c>
      <c r="G280" s="197">
        <v>5077</v>
      </c>
      <c r="H280" s="197">
        <v>8686</v>
      </c>
      <c r="I280" s="197">
        <v>12323</v>
      </c>
      <c r="J280" s="197">
        <v>10880</v>
      </c>
      <c r="K280" s="197">
        <v>9078</v>
      </c>
      <c r="L280" s="197">
        <v>7195</v>
      </c>
      <c r="M280" s="197">
        <v>7044</v>
      </c>
      <c r="N280" s="197">
        <v>7105</v>
      </c>
      <c r="O280" s="197">
        <v>6928</v>
      </c>
      <c r="P280" s="197">
        <v>6257</v>
      </c>
      <c r="Q280" s="197">
        <v>5202</v>
      </c>
      <c r="R280" s="197">
        <v>4156</v>
      </c>
      <c r="S280" s="197">
        <v>2789</v>
      </c>
      <c r="T280" s="197">
        <v>2062</v>
      </c>
      <c r="U280" s="197">
        <v>1104</v>
      </c>
      <c r="V280" s="197">
        <v>466</v>
      </c>
    </row>
    <row r="281" spans="1:22">
      <c r="A281" s="148" t="s">
        <v>141</v>
      </c>
      <c r="B281" s="129">
        <v>130179</v>
      </c>
      <c r="C281" s="129"/>
      <c r="D281" s="197">
        <v>7443</v>
      </c>
      <c r="E281" s="197">
        <v>8291</v>
      </c>
      <c r="F281" s="197">
        <v>7969</v>
      </c>
      <c r="G281" s="197">
        <v>7270</v>
      </c>
      <c r="H281" s="197">
        <v>6997</v>
      </c>
      <c r="I281" s="197">
        <v>6833</v>
      </c>
      <c r="J281" s="197">
        <v>7402</v>
      </c>
      <c r="K281" s="197">
        <v>8429</v>
      </c>
      <c r="L281" s="197">
        <v>8483</v>
      </c>
      <c r="M281" s="197">
        <v>9777</v>
      </c>
      <c r="N281" s="197">
        <v>10078</v>
      </c>
      <c r="O281" s="197">
        <v>9417</v>
      </c>
      <c r="P281" s="197">
        <v>8502</v>
      </c>
      <c r="Q281" s="197">
        <v>7567</v>
      </c>
      <c r="R281" s="197">
        <v>6643</v>
      </c>
      <c r="S281" s="197">
        <v>4226</v>
      </c>
      <c r="T281" s="197">
        <v>2820</v>
      </c>
      <c r="U281" s="197">
        <v>1416</v>
      </c>
      <c r="V281" s="197">
        <v>616</v>
      </c>
    </row>
    <row r="282" spans="1:22">
      <c r="A282" s="148" t="s">
        <v>143</v>
      </c>
      <c r="B282" s="129">
        <v>56537</v>
      </c>
      <c r="C282" s="129"/>
      <c r="D282" s="197">
        <v>2931</v>
      </c>
      <c r="E282" s="197">
        <v>3063</v>
      </c>
      <c r="F282" s="197">
        <v>3193</v>
      </c>
      <c r="G282" s="197">
        <v>3244</v>
      </c>
      <c r="H282" s="197">
        <v>3214</v>
      </c>
      <c r="I282" s="197">
        <v>3013</v>
      </c>
      <c r="J282" s="197">
        <v>2911</v>
      </c>
      <c r="K282" s="197">
        <v>3261</v>
      </c>
      <c r="L282" s="197">
        <v>2996</v>
      </c>
      <c r="M282" s="197">
        <v>3921</v>
      </c>
      <c r="N282" s="197">
        <v>4346</v>
      </c>
      <c r="O282" s="197">
        <v>4311</v>
      </c>
      <c r="P282" s="197">
        <v>3739</v>
      </c>
      <c r="Q282" s="197">
        <v>3777</v>
      </c>
      <c r="R282" s="197">
        <v>3512</v>
      </c>
      <c r="S282" s="197">
        <v>2311</v>
      </c>
      <c r="T282" s="197">
        <v>1569</v>
      </c>
      <c r="U282" s="197">
        <v>880</v>
      </c>
      <c r="V282" s="197">
        <v>345</v>
      </c>
    </row>
    <row r="283" spans="1:22">
      <c r="A283" s="148" t="s">
        <v>147</v>
      </c>
      <c r="B283" s="129">
        <v>42916</v>
      </c>
      <c r="C283" s="129"/>
      <c r="D283" s="197">
        <v>1872</v>
      </c>
      <c r="E283" s="197">
        <v>2140</v>
      </c>
      <c r="F283" s="197">
        <v>2243</v>
      </c>
      <c r="G283" s="197">
        <v>2315</v>
      </c>
      <c r="H283" s="197">
        <v>2926</v>
      </c>
      <c r="I283" s="197">
        <v>2359</v>
      </c>
      <c r="J283" s="197">
        <v>1960</v>
      </c>
      <c r="K283" s="197">
        <v>2120</v>
      </c>
      <c r="L283" s="197">
        <v>2294</v>
      </c>
      <c r="M283" s="197">
        <v>2700</v>
      </c>
      <c r="N283" s="197">
        <v>3346</v>
      </c>
      <c r="O283" s="197">
        <v>3438</v>
      </c>
      <c r="P283" s="197">
        <v>3185</v>
      </c>
      <c r="Q283" s="197">
        <v>3107</v>
      </c>
      <c r="R283" s="197">
        <v>2829</v>
      </c>
      <c r="S283" s="197">
        <v>1938</v>
      </c>
      <c r="T283" s="197">
        <v>1251</v>
      </c>
      <c r="U283" s="197">
        <v>667</v>
      </c>
      <c r="V283" s="197">
        <v>226</v>
      </c>
    </row>
    <row r="284" spans="1:22">
      <c r="A284" s="148" t="s">
        <v>126</v>
      </c>
      <c r="B284" s="129">
        <v>252989</v>
      </c>
      <c r="C284" s="129"/>
      <c r="D284" s="197">
        <v>12994</v>
      </c>
      <c r="E284" s="197">
        <v>13381</v>
      </c>
      <c r="F284" s="197">
        <v>11748</v>
      </c>
      <c r="G284" s="197">
        <v>12330</v>
      </c>
      <c r="H284" s="197">
        <v>20819</v>
      </c>
      <c r="I284" s="197">
        <v>26698</v>
      </c>
      <c r="J284" s="197">
        <v>23849</v>
      </c>
      <c r="K284" s="197">
        <v>20404</v>
      </c>
      <c r="L284" s="197">
        <v>16714</v>
      </c>
      <c r="M284" s="197">
        <v>16251</v>
      </c>
      <c r="N284" s="197">
        <v>16157</v>
      </c>
      <c r="O284" s="197">
        <v>14900</v>
      </c>
      <c r="P284" s="197">
        <v>12618</v>
      </c>
      <c r="Q284" s="197">
        <v>10841</v>
      </c>
      <c r="R284" s="197">
        <v>9084</v>
      </c>
      <c r="S284" s="197">
        <v>5907</v>
      </c>
      <c r="T284" s="197">
        <v>4538</v>
      </c>
      <c r="U284" s="197">
        <v>2563</v>
      </c>
      <c r="V284" s="197">
        <v>1193</v>
      </c>
    </row>
    <row r="285" spans="1:22">
      <c r="A285" s="148" t="s">
        <v>152</v>
      </c>
      <c r="B285" s="129">
        <v>25225</v>
      </c>
      <c r="C285" s="129"/>
      <c r="D285" s="197">
        <v>1391</v>
      </c>
      <c r="E285" s="197">
        <v>1466</v>
      </c>
      <c r="F285" s="197">
        <v>1475</v>
      </c>
      <c r="G285" s="197">
        <v>1460</v>
      </c>
      <c r="H285" s="197">
        <v>1553</v>
      </c>
      <c r="I285" s="197">
        <v>1371</v>
      </c>
      <c r="J285" s="197">
        <v>1422</v>
      </c>
      <c r="K285" s="197">
        <v>1444</v>
      </c>
      <c r="L285" s="197">
        <v>1484</v>
      </c>
      <c r="M285" s="197">
        <v>1900</v>
      </c>
      <c r="N285" s="197">
        <v>2045</v>
      </c>
      <c r="O285" s="197">
        <v>1930</v>
      </c>
      <c r="P285" s="197">
        <v>1554</v>
      </c>
      <c r="Q285" s="197">
        <v>1580</v>
      </c>
      <c r="R285" s="197">
        <v>1362</v>
      </c>
      <c r="S285" s="197">
        <v>833</v>
      </c>
      <c r="T285" s="197">
        <v>584</v>
      </c>
      <c r="U285" s="197">
        <v>256</v>
      </c>
      <c r="V285" s="197">
        <v>115</v>
      </c>
    </row>
    <row r="286" spans="1:22">
      <c r="A286" s="148" t="s">
        <v>146</v>
      </c>
      <c r="B286" s="129">
        <v>72321</v>
      </c>
      <c r="C286" s="129"/>
      <c r="D286" s="197">
        <v>3317</v>
      </c>
      <c r="E286" s="197">
        <v>3826</v>
      </c>
      <c r="F286" s="197">
        <v>3998</v>
      </c>
      <c r="G286" s="197">
        <v>3830</v>
      </c>
      <c r="H286" s="197">
        <v>3946</v>
      </c>
      <c r="I286" s="197">
        <v>3658</v>
      </c>
      <c r="J286" s="197">
        <v>3644</v>
      </c>
      <c r="K286" s="197">
        <v>3411</v>
      </c>
      <c r="L286" s="197">
        <v>3438</v>
      </c>
      <c r="M286" s="197">
        <v>4719</v>
      </c>
      <c r="N286" s="197">
        <v>5714</v>
      </c>
      <c r="O286" s="197">
        <v>5779</v>
      </c>
      <c r="P286" s="197">
        <v>5344</v>
      </c>
      <c r="Q286" s="197">
        <v>5382</v>
      </c>
      <c r="R286" s="197">
        <v>4845</v>
      </c>
      <c r="S286" s="197">
        <v>3403</v>
      </c>
      <c r="T286" s="197">
        <v>2365</v>
      </c>
      <c r="U286" s="197">
        <v>1220</v>
      </c>
      <c r="V286" s="197">
        <v>482</v>
      </c>
    </row>
    <row r="287" spans="1:22">
      <c r="A287" s="148" t="s">
        <v>144</v>
      </c>
      <c r="B287" s="129">
        <v>71782</v>
      </c>
      <c r="C287" s="129"/>
      <c r="D287" s="197">
        <v>3855</v>
      </c>
      <c r="E287" s="197">
        <v>4145</v>
      </c>
      <c r="F287" s="197">
        <v>3637</v>
      </c>
      <c r="G287" s="197">
        <v>4015</v>
      </c>
      <c r="H287" s="197">
        <v>6499</v>
      </c>
      <c r="I287" s="197">
        <v>7266</v>
      </c>
      <c r="J287" s="197">
        <v>5780</v>
      </c>
      <c r="K287" s="197">
        <v>4348</v>
      </c>
      <c r="L287" s="197">
        <v>3568</v>
      </c>
      <c r="M287" s="197">
        <v>4190</v>
      </c>
      <c r="N287" s="197">
        <v>4532</v>
      </c>
      <c r="O287" s="197">
        <v>4611</v>
      </c>
      <c r="P287" s="197">
        <v>4040</v>
      </c>
      <c r="Q287" s="197">
        <v>3372</v>
      </c>
      <c r="R287" s="197">
        <v>3084</v>
      </c>
      <c r="S287" s="197">
        <v>2098</v>
      </c>
      <c r="T287" s="197">
        <v>1529</v>
      </c>
      <c r="U287" s="197">
        <v>863</v>
      </c>
      <c r="V287" s="197">
        <v>350</v>
      </c>
    </row>
    <row r="288" spans="1:22">
      <c r="A288" s="148" t="s">
        <v>145</v>
      </c>
      <c r="B288" s="129">
        <v>59105</v>
      </c>
      <c r="C288" s="129"/>
      <c r="D288" s="197">
        <v>3313</v>
      </c>
      <c r="E288" s="197">
        <v>3569</v>
      </c>
      <c r="F288" s="197">
        <v>3381</v>
      </c>
      <c r="G288" s="197">
        <v>3132</v>
      </c>
      <c r="H288" s="197">
        <v>3653</v>
      </c>
      <c r="I288" s="197">
        <v>3556</v>
      </c>
      <c r="J288" s="197">
        <v>3422</v>
      </c>
      <c r="K288" s="197">
        <v>3446</v>
      </c>
      <c r="L288" s="197">
        <v>3276</v>
      </c>
      <c r="M288" s="197">
        <v>4253</v>
      </c>
      <c r="N288" s="197">
        <v>4633</v>
      </c>
      <c r="O288" s="197">
        <v>4398</v>
      </c>
      <c r="P288" s="197">
        <v>3872</v>
      </c>
      <c r="Q288" s="197">
        <v>3601</v>
      </c>
      <c r="R288" s="197">
        <v>3204</v>
      </c>
      <c r="S288" s="197">
        <v>2077</v>
      </c>
      <c r="T288" s="197">
        <v>1405</v>
      </c>
      <c r="U288" s="197">
        <v>653</v>
      </c>
      <c r="V288" s="197">
        <v>261</v>
      </c>
    </row>
    <row r="289" spans="1:22">
      <c r="A289" s="148" t="s">
        <v>151</v>
      </c>
      <c r="B289" s="129">
        <v>52468</v>
      </c>
      <c r="C289" s="129"/>
      <c r="D289" s="197">
        <v>2905</v>
      </c>
      <c r="E289" s="197">
        <v>3241</v>
      </c>
      <c r="F289" s="197">
        <v>3214</v>
      </c>
      <c r="G289" s="197">
        <v>3096</v>
      </c>
      <c r="H289" s="197">
        <v>3207</v>
      </c>
      <c r="I289" s="197">
        <v>3032</v>
      </c>
      <c r="J289" s="197">
        <v>2507</v>
      </c>
      <c r="K289" s="197">
        <v>2729</v>
      </c>
      <c r="L289" s="197">
        <v>2816</v>
      </c>
      <c r="M289" s="197">
        <v>3549</v>
      </c>
      <c r="N289" s="197">
        <v>3983</v>
      </c>
      <c r="O289" s="197">
        <v>4014</v>
      </c>
      <c r="P289" s="197">
        <v>3498</v>
      </c>
      <c r="Q289" s="197">
        <v>3119</v>
      </c>
      <c r="R289" s="197">
        <v>2842</v>
      </c>
      <c r="S289" s="197">
        <v>1940</v>
      </c>
      <c r="T289" s="197">
        <v>1594</v>
      </c>
      <c r="U289" s="197">
        <v>854</v>
      </c>
      <c r="V289" s="197">
        <v>328</v>
      </c>
    </row>
    <row r="290" spans="1:22">
      <c r="A290" s="148" t="s">
        <v>132</v>
      </c>
      <c r="B290" s="129">
        <v>50719</v>
      </c>
      <c r="C290" s="129"/>
      <c r="D290" s="197">
        <v>2926</v>
      </c>
      <c r="E290" s="197">
        <v>3258</v>
      </c>
      <c r="F290" s="197">
        <v>3278</v>
      </c>
      <c r="G290" s="197">
        <v>2723</v>
      </c>
      <c r="H290" s="197">
        <v>2922</v>
      </c>
      <c r="I290" s="197">
        <v>2647</v>
      </c>
      <c r="J290" s="197">
        <v>2657</v>
      </c>
      <c r="K290" s="197">
        <v>2867</v>
      </c>
      <c r="L290" s="197">
        <v>3085</v>
      </c>
      <c r="M290" s="197">
        <v>3722</v>
      </c>
      <c r="N290" s="197">
        <v>3960</v>
      </c>
      <c r="O290" s="197">
        <v>3911</v>
      </c>
      <c r="P290" s="197">
        <v>3345</v>
      </c>
      <c r="Q290" s="197">
        <v>2788</v>
      </c>
      <c r="R290" s="197">
        <v>2724</v>
      </c>
      <c r="S290" s="197">
        <v>1755</v>
      </c>
      <c r="T290" s="197">
        <v>1240</v>
      </c>
      <c r="U290" s="197">
        <v>632</v>
      </c>
      <c r="V290" s="197">
        <v>279</v>
      </c>
    </row>
    <row r="291" spans="1:22">
      <c r="A291" s="148" t="s">
        <v>139</v>
      </c>
      <c r="B291" s="129">
        <v>45473</v>
      </c>
      <c r="C291" s="129"/>
      <c r="D291" s="197">
        <v>2705</v>
      </c>
      <c r="E291" s="197">
        <v>3294</v>
      </c>
      <c r="F291" s="197">
        <v>3294</v>
      </c>
      <c r="G291" s="197">
        <v>2932</v>
      </c>
      <c r="H291" s="197">
        <v>2791</v>
      </c>
      <c r="I291" s="197">
        <v>2333</v>
      </c>
      <c r="J291" s="197">
        <v>1976</v>
      </c>
      <c r="K291" s="197">
        <v>2423</v>
      </c>
      <c r="L291" s="197">
        <v>2804</v>
      </c>
      <c r="M291" s="197">
        <v>3243</v>
      </c>
      <c r="N291" s="197">
        <v>3394</v>
      </c>
      <c r="O291" s="197">
        <v>3304</v>
      </c>
      <c r="P291" s="197">
        <v>2891</v>
      </c>
      <c r="Q291" s="197">
        <v>2422</v>
      </c>
      <c r="R291" s="197">
        <v>2147</v>
      </c>
      <c r="S291" s="197">
        <v>1465</v>
      </c>
      <c r="T291" s="197">
        <v>1150</v>
      </c>
      <c r="U291" s="197">
        <v>619</v>
      </c>
      <c r="V291" s="197">
        <v>286</v>
      </c>
    </row>
    <row r="292" spans="1:22">
      <c r="A292" s="148" t="s">
        <v>136</v>
      </c>
      <c r="B292" s="129">
        <v>78497</v>
      </c>
      <c r="C292" s="129"/>
      <c r="D292" s="197">
        <v>4271</v>
      </c>
      <c r="E292" s="197">
        <v>4775</v>
      </c>
      <c r="F292" s="197">
        <v>4623</v>
      </c>
      <c r="G292" s="197">
        <v>4435</v>
      </c>
      <c r="H292" s="197">
        <v>4683</v>
      </c>
      <c r="I292" s="197">
        <v>4654</v>
      </c>
      <c r="J292" s="197">
        <v>4651</v>
      </c>
      <c r="K292" s="197">
        <v>4983</v>
      </c>
      <c r="L292" s="197">
        <v>5101</v>
      </c>
      <c r="M292" s="197">
        <v>6068</v>
      </c>
      <c r="N292" s="197">
        <v>6261</v>
      </c>
      <c r="O292" s="197">
        <v>5700</v>
      </c>
      <c r="P292" s="197">
        <v>4693</v>
      </c>
      <c r="Q292" s="197">
        <v>4304</v>
      </c>
      <c r="R292" s="197">
        <v>3877</v>
      </c>
      <c r="S292" s="197">
        <v>2498</v>
      </c>
      <c r="T292" s="197">
        <v>1730</v>
      </c>
      <c r="U292" s="197">
        <v>843</v>
      </c>
      <c r="V292" s="197">
        <v>347</v>
      </c>
    </row>
    <row r="293" spans="1:22">
      <c r="A293" s="148" t="s">
        <v>140</v>
      </c>
      <c r="B293" s="129">
        <v>180620</v>
      </c>
      <c r="C293" s="129"/>
      <c r="D293" s="197">
        <v>9750</v>
      </c>
      <c r="E293" s="197">
        <v>10993</v>
      </c>
      <c r="F293" s="197">
        <v>10418</v>
      </c>
      <c r="G293" s="197">
        <v>10481</v>
      </c>
      <c r="H293" s="197">
        <v>11929</v>
      </c>
      <c r="I293" s="197">
        <v>10837</v>
      </c>
      <c r="J293" s="197">
        <v>10076</v>
      </c>
      <c r="K293" s="197">
        <v>10612</v>
      </c>
      <c r="L293" s="197">
        <v>10449</v>
      </c>
      <c r="M293" s="197">
        <v>12565</v>
      </c>
      <c r="N293" s="197">
        <v>13654</v>
      </c>
      <c r="O293" s="197">
        <v>13034</v>
      </c>
      <c r="P293" s="197">
        <v>11613</v>
      </c>
      <c r="Q293" s="197">
        <v>10462</v>
      </c>
      <c r="R293" s="197">
        <v>9945</v>
      </c>
      <c r="S293" s="197">
        <v>6448</v>
      </c>
      <c r="T293" s="197">
        <v>4246</v>
      </c>
      <c r="U293" s="197">
        <v>2167</v>
      </c>
      <c r="V293" s="197">
        <v>941</v>
      </c>
    </row>
    <row r="294" spans="1:22">
      <c r="A294" s="148" t="s">
        <v>142</v>
      </c>
      <c r="B294" s="129">
        <v>306050</v>
      </c>
      <c r="C294" s="129"/>
      <c r="D294" s="197">
        <v>17221</v>
      </c>
      <c r="E294" s="197">
        <v>16696</v>
      </c>
      <c r="F294" s="197">
        <v>14470</v>
      </c>
      <c r="G294" s="197">
        <v>15880</v>
      </c>
      <c r="H294" s="197">
        <v>26126</v>
      </c>
      <c r="I294" s="197">
        <v>34317</v>
      </c>
      <c r="J294" s="197">
        <v>29897</v>
      </c>
      <c r="K294" s="197">
        <v>24538</v>
      </c>
      <c r="L294" s="197">
        <v>18354</v>
      </c>
      <c r="M294" s="197">
        <v>18983</v>
      </c>
      <c r="N294" s="197">
        <v>19635</v>
      </c>
      <c r="O294" s="197">
        <v>18584</v>
      </c>
      <c r="P294" s="197">
        <v>15232</v>
      </c>
      <c r="Q294" s="197">
        <v>12114</v>
      </c>
      <c r="R294" s="197">
        <v>9766</v>
      </c>
      <c r="S294" s="197">
        <v>6485</v>
      </c>
      <c r="T294" s="197">
        <v>4417</v>
      </c>
      <c r="U294" s="197">
        <v>2333</v>
      </c>
      <c r="V294" s="197">
        <v>1002</v>
      </c>
    </row>
    <row r="295" spans="1:22">
      <c r="A295" s="148" t="s">
        <v>133</v>
      </c>
      <c r="B295" s="129">
        <v>115391</v>
      </c>
      <c r="C295" s="129"/>
      <c r="D295" s="197">
        <v>5752</v>
      </c>
      <c r="E295" s="197">
        <v>6492</v>
      </c>
      <c r="F295" s="197">
        <v>6648</v>
      </c>
      <c r="G295" s="197">
        <v>6493</v>
      </c>
      <c r="H295" s="197">
        <v>6313</v>
      </c>
      <c r="I295" s="197">
        <v>6095</v>
      </c>
      <c r="J295" s="197">
        <v>6676</v>
      </c>
      <c r="K295" s="197">
        <v>6694</v>
      </c>
      <c r="L295" s="197">
        <v>6373</v>
      </c>
      <c r="M295" s="197">
        <v>7672</v>
      </c>
      <c r="N295" s="197">
        <v>9117</v>
      </c>
      <c r="O295" s="197">
        <v>8896</v>
      </c>
      <c r="P295" s="197">
        <v>8221</v>
      </c>
      <c r="Q295" s="197">
        <v>7602</v>
      </c>
      <c r="R295" s="197">
        <v>6791</v>
      </c>
      <c r="S295" s="197">
        <v>4385</v>
      </c>
      <c r="T295" s="197">
        <v>2924</v>
      </c>
      <c r="U295" s="197">
        <v>1603</v>
      </c>
      <c r="V295" s="197">
        <v>644</v>
      </c>
    </row>
    <row r="296" spans="1:22">
      <c r="A296" s="148" t="s">
        <v>154</v>
      </c>
      <c r="B296" s="129">
        <v>37401</v>
      </c>
      <c r="C296" s="129"/>
      <c r="D296" s="197">
        <v>1882</v>
      </c>
      <c r="E296" s="197">
        <v>2126</v>
      </c>
      <c r="F296" s="197">
        <v>2172</v>
      </c>
      <c r="G296" s="197">
        <v>2056</v>
      </c>
      <c r="H296" s="197">
        <v>2297</v>
      </c>
      <c r="I296" s="197">
        <v>2351</v>
      </c>
      <c r="J296" s="197">
        <v>2209</v>
      </c>
      <c r="K296" s="197">
        <v>2147</v>
      </c>
      <c r="L296" s="197">
        <v>1936</v>
      </c>
      <c r="M296" s="197">
        <v>2406</v>
      </c>
      <c r="N296" s="197">
        <v>3058</v>
      </c>
      <c r="O296" s="197">
        <v>3193</v>
      </c>
      <c r="P296" s="197">
        <v>2516</v>
      </c>
      <c r="Q296" s="197">
        <v>2257</v>
      </c>
      <c r="R296" s="197">
        <v>1955</v>
      </c>
      <c r="S296" s="197">
        <v>1307</v>
      </c>
      <c r="T296" s="197">
        <v>893</v>
      </c>
      <c r="U296" s="197">
        <v>456</v>
      </c>
      <c r="V296" s="197">
        <v>184</v>
      </c>
    </row>
    <row r="297" spans="1:22">
      <c r="A297" s="148" t="s">
        <v>128</v>
      </c>
      <c r="B297" s="129">
        <v>43893</v>
      </c>
      <c r="C297" s="129"/>
      <c r="D297" s="197">
        <v>2934</v>
      </c>
      <c r="E297" s="197">
        <v>2853</v>
      </c>
      <c r="F297" s="197">
        <v>2590</v>
      </c>
      <c r="G297" s="197">
        <v>2456</v>
      </c>
      <c r="H297" s="197">
        <v>2471</v>
      </c>
      <c r="I297" s="197">
        <v>2620</v>
      </c>
      <c r="J297" s="197">
        <v>2752</v>
      </c>
      <c r="K297" s="197">
        <v>2880</v>
      </c>
      <c r="L297" s="197">
        <v>2705</v>
      </c>
      <c r="M297" s="197">
        <v>2989</v>
      </c>
      <c r="N297" s="197">
        <v>3204</v>
      </c>
      <c r="O297" s="197">
        <v>3066</v>
      </c>
      <c r="P297" s="197">
        <v>2699</v>
      </c>
      <c r="Q297" s="197">
        <v>2484</v>
      </c>
      <c r="R297" s="197">
        <v>2228</v>
      </c>
      <c r="S297" s="197">
        <v>1385</v>
      </c>
      <c r="T297" s="197">
        <v>917</v>
      </c>
      <c r="U297" s="197">
        <v>475</v>
      </c>
      <c r="V297" s="197">
        <v>185</v>
      </c>
    </row>
    <row r="298" spans="1:22">
      <c r="A298" s="148" t="s">
        <v>125</v>
      </c>
      <c r="B298" s="129">
        <v>47297</v>
      </c>
      <c r="C298" s="129"/>
      <c r="D298" s="197">
        <v>2358</v>
      </c>
      <c r="E298" s="197">
        <v>2683</v>
      </c>
      <c r="F298" s="197">
        <v>2697</v>
      </c>
      <c r="G298" s="197">
        <v>2826</v>
      </c>
      <c r="H298" s="197">
        <v>2872</v>
      </c>
      <c r="I298" s="197">
        <v>2712</v>
      </c>
      <c r="J298" s="197">
        <v>2782</v>
      </c>
      <c r="K298" s="197">
        <v>2789</v>
      </c>
      <c r="L298" s="197">
        <v>2705</v>
      </c>
      <c r="M298" s="197">
        <v>3427</v>
      </c>
      <c r="N298" s="197">
        <v>3630</v>
      </c>
      <c r="O298" s="197">
        <v>3433</v>
      </c>
      <c r="P298" s="197">
        <v>3101</v>
      </c>
      <c r="Q298" s="197">
        <v>2813</v>
      </c>
      <c r="R298" s="197">
        <v>2528</v>
      </c>
      <c r="S298" s="197">
        <v>1778</v>
      </c>
      <c r="T298" s="197">
        <v>1224</v>
      </c>
      <c r="U298" s="197">
        <v>643</v>
      </c>
      <c r="V298" s="197">
        <v>296</v>
      </c>
    </row>
    <row r="299" spans="1:22">
      <c r="A299" s="148" t="s">
        <v>127</v>
      </c>
      <c r="B299" s="129">
        <v>13247</v>
      </c>
      <c r="C299" s="129"/>
      <c r="D299" s="197">
        <v>635</v>
      </c>
      <c r="E299" s="197">
        <v>720</v>
      </c>
      <c r="F299" s="197">
        <v>767</v>
      </c>
      <c r="G299" s="197">
        <v>636</v>
      </c>
      <c r="H299" s="197">
        <v>623</v>
      </c>
      <c r="I299" s="197">
        <v>578</v>
      </c>
      <c r="J299" s="197">
        <v>646</v>
      </c>
      <c r="K299" s="197">
        <v>665</v>
      </c>
      <c r="L299" s="197">
        <v>757</v>
      </c>
      <c r="M299" s="197">
        <v>989</v>
      </c>
      <c r="N299" s="197">
        <v>1059</v>
      </c>
      <c r="O299" s="197">
        <v>1074</v>
      </c>
      <c r="P299" s="197">
        <v>985</v>
      </c>
      <c r="Q299" s="197">
        <v>979</v>
      </c>
      <c r="R299" s="197">
        <v>863</v>
      </c>
      <c r="S299" s="197">
        <v>593</v>
      </c>
      <c r="T299" s="197">
        <v>387</v>
      </c>
      <c r="U299" s="197">
        <v>192</v>
      </c>
      <c r="V299" s="197">
        <v>99</v>
      </c>
    </row>
    <row r="300" spans="1:22">
      <c r="A300" s="148" t="s">
        <v>153</v>
      </c>
      <c r="B300" s="129">
        <v>64399</v>
      </c>
      <c r="C300" s="129"/>
      <c r="D300" s="197">
        <v>3326</v>
      </c>
      <c r="E300" s="197">
        <v>3719</v>
      </c>
      <c r="F300" s="197">
        <v>3862</v>
      </c>
      <c r="G300" s="197">
        <v>3720</v>
      </c>
      <c r="H300" s="197">
        <v>4167</v>
      </c>
      <c r="I300" s="197">
        <v>3697</v>
      </c>
      <c r="J300" s="197">
        <v>3214</v>
      </c>
      <c r="K300" s="197">
        <v>3217</v>
      </c>
      <c r="L300" s="197">
        <v>3284</v>
      </c>
      <c r="M300" s="197">
        <v>4314</v>
      </c>
      <c r="N300" s="197">
        <v>4954</v>
      </c>
      <c r="O300" s="197">
        <v>4987</v>
      </c>
      <c r="P300" s="197">
        <v>4464</v>
      </c>
      <c r="Q300" s="197">
        <v>4203</v>
      </c>
      <c r="R300" s="197">
        <v>3908</v>
      </c>
      <c r="S300" s="197">
        <v>2602</v>
      </c>
      <c r="T300" s="197">
        <v>1586</v>
      </c>
      <c r="U300" s="197">
        <v>855</v>
      </c>
      <c r="V300" s="197">
        <v>320</v>
      </c>
    </row>
    <row r="301" spans="1:22">
      <c r="A301" s="148" t="s">
        <v>148</v>
      </c>
      <c r="B301" s="129">
        <v>164820</v>
      </c>
      <c r="C301" s="129"/>
      <c r="D301" s="197">
        <v>9423</v>
      </c>
      <c r="E301" s="197">
        <v>10309</v>
      </c>
      <c r="F301" s="197">
        <v>10591</v>
      </c>
      <c r="G301" s="197">
        <v>9944</v>
      </c>
      <c r="H301" s="197">
        <v>10636</v>
      </c>
      <c r="I301" s="197">
        <v>10389</v>
      </c>
      <c r="J301" s="197">
        <v>10272</v>
      </c>
      <c r="K301" s="197">
        <v>11030</v>
      </c>
      <c r="L301" s="197">
        <v>10268</v>
      </c>
      <c r="M301" s="197">
        <v>11972</v>
      </c>
      <c r="N301" s="197">
        <v>12991</v>
      </c>
      <c r="O301" s="197">
        <v>11682</v>
      </c>
      <c r="P301" s="197">
        <v>9772</v>
      </c>
      <c r="Q301" s="197">
        <v>8516</v>
      </c>
      <c r="R301" s="197">
        <v>7171</v>
      </c>
      <c r="S301" s="197">
        <v>4829</v>
      </c>
      <c r="T301" s="197">
        <v>3006</v>
      </c>
      <c r="U301" s="197">
        <v>1486</v>
      </c>
      <c r="V301" s="197">
        <v>533</v>
      </c>
    </row>
    <row r="302" spans="1:22">
      <c r="A302" s="148" t="s">
        <v>124</v>
      </c>
      <c r="B302" s="129">
        <v>11039</v>
      </c>
      <c r="C302" s="129"/>
      <c r="D302" s="197">
        <v>492</v>
      </c>
      <c r="E302" s="197">
        <v>623</v>
      </c>
      <c r="F302" s="197">
        <v>592</v>
      </c>
      <c r="G302" s="197">
        <v>540</v>
      </c>
      <c r="H302" s="197">
        <v>600</v>
      </c>
      <c r="I302" s="197">
        <v>617</v>
      </c>
      <c r="J302" s="197">
        <v>593</v>
      </c>
      <c r="K302" s="197">
        <v>568</v>
      </c>
      <c r="L302" s="197">
        <v>572</v>
      </c>
      <c r="M302" s="197">
        <v>734</v>
      </c>
      <c r="N302" s="197">
        <v>901</v>
      </c>
      <c r="O302" s="197">
        <v>922</v>
      </c>
      <c r="P302" s="197">
        <v>796</v>
      </c>
      <c r="Q302" s="197">
        <v>768</v>
      </c>
      <c r="R302" s="197">
        <v>674</v>
      </c>
      <c r="S302" s="197">
        <v>491</v>
      </c>
      <c r="T302" s="197">
        <v>327</v>
      </c>
      <c r="U302" s="197">
        <v>159</v>
      </c>
      <c r="V302" s="197">
        <v>70</v>
      </c>
    </row>
    <row r="303" spans="1:22">
      <c r="A303" s="148" t="s">
        <v>129</v>
      </c>
      <c r="B303" s="129">
        <v>74367</v>
      </c>
      <c r="C303" s="129"/>
      <c r="D303" s="197">
        <v>3585</v>
      </c>
      <c r="E303" s="197">
        <v>4082</v>
      </c>
      <c r="F303" s="197">
        <v>4025</v>
      </c>
      <c r="G303" s="197">
        <v>4230</v>
      </c>
      <c r="H303" s="197">
        <v>4209</v>
      </c>
      <c r="I303" s="197">
        <v>4289</v>
      </c>
      <c r="J303" s="197">
        <v>4175</v>
      </c>
      <c r="K303" s="197">
        <v>4391</v>
      </c>
      <c r="L303" s="197">
        <v>3970</v>
      </c>
      <c r="M303" s="197">
        <v>4854</v>
      </c>
      <c r="N303" s="197">
        <v>5835</v>
      </c>
      <c r="O303" s="197">
        <v>5536</v>
      </c>
      <c r="P303" s="197">
        <v>5044</v>
      </c>
      <c r="Q303" s="197">
        <v>4820</v>
      </c>
      <c r="R303" s="197">
        <v>4372</v>
      </c>
      <c r="S303" s="197">
        <v>3021</v>
      </c>
      <c r="T303" s="197">
        <v>2110</v>
      </c>
      <c r="U303" s="197">
        <v>1274</v>
      </c>
      <c r="V303" s="197">
        <v>545</v>
      </c>
    </row>
    <row r="304" spans="1:22">
      <c r="A304" s="148" t="s">
        <v>138</v>
      </c>
      <c r="B304" s="129">
        <v>85869</v>
      </c>
      <c r="C304" s="129"/>
      <c r="D304" s="197">
        <v>4607</v>
      </c>
      <c r="E304" s="197">
        <v>4970</v>
      </c>
      <c r="F304" s="197">
        <v>4823</v>
      </c>
      <c r="G304" s="197">
        <v>4762</v>
      </c>
      <c r="H304" s="197">
        <v>5533</v>
      </c>
      <c r="I304" s="197">
        <v>5913</v>
      </c>
      <c r="J304" s="197">
        <v>5735</v>
      </c>
      <c r="K304" s="197">
        <v>5541</v>
      </c>
      <c r="L304" s="197">
        <v>4787</v>
      </c>
      <c r="M304" s="197">
        <v>5821</v>
      </c>
      <c r="N304" s="197">
        <v>6761</v>
      </c>
      <c r="O304" s="197">
        <v>6566</v>
      </c>
      <c r="P304" s="197">
        <v>5433</v>
      </c>
      <c r="Q304" s="197">
        <v>4558</v>
      </c>
      <c r="R304" s="197">
        <v>4072</v>
      </c>
      <c r="S304" s="197">
        <v>2739</v>
      </c>
      <c r="T304" s="197">
        <v>1886</v>
      </c>
      <c r="U304" s="197">
        <v>937</v>
      </c>
      <c r="V304" s="197">
        <v>425</v>
      </c>
    </row>
    <row r="305" spans="1:22">
      <c r="A305" s="148" t="s">
        <v>135</v>
      </c>
      <c r="B305" s="129">
        <v>55989</v>
      </c>
      <c r="C305" s="129"/>
      <c r="D305" s="197">
        <v>2785</v>
      </c>
      <c r="E305" s="197">
        <v>3208</v>
      </c>
      <c r="F305" s="197">
        <v>3099</v>
      </c>
      <c r="G305" s="197">
        <v>2996</v>
      </c>
      <c r="H305" s="197">
        <v>2851</v>
      </c>
      <c r="I305" s="197">
        <v>2523</v>
      </c>
      <c r="J305" s="197">
        <v>2546</v>
      </c>
      <c r="K305" s="197">
        <v>2734</v>
      </c>
      <c r="L305" s="197">
        <v>2860</v>
      </c>
      <c r="M305" s="197">
        <v>3957</v>
      </c>
      <c r="N305" s="197">
        <v>4594</v>
      </c>
      <c r="O305" s="197">
        <v>4621</v>
      </c>
      <c r="P305" s="197">
        <v>4198</v>
      </c>
      <c r="Q305" s="197">
        <v>3953</v>
      </c>
      <c r="R305" s="197">
        <v>3797</v>
      </c>
      <c r="S305" s="197">
        <v>2451</v>
      </c>
      <c r="T305" s="197">
        <v>1647</v>
      </c>
      <c r="U305" s="197">
        <v>860</v>
      </c>
      <c r="V305" s="197">
        <v>309</v>
      </c>
    </row>
    <row r="306" spans="1:22">
      <c r="A306" s="148" t="s">
        <v>134</v>
      </c>
      <c r="B306" s="129">
        <v>11713</v>
      </c>
      <c r="C306" s="129"/>
      <c r="D306" s="197">
        <v>613</v>
      </c>
      <c r="E306" s="197">
        <v>751</v>
      </c>
      <c r="F306" s="197">
        <v>702</v>
      </c>
      <c r="G306" s="197">
        <v>649</v>
      </c>
      <c r="H306" s="197">
        <v>666</v>
      </c>
      <c r="I306" s="197">
        <v>651</v>
      </c>
      <c r="J306" s="197">
        <v>719</v>
      </c>
      <c r="K306" s="197">
        <v>708</v>
      </c>
      <c r="L306" s="197">
        <v>714</v>
      </c>
      <c r="M306" s="197">
        <v>813</v>
      </c>
      <c r="N306" s="197">
        <v>905</v>
      </c>
      <c r="O306" s="197">
        <v>859</v>
      </c>
      <c r="P306" s="197">
        <v>766</v>
      </c>
      <c r="Q306" s="197">
        <v>701</v>
      </c>
      <c r="R306" s="197">
        <v>629</v>
      </c>
      <c r="S306" s="197">
        <v>423</v>
      </c>
      <c r="T306" s="197">
        <v>270</v>
      </c>
      <c r="U306" s="197">
        <v>126</v>
      </c>
      <c r="V306" s="197">
        <v>48</v>
      </c>
    </row>
    <row r="307" spans="1:22">
      <c r="A307" s="148" t="s">
        <v>149</v>
      </c>
      <c r="B307" s="129">
        <v>53712</v>
      </c>
      <c r="C307" s="129"/>
      <c r="D307" s="197">
        <v>2596</v>
      </c>
      <c r="E307" s="197">
        <v>2939</v>
      </c>
      <c r="F307" s="197">
        <v>2864</v>
      </c>
      <c r="G307" s="197">
        <v>2948</v>
      </c>
      <c r="H307" s="197">
        <v>3008</v>
      </c>
      <c r="I307" s="197">
        <v>2763</v>
      </c>
      <c r="J307" s="197">
        <v>2620</v>
      </c>
      <c r="K307" s="197">
        <v>2713</v>
      </c>
      <c r="L307" s="197">
        <v>2718</v>
      </c>
      <c r="M307" s="197">
        <v>3552</v>
      </c>
      <c r="N307" s="197">
        <v>4187</v>
      </c>
      <c r="O307" s="197">
        <v>4184</v>
      </c>
      <c r="P307" s="197">
        <v>3933</v>
      </c>
      <c r="Q307" s="197">
        <v>3805</v>
      </c>
      <c r="R307" s="197">
        <v>3522</v>
      </c>
      <c r="S307" s="197">
        <v>2410</v>
      </c>
      <c r="T307" s="197">
        <v>1685</v>
      </c>
      <c r="U307" s="197">
        <v>885</v>
      </c>
      <c r="V307" s="197">
        <v>380</v>
      </c>
    </row>
    <row r="308" spans="1:22">
      <c r="A308" s="148" t="s">
        <v>150</v>
      </c>
      <c r="B308" s="129">
        <v>154202</v>
      </c>
      <c r="C308" s="129"/>
      <c r="D308" s="197">
        <v>8689</v>
      </c>
      <c r="E308" s="197">
        <v>9165</v>
      </c>
      <c r="F308" s="197">
        <v>8787</v>
      </c>
      <c r="G308" s="197">
        <v>8588</v>
      </c>
      <c r="H308" s="197">
        <v>9152</v>
      </c>
      <c r="I308" s="197">
        <v>9066</v>
      </c>
      <c r="J308" s="197">
        <v>8889</v>
      </c>
      <c r="K308" s="197">
        <v>9719</v>
      </c>
      <c r="L308" s="197">
        <v>9304</v>
      </c>
      <c r="M308" s="197">
        <v>11452</v>
      </c>
      <c r="N308" s="197">
        <v>12040</v>
      </c>
      <c r="O308" s="197">
        <v>11894</v>
      </c>
      <c r="P308" s="197">
        <v>10268</v>
      </c>
      <c r="Q308" s="197">
        <v>8722</v>
      </c>
      <c r="R308" s="197">
        <v>7628</v>
      </c>
      <c r="S308" s="197">
        <v>5010</v>
      </c>
      <c r="T308" s="197">
        <v>3430</v>
      </c>
      <c r="U308" s="197">
        <v>1734</v>
      </c>
      <c r="V308" s="197">
        <v>665</v>
      </c>
    </row>
    <row r="309" spans="1:22">
      <c r="A309" s="148" t="s">
        <v>130</v>
      </c>
      <c r="B309" s="129">
        <v>45445</v>
      </c>
      <c r="C309" s="129"/>
      <c r="D309" s="197">
        <v>2215</v>
      </c>
      <c r="E309" s="197">
        <v>2487</v>
      </c>
      <c r="F309" s="197">
        <v>2732</v>
      </c>
      <c r="G309" s="197">
        <v>2874</v>
      </c>
      <c r="H309" s="197">
        <v>3834</v>
      </c>
      <c r="I309" s="197">
        <v>3152</v>
      </c>
      <c r="J309" s="197">
        <v>2455</v>
      </c>
      <c r="K309" s="197">
        <v>2476</v>
      </c>
      <c r="L309" s="197">
        <v>2507</v>
      </c>
      <c r="M309" s="197">
        <v>3100</v>
      </c>
      <c r="N309" s="197">
        <v>3496</v>
      </c>
      <c r="O309" s="197">
        <v>3229</v>
      </c>
      <c r="P309" s="197">
        <v>2745</v>
      </c>
      <c r="Q309" s="197">
        <v>2511</v>
      </c>
      <c r="R309" s="197">
        <v>2238</v>
      </c>
      <c r="S309" s="197">
        <v>1587</v>
      </c>
      <c r="T309" s="197">
        <v>1052</v>
      </c>
      <c r="U309" s="197">
        <v>560</v>
      </c>
      <c r="V309" s="197">
        <v>195</v>
      </c>
    </row>
    <row r="310" spans="1:22">
      <c r="A310" s="148" t="s">
        <v>155</v>
      </c>
      <c r="B310" s="129">
        <v>42496</v>
      </c>
      <c r="C310" s="129"/>
      <c r="D310" s="197">
        <v>2356</v>
      </c>
      <c r="E310" s="197">
        <v>2712</v>
      </c>
      <c r="F310" s="197">
        <v>2519</v>
      </c>
      <c r="G310" s="197">
        <v>2296</v>
      </c>
      <c r="H310" s="197">
        <v>2713</v>
      </c>
      <c r="I310" s="197">
        <v>2804</v>
      </c>
      <c r="J310" s="197">
        <v>2804</v>
      </c>
      <c r="K310" s="197">
        <v>2517</v>
      </c>
      <c r="L310" s="197">
        <v>2241</v>
      </c>
      <c r="M310" s="197">
        <v>2866</v>
      </c>
      <c r="N310" s="197">
        <v>3345</v>
      </c>
      <c r="O310" s="197">
        <v>3279</v>
      </c>
      <c r="P310" s="197">
        <v>2923</v>
      </c>
      <c r="Q310" s="197">
        <v>2357</v>
      </c>
      <c r="R310" s="197">
        <v>2070</v>
      </c>
      <c r="S310" s="197">
        <v>1262</v>
      </c>
      <c r="T310" s="197">
        <v>848</v>
      </c>
      <c r="U310" s="197">
        <v>413</v>
      </c>
      <c r="V310" s="197">
        <v>171</v>
      </c>
    </row>
    <row r="311" spans="1:22">
      <c r="A311" s="149" t="s">
        <v>137</v>
      </c>
      <c r="B311" s="150">
        <v>89338</v>
      </c>
      <c r="C311" s="150"/>
      <c r="D311" s="198">
        <v>5394</v>
      </c>
      <c r="E311" s="198">
        <v>5983</v>
      </c>
      <c r="F311" s="198">
        <v>5884</v>
      </c>
      <c r="G311" s="198">
        <v>5171</v>
      </c>
      <c r="H311" s="198">
        <v>5391</v>
      </c>
      <c r="I311" s="198">
        <v>5415</v>
      </c>
      <c r="J311" s="198">
        <v>5820</v>
      </c>
      <c r="K311" s="198">
        <v>5867</v>
      </c>
      <c r="L311" s="198">
        <v>5817</v>
      </c>
      <c r="M311" s="198">
        <v>6758</v>
      </c>
      <c r="N311" s="198">
        <v>6949</v>
      </c>
      <c r="O311" s="198">
        <v>6372</v>
      </c>
      <c r="P311" s="198">
        <v>4996</v>
      </c>
      <c r="Q311" s="198">
        <v>4327</v>
      </c>
      <c r="R311" s="198">
        <v>3889</v>
      </c>
      <c r="S311" s="198">
        <v>2595</v>
      </c>
      <c r="T311" s="198">
        <v>1632</v>
      </c>
      <c r="U311" s="198">
        <v>764</v>
      </c>
      <c r="V311" s="198">
        <v>314</v>
      </c>
    </row>
    <row r="312" spans="1:22">
      <c r="B312" s="146"/>
    </row>
    <row r="313" spans="1:22">
      <c r="A313" s="158" t="s">
        <v>208</v>
      </c>
    </row>
  </sheetData>
  <mergeCells count="9">
    <mergeCell ref="D6:V6"/>
    <mergeCell ref="D108:V108"/>
    <mergeCell ref="D210:V210"/>
    <mergeCell ref="D278:V278"/>
    <mergeCell ref="D244:V244"/>
    <mergeCell ref="D74:V74"/>
    <mergeCell ref="D40:V40"/>
    <mergeCell ref="D176:V176"/>
    <mergeCell ref="D142:V142"/>
  </mergeCells>
  <hyperlinks>
    <hyperlink ref="A4" location="Contents!A1" display="back to contents" xr:uid="{38F45A9B-3DCE-415F-95C0-A2D0B15BBAD6}"/>
    <hyperlink ref="A4:B4" location="Contents!A1" display="back to contents" xr:uid="{8B3852C7-6625-4B39-B940-7FE03C1BAAA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dimension ref="A1:V312"/>
  <sheetViews>
    <sheetView workbookViewId="0"/>
  </sheetViews>
  <sheetFormatPr defaultColWidth="8.81640625" defaultRowHeight="15.5"/>
  <cols>
    <col min="1" max="1" width="20.1796875" style="120" bestFit="1" customWidth="1"/>
    <col min="2" max="2" width="11.453125" style="120" bestFit="1" customWidth="1"/>
    <col min="3" max="3" width="8.81640625" style="120"/>
    <col min="4" max="22" width="9" style="120" bestFit="1" customWidth="1"/>
    <col min="23" max="16384" width="8.81640625" style="120"/>
  </cols>
  <sheetData>
    <row r="1" spans="1:22" ht="18" customHeight="1">
      <c r="A1" s="117" t="s">
        <v>296</v>
      </c>
      <c r="B1" s="81"/>
      <c r="C1" s="81"/>
      <c r="D1" s="81"/>
      <c r="E1" s="81"/>
      <c r="F1" s="81"/>
      <c r="G1" s="81"/>
      <c r="H1" s="81"/>
      <c r="I1" s="81"/>
      <c r="J1" s="81"/>
      <c r="K1" s="81"/>
      <c r="L1" s="81"/>
      <c r="M1" s="81"/>
      <c r="N1" s="81"/>
      <c r="O1" s="81"/>
      <c r="P1" s="81"/>
      <c r="Q1" s="247"/>
      <c r="R1" s="247"/>
      <c r="S1" s="42"/>
      <c r="T1" s="42"/>
      <c r="U1" s="42"/>
      <c r="V1" s="43"/>
    </row>
    <row r="2" spans="1:22" s="137" customFormat="1">
      <c r="A2" s="136" t="s">
        <v>257</v>
      </c>
      <c r="B2" s="160"/>
      <c r="C2" s="160"/>
      <c r="D2" s="160"/>
      <c r="E2" s="160"/>
      <c r="F2" s="160"/>
      <c r="G2" s="160"/>
      <c r="H2" s="160"/>
      <c r="I2" s="160"/>
      <c r="J2" s="160"/>
      <c r="K2" s="160"/>
      <c r="L2" s="160"/>
    </row>
    <row r="3" spans="1:22">
      <c r="A3" s="157" t="s">
        <v>158</v>
      </c>
      <c r="B3" s="121"/>
    </row>
    <row r="4" spans="1:22" ht="15" customHeight="1">
      <c r="A4" s="118"/>
      <c r="B4" s="57"/>
      <c r="C4" s="57"/>
      <c r="D4" s="57"/>
      <c r="E4" s="57"/>
      <c r="F4" s="57"/>
      <c r="G4" s="57"/>
      <c r="H4" s="57"/>
      <c r="I4" s="57"/>
      <c r="J4" s="42"/>
      <c r="K4" s="182"/>
      <c r="L4" s="182"/>
      <c r="M4" s="41"/>
      <c r="N4" s="42"/>
      <c r="O4" s="42"/>
      <c r="P4" s="42"/>
      <c r="Q4" s="42"/>
      <c r="R4" s="42"/>
      <c r="S4" s="42"/>
      <c r="T4" s="42"/>
      <c r="U4" s="42"/>
      <c r="V4" s="43"/>
    </row>
    <row r="5" spans="1:22">
      <c r="A5" s="178" t="s">
        <v>223</v>
      </c>
      <c r="B5" s="179"/>
      <c r="C5" s="179"/>
      <c r="D5" s="256" t="s">
        <v>172</v>
      </c>
      <c r="E5" s="256"/>
      <c r="F5" s="256"/>
      <c r="G5" s="256"/>
      <c r="H5" s="256"/>
      <c r="I5" s="256"/>
      <c r="J5" s="256"/>
      <c r="K5" s="256"/>
      <c r="L5" s="256"/>
      <c r="M5" s="256"/>
      <c r="N5" s="256"/>
      <c r="O5" s="256"/>
      <c r="P5" s="256"/>
      <c r="Q5" s="256"/>
      <c r="R5" s="256"/>
      <c r="S5" s="256"/>
      <c r="T5" s="256"/>
      <c r="U5" s="256"/>
      <c r="V5" s="256"/>
    </row>
    <row r="6" spans="1:22">
      <c r="A6" s="181" t="s">
        <v>173</v>
      </c>
      <c r="B6" s="180" t="s">
        <v>174</v>
      </c>
      <c r="C6" s="180"/>
      <c r="D6" s="180" t="s">
        <v>175</v>
      </c>
      <c r="E6" s="180" t="s">
        <v>176</v>
      </c>
      <c r="F6" s="180" t="s">
        <v>177</v>
      </c>
      <c r="G6" s="180" t="s">
        <v>178</v>
      </c>
      <c r="H6" s="180" t="s">
        <v>179</v>
      </c>
      <c r="I6" s="180" t="s">
        <v>180</v>
      </c>
      <c r="J6" s="180" t="s">
        <v>181</v>
      </c>
      <c r="K6" s="180" t="s">
        <v>182</v>
      </c>
      <c r="L6" s="180" t="s">
        <v>183</v>
      </c>
      <c r="M6" s="180" t="s">
        <v>184</v>
      </c>
      <c r="N6" s="180" t="s">
        <v>185</v>
      </c>
      <c r="O6" s="180" t="s">
        <v>186</v>
      </c>
      <c r="P6" s="180" t="s">
        <v>187</v>
      </c>
      <c r="Q6" s="180" t="s">
        <v>188</v>
      </c>
      <c r="R6" s="180" t="s">
        <v>189</v>
      </c>
      <c r="S6" s="180" t="s">
        <v>190</v>
      </c>
      <c r="T6" s="180" t="s">
        <v>191</v>
      </c>
      <c r="U6" s="180" t="s">
        <v>192</v>
      </c>
      <c r="V6" s="180" t="s">
        <v>193</v>
      </c>
    </row>
    <row r="7" spans="1:22">
      <c r="A7" s="148" t="s">
        <v>131</v>
      </c>
      <c r="B7" s="129">
        <v>224057</v>
      </c>
      <c r="C7" s="43"/>
      <c r="D7" s="129">
        <v>11555</v>
      </c>
      <c r="E7" s="129">
        <v>10810</v>
      </c>
      <c r="F7" s="129">
        <v>8909</v>
      </c>
      <c r="G7" s="129">
        <v>11951</v>
      </c>
      <c r="H7" s="129">
        <v>21694</v>
      </c>
      <c r="I7" s="129">
        <v>21495</v>
      </c>
      <c r="J7" s="129">
        <v>19127</v>
      </c>
      <c r="K7" s="129">
        <v>15693</v>
      </c>
      <c r="L7" s="129">
        <v>13818</v>
      </c>
      <c r="M7" s="129">
        <v>14214</v>
      </c>
      <c r="N7" s="129">
        <v>14936</v>
      </c>
      <c r="O7" s="129">
        <v>13901</v>
      </c>
      <c r="P7" s="129">
        <v>11789</v>
      </c>
      <c r="Q7" s="129">
        <v>10967</v>
      </c>
      <c r="R7" s="129">
        <v>7468</v>
      </c>
      <c r="S7" s="129">
        <v>6339</v>
      </c>
      <c r="T7" s="129">
        <v>4940</v>
      </c>
      <c r="U7" s="129">
        <v>2979</v>
      </c>
      <c r="V7" s="129">
        <v>1472</v>
      </c>
    </row>
    <row r="8" spans="1:22">
      <c r="A8" s="148" t="s">
        <v>141</v>
      </c>
      <c r="B8" s="129">
        <v>258109</v>
      </c>
      <c r="C8" s="43"/>
      <c r="D8" s="129">
        <v>14805</v>
      </c>
      <c r="E8" s="129">
        <v>15697</v>
      </c>
      <c r="F8" s="129">
        <v>14402</v>
      </c>
      <c r="G8" s="129">
        <v>13887</v>
      </c>
      <c r="H8" s="129">
        <v>12869</v>
      </c>
      <c r="I8" s="129">
        <v>14271</v>
      </c>
      <c r="J8" s="129">
        <v>15879</v>
      </c>
      <c r="K8" s="129">
        <v>16613</v>
      </c>
      <c r="L8" s="129">
        <v>17546</v>
      </c>
      <c r="M8" s="129">
        <v>20073</v>
      </c>
      <c r="N8" s="129">
        <v>20395</v>
      </c>
      <c r="O8" s="129">
        <v>18354</v>
      </c>
      <c r="P8" s="129">
        <v>16582</v>
      </c>
      <c r="Q8" s="129">
        <v>15920</v>
      </c>
      <c r="R8" s="129">
        <v>11304</v>
      </c>
      <c r="S8" s="129">
        <v>8423</v>
      </c>
      <c r="T8" s="129">
        <v>5843</v>
      </c>
      <c r="U8" s="129">
        <v>3464</v>
      </c>
      <c r="V8" s="129">
        <v>1782</v>
      </c>
    </row>
    <row r="9" spans="1:22">
      <c r="A9" s="148" t="s">
        <v>143</v>
      </c>
      <c r="B9" s="129">
        <v>115655</v>
      </c>
      <c r="C9" s="43"/>
      <c r="D9" s="129">
        <v>5808</v>
      </c>
      <c r="E9" s="129">
        <v>6192</v>
      </c>
      <c r="F9" s="129">
        <v>6131</v>
      </c>
      <c r="G9" s="129">
        <v>6281</v>
      </c>
      <c r="H9" s="129">
        <v>5888</v>
      </c>
      <c r="I9" s="129">
        <v>6190</v>
      </c>
      <c r="J9" s="129">
        <v>6536</v>
      </c>
      <c r="K9" s="129">
        <v>6285</v>
      </c>
      <c r="L9" s="129">
        <v>7125</v>
      </c>
      <c r="M9" s="129">
        <v>8406</v>
      </c>
      <c r="N9" s="129">
        <v>9111</v>
      </c>
      <c r="O9" s="129">
        <v>8427</v>
      </c>
      <c r="P9" s="129">
        <v>7606</v>
      </c>
      <c r="Q9" s="129">
        <v>8238</v>
      </c>
      <c r="R9" s="129">
        <v>6143</v>
      </c>
      <c r="S9" s="129">
        <v>4674</v>
      </c>
      <c r="T9" s="129">
        <v>3429</v>
      </c>
      <c r="U9" s="129">
        <v>2095</v>
      </c>
      <c r="V9" s="129">
        <v>1090</v>
      </c>
    </row>
    <row r="10" spans="1:22">
      <c r="A10" s="148" t="s">
        <v>147</v>
      </c>
      <c r="B10" s="129">
        <v>86274</v>
      </c>
      <c r="C10" s="43"/>
      <c r="D10" s="129">
        <v>3809</v>
      </c>
      <c r="E10" s="129">
        <v>4220</v>
      </c>
      <c r="F10" s="129">
        <v>4177</v>
      </c>
      <c r="G10" s="129">
        <v>4368</v>
      </c>
      <c r="H10" s="129">
        <v>4187</v>
      </c>
      <c r="I10" s="129">
        <v>4466</v>
      </c>
      <c r="J10" s="129">
        <v>4270</v>
      </c>
      <c r="K10" s="129">
        <v>4316</v>
      </c>
      <c r="L10" s="129">
        <v>4932</v>
      </c>
      <c r="M10" s="129">
        <v>6371</v>
      </c>
      <c r="N10" s="129">
        <v>7048</v>
      </c>
      <c r="O10" s="129">
        <v>6800</v>
      </c>
      <c r="P10" s="129">
        <v>6405</v>
      </c>
      <c r="Q10" s="129">
        <v>6768</v>
      </c>
      <c r="R10" s="129">
        <v>5125</v>
      </c>
      <c r="S10" s="129">
        <v>3949</v>
      </c>
      <c r="T10" s="129">
        <v>2690</v>
      </c>
      <c r="U10" s="129">
        <v>1534</v>
      </c>
      <c r="V10" s="129">
        <v>839</v>
      </c>
    </row>
    <row r="11" spans="1:22">
      <c r="A11" s="148" t="s">
        <v>126</v>
      </c>
      <c r="B11" s="129">
        <v>496868</v>
      </c>
      <c r="C11" s="43"/>
      <c r="D11" s="129">
        <v>25867</v>
      </c>
      <c r="E11" s="129">
        <v>24586</v>
      </c>
      <c r="F11" s="129">
        <v>20434</v>
      </c>
      <c r="G11" s="129">
        <v>25689</v>
      </c>
      <c r="H11" s="129">
        <v>45752</v>
      </c>
      <c r="I11" s="129">
        <v>46729</v>
      </c>
      <c r="J11" s="129">
        <v>43842</v>
      </c>
      <c r="K11" s="129">
        <v>37399</v>
      </c>
      <c r="L11" s="129">
        <v>32440</v>
      </c>
      <c r="M11" s="129">
        <v>33044</v>
      </c>
      <c r="N11" s="129">
        <v>33522</v>
      </c>
      <c r="O11" s="129">
        <v>29552</v>
      </c>
      <c r="P11" s="129">
        <v>24191</v>
      </c>
      <c r="Q11" s="129">
        <v>23200</v>
      </c>
      <c r="R11" s="129">
        <v>16387</v>
      </c>
      <c r="S11" s="129">
        <v>13335</v>
      </c>
      <c r="T11" s="129">
        <v>10503</v>
      </c>
      <c r="U11" s="129">
        <v>6721</v>
      </c>
      <c r="V11" s="129">
        <v>3675</v>
      </c>
    </row>
    <row r="12" spans="1:22">
      <c r="A12" s="148" t="s">
        <v>152</v>
      </c>
      <c r="B12" s="129">
        <v>52077</v>
      </c>
      <c r="C12" s="43"/>
      <c r="D12" s="129">
        <v>2830</v>
      </c>
      <c r="E12" s="129">
        <v>3012</v>
      </c>
      <c r="F12" s="129">
        <v>2844</v>
      </c>
      <c r="G12" s="129">
        <v>2865</v>
      </c>
      <c r="H12" s="129">
        <v>2947</v>
      </c>
      <c r="I12" s="129">
        <v>3085</v>
      </c>
      <c r="J12" s="129">
        <v>3100</v>
      </c>
      <c r="K12" s="129">
        <v>3052</v>
      </c>
      <c r="L12" s="129">
        <v>3412</v>
      </c>
      <c r="M12" s="129">
        <v>4165</v>
      </c>
      <c r="N12" s="129">
        <v>4234</v>
      </c>
      <c r="O12" s="129">
        <v>3688</v>
      </c>
      <c r="P12" s="129">
        <v>3208</v>
      </c>
      <c r="Q12" s="129">
        <v>3341</v>
      </c>
      <c r="R12" s="129">
        <v>2460</v>
      </c>
      <c r="S12" s="129">
        <v>1743</v>
      </c>
      <c r="T12" s="129">
        <v>1131</v>
      </c>
      <c r="U12" s="129">
        <v>636</v>
      </c>
      <c r="V12" s="129">
        <v>324</v>
      </c>
    </row>
    <row r="13" spans="1:22">
      <c r="A13" s="148" t="s">
        <v>146</v>
      </c>
      <c r="B13" s="129">
        <v>148243</v>
      </c>
      <c r="C13" s="43"/>
      <c r="D13" s="129">
        <v>6734</v>
      </c>
      <c r="E13" s="129">
        <v>7706</v>
      </c>
      <c r="F13" s="129">
        <v>7457</v>
      </c>
      <c r="G13" s="129">
        <v>7342</v>
      </c>
      <c r="H13" s="129">
        <v>7386</v>
      </c>
      <c r="I13" s="129">
        <v>7949</v>
      </c>
      <c r="J13" s="129">
        <v>7541</v>
      </c>
      <c r="K13" s="129">
        <v>7080</v>
      </c>
      <c r="L13" s="129">
        <v>8262</v>
      </c>
      <c r="M13" s="129">
        <v>10726</v>
      </c>
      <c r="N13" s="129">
        <v>12087</v>
      </c>
      <c r="O13" s="129">
        <v>11284</v>
      </c>
      <c r="P13" s="129">
        <v>10699</v>
      </c>
      <c r="Q13" s="129">
        <v>11120</v>
      </c>
      <c r="R13" s="129">
        <v>8881</v>
      </c>
      <c r="S13" s="129">
        <v>6859</v>
      </c>
      <c r="T13" s="129">
        <v>4979</v>
      </c>
      <c r="U13" s="129">
        <v>2751</v>
      </c>
      <c r="V13" s="129">
        <v>1400</v>
      </c>
    </row>
    <row r="14" spans="1:22">
      <c r="A14" s="148" t="s">
        <v>144</v>
      </c>
      <c r="B14" s="129">
        <v>149883</v>
      </c>
      <c r="C14" s="43"/>
      <c r="D14" s="129">
        <v>7797</v>
      </c>
      <c r="E14" s="129">
        <v>7947</v>
      </c>
      <c r="F14" s="129">
        <v>7044</v>
      </c>
      <c r="G14" s="129">
        <v>8838</v>
      </c>
      <c r="H14" s="129">
        <v>14263</v>
      </c>
      <c r="I14" s="129">
        <v>12475</v>
      </c>
      <c r="J14" s="129">
        <v>10966</v>
      </c>
      <c r="K14" s="129">
        <v>9046</v>
      </c>
      <c r="L14" s="129">
        <v>8345</v>
      </c>
      <c r="M14" s="129">
        <v>9500</v>
      </c>
      <c r="N14" s="129">
        <v>10519</v>
      </c>
      <c r="O14" s="129">
        <v>9792</v>
      </c>
      <c r="P14" s="129">
        <v>7801</v>
      </c>
      <c r="Q14" s="129">
        <v>7810</v>
      </c>
      <c r="R14" s="129">
        <v>5695</v>
      </c>
      <c r="S14" s="129">
        <v>4816</v>
      </c>
      <c r="T14" s="129">
        <v>3797</v>
      </c>
      <c r="U14" s="129">
        <v>2263</v>
      </c>
      <c r="V14" s="129">
        <v>1169</v>
      </c>
    </row>
    <row r="15" spans="1:22">
      <c r="A15" s="148" t="s">
        <v>145</v>
      </c>
      <c r="B15" s="129">
        <v>121701</v>
      </c>
      <c r="C15" s="43"/>
      <c r="D15" s="129">
        <v>6571</v>
      </c>
      <c r="E15" s="129">
        <v>6739</v>
      </c>
      <c r="F15" s="129">
        <v>6436</v>
      </c>
      <c r="G15" s="129">
        <v>6555</v>
      </c>
      <c r="H15" s="129">
        <v>6925</v>
      </c>
      <c r="I15" s="129">
        <v>7528</v>
      </c>
      <c r="J15" s="129">
        <v>7259</v>
      </c>
      <c r="K15" s="129">
        <v>6898</v>
      </c>
      <c r="L15" s="129">
        <v>7867</v>
      </c>
      <c r="M15" s="129">
        <v>9549</v>
      </c>
      <c r="N15" s="129">
        <v>9785</v>
      </c>
      <c r="O15" s="129">
        <v>8741</v>
      </c>
      <c r="P15" s="129">
        <v>7544</v>
      </c>
      <c r="Q15" s="129">
        <v>7678</v>
      </c>
      <c r="R15" s="129">
        <v>5738</v>
      </c>
      <c r="S15" s="129">
        <v>4447</v>
      </c>
      <c r="T15" s="129">
        <v>3022</v>
      </c>
      <c r="U15" s="129">
        <v>1611</v>
      </c>
      <c r="V15" s="129">
        <v>808</v>
      </c>
    </row>
    <row r="16" spans="1:22">
      <c r="A16" s="148" t="s">
        <v>151</v>
      </c>
      <c r="B16" s="129">
        <v>109164</v>
      </c>
      <c r="C16" s="43"/>
      <c r="D16" s="129">
        <v>5405</v>
      </c>
      <c r="E16" s="129">
        <v>5962</v>
      </c>
      <c r="F16" s="129">
        <v>5841</v>
      </c>
      <c r="G16" s="129">
        <v>5985</v>
      </c>
      <c r="H16" s="129">
        <v>5923</v>
      </c>
      <c r="I16" s="129">
        <v>5833</v>
      </c>
      <c r="J16" s="129">
        <v>5956</v>
      </c>
      <c r="K16" s="129">
        <v>6295</v>
      </c>
      <c r="L16" s="129">
        <v>6705</v>
      </c>
      <c r="M16" s="129">
        <v>8099</v>
      </c>
      <c r="N16" s="129">
        <v>8957</v>
      </c>
      <c r="O16" s="129">
        <v>8236</v>
      </c>
      <c r="P16" s="129">
        <v>7069</v>
      </c>
      <c r="Q16" s="129">
        <v>6861</v>
      </c>
      <c r="R16" s="129">
        <v>5317</v>
      </c>
      <c r="S16" s="129">
        <v>4490</v>
      </c>
      <c r="T16" s="129">
        <v>3346</v>
      </c>
      <c r="U16" s="129">
        <v>1915</v>
      </c>
      <c r="V16" s="129">
        <v>969</v>
      </c>
    </row>
    <row r="17" spans="1:22">
      <c r="A17" s="148" t="s">
        <v>132</v>
      </c>
      <c r="B17" s="129">
        <v>102311</v>
      </c>
      <c r="C17" s="43"/>
      <c r="D17" s="129">
        <v>5677</v>
      </c>
      <c r="E17" s="129">
        <v>6292</v>
      </c>
      <c r="F17" s="129">
        <v>5861</v>
      </c>
      <c r="G17" s="129">
        <v>5653</v>
      </c>
      <c r="H17" s="129">
        <v>5364</v>
      </c>
      <c r="I17" s="129">
        <v>5507</v>
      </c>
      <c r="J17" s="129">
        <v>5551</v>
      </c>
      <c r="K17" s="129">
        <v>5868</v>
      </c>
      <c r="L17" s="129">
        <v>6736</v>
      </c>
      <c r="M17" s="129">
        <v>8028</v>
      </c>
      <c r="N17" s="129">
        <v>8323</v>
      </c>
      <c r="O17" s="129">
        <v>7531</v>
      </c>
      <c r="P17" s="129">
        <v>6308</v>
      </c>
      <c r="Q17" s="129">
        <v>6073</v>
      </c>
      <c r="R17" s="129">
        <v>4752</v>
      </c>
      <c r="S17" s="129">
        <v>3711</v>
      </c>
      <c r="T17" s="129">
        <v>2681</v>
      </c>
      <c r="U17" s="129">
        <v>1588</v>
      </c>
      <c r="V17" s="129">
        <v>807</v>
      </c>
    </row>
    <row r="18" spans="1:22">
      <c r="A18" s="148" t="s">
        <v>139</v>
      </c>
      <c r="B18" s="129">
        <v>93253</v>
      </c>
      <c r="C18" s="43"/>
      <c r="D18" s="129">
        <v>5112</v>
      </c>
      <c r="E18" s="129">
        <v>5863</v>
      </c>
      <c r="F18" s="129">
        <v>5853</v>
      </c>
      <c r="G18" s="129">
        <v>5688</v>
      </c>
      <c r="H18" s="129">
        <v>4925</v>
      </c>
      <c r="I18" s="129">
        <v>4750</v>
      </c>
      <c r="J18" s="129">
        <v>4822</v>
      </c>
      <c r="K18" s="129">
        <v>5581</v>
      </c>
      <c r="L18" s="129">
        <v>6015</v>
      </c>
      <c r="M18" s="129">
        <v>6953</v>
      </c>
      <c r="N18" s="129">
        <v>7422</v>
      </c>
      <c r="O18" s="129">
        <v>6730</v>
      </c>
      <c r="P18" s="129">
        <v>5800</v>
      </c>
      <c r="Q18" s="129">
        <v>5250</v>
      </c>
      <c r="R18" s="129">
        <v>4067</v>
      </c>
      <c r="S18" s="129">
        <v>3355</v>
      </c>
      <c r="T18" s="129">
        <v>2641</v>
      </c>
      <c r="U18" s="129">
        <v>1571</v>
      </c>
      <c r="V18" s="129">
        <v>855</v>
      </c>
    </row>
    <row r="19" spans="1:22">
      <c r="A19" s="148" t="s">
        <v>136</v>
      </c>
      <c r="B19" s="129">
        <v>157217</v>
      </c>
      <c r="C19" s="43"/>
      <c r="D19" s="129">
        <v>8516</v>
      </c>
      <c r="E19" s="129">
        <v>9390</v>
      </c>
      <c r="F19" s="129">
        <v>8454</v>
      </c>
      <c r="G19" s="129">
        <v>8410</v>
      </c>
      <c r="H19" s="129">
        <v>8746</v>
      </c>
      <c r="I19" s="129">
        <v>9484</v>
      </c>
      <c r="J19" s="129">
        <v>9940</v>
      </c>
      <c r="K19" s="129">
        <v>9999</v>
      </c>
      <c r="L19" s="129">
        <v>10990</v>
      </c>
      <c r="M19" s="129">
        <v>12492</v>
      </c>
      <c r="N19" s="129">
        <v>12532</v>
      </c>
      <c r="O19" s="129">
        <v>10848</v>
      </c>
      <c r="P19" s="129">
        <v>9151</v>
      </c>
      <c r="Q19" s="129">
        <v>9371</v>
      </c>
      <c r="R19" s="129">
        <v>6812</v>
      </c>
      <c r="S19" s="129">
        <v>5345</v>
      </c>
      <c r="T19" s="129">
        <v>3740</v>
      </c>
      <c r="U19" s="129">
        <v>1980</v>
      </c>
      <c r="V19" s="129">
        <v>1017</v>
      </c>
    </row>
    <row r="20" spans="1:22">
      <c r="A20" s="148" t="s">
        <v>140</v>
      </c>
      <c r="B20" s="129">
        <v>366952</v>
      </c>
      <c r="C20" s="43"/>
      <c r="D20" s="129">
        <v>19443</v>
      </c>
      <c r="E20" s="129">
        <v>21331</v>
      </c>
      <c r="F20" s="129">
        <v>19407</v>
      </c>
      <c r="G20" s="129">
        <v>19907</v>
      </c>
      <c r="H20" s="129">
        <v>22925</v>
      </c>
      <c r="I20" s="129">
        <v>21962</v>
      </c>
      <c r="J20" s="129">
        <v>22112</v>
      </c>
      <c r="K20" s="129">
        <v>21657</v>
      </c>
      <c r="L20" s="129">
        <v>22811</v>
      </c>
      <c r="M20" s="129">
        <v>27258</v>
      </c>
      <c r="N20" s="129">
        <v>28250</v>
      </c>
      <c r="O20" s="129">
        <v>25955</v>
      </c>
      <c r="P20" s="129">
        <v>22592</v>
      </c>
      <c r="Q20" s="129">
        <v>23325</v>
      </c>
      <c r="R20" s="129">
        <v>17638</v>
      </c>
      <c r="S20" s="129">
        <v>13016</v>
      </c>
      <c r="T20" s="129">
        <v>9254</v>
      </c>
      <c r="U20" s="129">
        <v>5283</v>
      </c>
      <c r="V20" s="129">
        <v>2826</v>
      </c>
    </row>
    <row r="21" spans="1:22">
      <c r="A21" s="148" t="s">
        <v>142</v>
      </c>
      <c r="B21" s="129">
        <v>622796</v>
      </c>
      <c r="C21" s="43"/>
      <c r="D21" s="129">
        <v>33999</v>
      </c>
      <c r="E21" s="129">
        <v>32332</v>
      </c>
      <c r="F21" s="129">
        <v>27944</v>
      </c>
      <c r="G21" s="129">
        <v>33830</v>
      </c>
      <c r="H21" s="129">
        <v>56057</v>
      </c>
      <c r="I21" s="129">
        <v>59432</v>
      </c>
      <c r="J21" s="129">
        <v>54529</v>
      </c>
      <c r="K21" s="129">
        <v>44576</v>
      </c>
      <c r="L21" s="129">
        <v>39207</v>
      </c>
      <c r="M21" s="129">
        <v>43081</v>
      </c>
      <c r="N21" s="129">
        <v>45856</v>
      </c>
      <c r="O21" s="129">
        <v>40116</v>
      </c>
      <c r="P21" s="129">
        <v>31082</v>
      </c>
      <c r="Q21" s="129">
        <v>25491</v>
      </c>
      <c r="R21" s="129">
        <v>18585</v>
      </c>
      <c r="S21" s="129">
        <v>15255</v>
      </c>
      <c r="T21" s="129">
        <v>11660</v>
      </c>
      <c r="U21" s="129">
        <v>6507</v>
      </c>
      <c r="V21" s="129">
        <v>3257</v>
      </c>
    </row>
    <row r="22" spans="1:22">
      <c r="A22" s="148" t="s">
        <v>133</v>
      </c>
      <c r="B22" s="129">
        <v>229037</v>
      </c>
      <c r="C22" s="43"/>
      <c r="D22" s="129">
        <v>11508</v>
      </c>
      <c r="E22" s="129">
        <v>12450</v>
      </c>
      <c r="F22" s="129">
        <v>11973</v>
      </c>
      <c r="G22" s="129">
        <v>12089</v>
      </c>
      <c r="H22" s="129">
        <v>11226</v>
      </c>
      <c r="I22" s="129">
        <v>12522</v>
      </c>
      <c r="J22" s="129">
        <v>13061</v>
      </c>
      <c r="K22" s="129">
        <v>13086</v>
      </c>
      <c r="L22" s="129">
        <v>14022</v>
      </c>
      <c r="M22" s="129">
        <v>16969</v>
      </c>
      <c r="N22" s="129">
        <v>18656</v>
      </c>
      <c r="O22" s="129">
        <v>17500</v>
      </c>
      <c r="P22" s="129">
        <v>16209</v>
      </c>
      <c r="Q22" s="129">
        <v>15611</v>
      </c>
      <c r="R22" s="129">
        <v>11750</v>
      </c>
      <c r="S22" s="129">
        <v>8634</v>
      </c>
      <c r="T22" s="129">
        <v>6226</v>
      </c>
      <c r="U22" s="129">
        <v>3689</v>
      </c>
      <c r="V22" s="129">
        <v>1856</v>
      </c>
    </row>
    <row r="23" spans="1:22">
      <c r="A23" s="148" t="s">
        <v>154</v>
      </c>
      <c r="B23" s="129">
        <v>79343</v>
      </c>
      <c r="C23" s="43"/>
      <c r="D23" s="129">
        <v>3715</v>
      </c>
      <c r="E23" s="129">
        <v>4088</v>
      </c>
      <c r="F23" s="129">
        <v>4050</v>
      </c>
      <c r="G23" s="129">
        <v>4347</v>
      </c>
      <c r="H23" s="129">
        <v>4525</v>
      </c>
      <c r="I23" s="129">
        <v>4885</v>
      </c>
      <c r="J23" s="129">
        <v>4740</v>
      </c>
      <c r="K23" s="129">
        <v>4595</v>
      </c>
      <c r="L23" s="129">
        <v>4811</v>
      </c>
      <c r="M23" s="129">
        <v>6031</v>
      </c>
      <c r="N23" s="129">
        <v>6913</v>
      </c>
      <c r="O23" s="129">
        <v>6171</v>
      </c>
      <c r="P23" s="129">
        <v>5016</v>
      </c>
      <c r="Q23" s="129">
        <v>4795</v>
      </c>
      <c r="R23" s="129">
        <v>3746</v>
      </c>
      <c r="S23" s="129">
        <v>2878</v>
      </c>
      <c r="T23" s="129">
        <v>2135</v>
      </c>
      <c r="U23" s="129">
        <v>1258</v>
      </c>
      <c r="V23" s="129">
        <v>644</v>
      </c>
    </row>
    <row r="24" spans="1:22">
      <c r="A24" s="148" t="s">
        <v>128</v>
      </c>
      <c r="B24" s="129">
        <v>88462</v>
      </c>
      <c r="C24" s="43"/>
      <c r="D24" s="129">
        <v>5535</v>
      </c>
      <c r="E24" s="129">
        <v>5351</v>
      </c>
      <c r="F24" s="129">
        <v>4798</v>
      </c>
      <c r="G24" s="129">
        <v>4881</v>
      </c>
      <c r="H24" s="129">
        <v>4817</v>
      </c>
      <c r="I24" s="129">
        <v>5492</v>
      </c>
      <c r="J24" s="129">
        <v>5679</v>
      </c>
      <c r="K24" s="129">
        <v>5457</v>
      </c>
      <c r="L24" s="129">
        <v>5608</v>
      </c>
      <c r="M24" s="129">
        <v>6662</v>
      </c>
      <c r="N24" s="129">
        <v>6754</v>
      </c>
      <c r="O24" s="129">
        <v>6164</v>
      </c>
      <c r="P24" s="129">
        <v>5223</v>
      </c>
      <c r="Q24" s="129">
        <v>5413</v>
      </c>
      <c r="R24" s="129">
        <v>4024</v>
      </c>
      <c r="S24" s="129">
        <v>2939</v>
      </c>
      <c r="T24" s="129">
        <v>2037</v>
      </c>
      <c r="U24" s="129">
        <v>1116</v>
      </c>
      <c r="V24" s="129">
        <v>512</v>
      </c>
    </row>
    <row r="25" spans="1:22">
      <c r="A25" s="148" t="s">
        <v>125</v>
      </c>
      <c r="B25" s="129">
        <v>90539</v>
      </c>
      <c r="C25" s="43"/>
      <c r="D25" s="129">
        <v>4741</v>
      </c>
      <c r="E25" s="129">
        <v>5233</v>
      </c>
      <c r="F25" s="129">
        <v>4668</v>
      </c>
      <c r="G25" s="129">
        <v>5053</v>
      </c>
      <c r="H25" s="129">
        <v>4679</v>
      </c>
      <c r="I25" s="129">
        <v>5150</v>
      </c>
      <c r="J25" s="129">
        <v>5141</v>
      </c>
      <c r="K25" s="129">
        <v>4977</v>
      </c>
      <c r="L25" s="129">
        <v>5692</v>
      </c>
      <c r="M25" s="129">
        <v>6914</v>
      </c>
      <c r="N25" s="129">
        <v>7116</v>
      </c>
      <c r="O25" s="129">
        <v>6516</v>
      </c>
      <c r="P25" s="129">
        <v>5915</v>
      </c>
      <c r="Q25" s="129">
        <v>5963</v>
      </c>
      <c r="R25" s="129">
        <v>4574</v>
      </c>
      <c r="S25" s="129">
        <v>3507</v>
      </c>
      <c r="T25" s="129">
        <v>2542</v>
      </c>
      <c r="U25" s="129">
        <v>1458</v>
      </c>
      <c r="V25" s="129">
        <v>700</v>
      </c>
    </row>
    <row r="26" spans="1:22">
      <c r="A26" s="148" t="s">
        <v>127</v>
      </c>
      <c r="B26" s="129">
        <v>25669</v>
      </c>
      <c r="C26" s="43"/>
      <c r="D26" s="129">
        <v>1210</v>
      </c>
      <c r="E26" s="129">
        <v>1344</v>
      </c>
      <c r="F26" s="129">
        <v>1312</v>
      </c>
      <c r="G26" s="129">
        <v>1254</v>
      </c>
      <c r="H26" s="129">
        <v>1143</v>
      </c>
      <c r="I26" s="129">
        <v>1216</v>
      </c>
      <c r="J26" s="129">
        <v>1191</v>
      </c>
      <c r="K26" s="129">
        <v>1361</v>
      </c>
      <c r="L26" s="129">
        <v>1576</v>
      </c>
      <c r="M26" s="129">
        <v>1984</v>
      </c>
      <c r="N26" s="129">
        <v>2057</v>
      </c>
      <c r="O26" s="129">
        <v>1952</v>
      </c>
      <c r="P26" s="129">
        <v>1867</v>
      </c>
      <c r="Q26" s="129">
        <v>1945</v>
      </c>
      <c r="R26" s="129">
        <v>1430</v>
      </c>
      <c r="S26" s="129">
        <v>1210</v>
      </c>
      <c r="T26" s="129">
        <v>855</v>
      </c>
      <c r="U26" s="129">
        <v>486</v>
      </c>
      <c r="V26" s="129">
        <v>276</v>
      </c>
    </row>
    <row r="27" spans="1:22">
      <c r="A27" s="148" t="s">
        <v>153</v>
      </c>
      <c r="B27" s="129">
        <v>137161</v>
      </c>
      <c r="C27" s="43"/>
      <c r="D27" s="129">
        <v>6764</v>
      </c>
      <c r="E27" s="129">
        <v>7533</v>
      </c>
      <c r="F27" s="129">
        <v>7279</v>
      </c>
      <c r="G27" s="129">
        <v>7450</v>
      </c>
      <c r="H27" s="129">
        <v>7761</v>
      </c>
      <c r="I27" s="129">
        <v>8016</v>
      </c>
      <c r="J27" s="129">
        <v>7705</v>
      </c>
      <c r="K27" s="129">
        <v>7575</v>
      </c>
      <c r="L27" s="129">
        <v>8547</v>
      </c>
      <c r="M27" s="129">
        <v>10264</v>
      </c>
      <c r="N27" s="129">
        <v>10998</v>
      </c>
      <c r="O27" s="129">
        <v>9996</v>
      </c>
      <c r="P27" s="129">
        <v>9018</v>
      </c>
      <c r="Q27" s="129">
        <v>9144</v>
      </c>
      <c r="R27" s="129">
        <v>7054</v>
      </c>
      <c r="S27" s="129">
        <v>5346</v>
      </c>
      <c r="T27" s="129">
        <v>3736</v>
      </c>
      <c r="U27" s="129">
        <v>1995</v>
      </c>
      <c r="V27" s="129">
        <v>980</v>
      </c>
    </row>
    <row r="28" spans="1:22">
      <c r="A28" s="148" t="s">
        <v>148</v>
      </c>
      <c r="B28" s="129">
        <v>339663</v>
      </c>
      <c r="C28" s="43"/>
      <c r="D28" s="129">
        <v>18800</v>
      </c>
      <c r="E28" s="129">
        <v>20271</v>
      </c>
      <c r="F28" s="129">
        <v>19372</v>
      </c>
      <c r="G28" s="129">
        <v>20065</v>
      </c>
      <c r="H28" s="129">
        <v>20192</v>
      </c>
      <c r="I28" s="129">
        <v>21413</v>
      </c>
      <c r="J28" s="129">
        <v>22330</v>
      </c>
      <c r="K28" s="129">
        <v>22092</v>
      </c>
      <c r="L28" s="129">
        <v>23263</v>
      </c>
      <c r="M28" s="129">
        <v>27166</v>
      </c>
      <c r="N28" s="129">
        <v>27082</v>
      </c>
      <c r="O28" s="129">
        <v>23421</v>
      </c>
      <c r="P28" s="129">
        <v>19626</v>
      </c>
      <c r="Q28" s="129">
        <v>18197</v>
      </c>
      <c r="R28" s="129">
        <v>13480</v>
      </c>
      <c r="S28" s="129">
        <v>10511</v>
      </c>
      <c r="T28" s="129">
        <v>7178</v>
      </c>
      <c r="U28" s="129">
        <v>3630</v>
      </c>
      <c r="V28" s="129">
        <v>1574</v>
      </c>
    </row>
    <row r="29" spans="1:22">
      <c r="A29" s="148" t="s">
        <v>124</v>
      </c>
      <c r="B29" s="129">
        <v>20504</v>
      </c>
      <c r="C29" s="43"/>
      <c r="D29" s="129">
        <v>962</v>
      </c>
      <c r="E29" s="129">
        <v>1116</v>
      </c>
      <c r="F29" s="129">
        <v>1080</v>
      </c>
      <c r="G29" s="129">
        <v>993</v>
      </c>
      <c r="H29" s="129">
        <v>967</v>
      </c>
      <c r="I29" s="129">
        <v>1100</v>
      </c>
      <c r="J29" s="129">
        <v>1072</v>
      </c>
      <c r="K29" s="129">
        <v>1059</v>
      </c>
      <c r="L29" s="129">
        <v>1213</v>
      </c>
      <c r="M29" s="129">
        <v>1548</v>
      </c>
      <c r="N29" s="129">
        <v>1722</v>
      </c>
      <c r="O29" s="129">
        <v>1604</v>
      </c>
      <c r="P29" s="129">
        <v>1472</v>
      </c>
      <c r="Q29" s="129">
        <v>1426</v>
      </c>
      <c r="R29" s="129">
        <v>1180</v>
      </c>
      <c r="S29" s="129">
        <v>907</v>
      </c>
      <c r="T29" s="129">
        <v>576</v>
      </c>
      <c r="U29" s="129">
        <v>345</v>
      </c>
      <c r="V29" s="129">
        <v>162</v>
      </c>
    </row>
    <row r="30" spans="1:22">
      <c r="A30" s="148" t="s">
        <v>129</v>
      </c>
      <c r="B30" s="129">
        <v>146032</v>
      </c>
      <c r="C30" s="43"/>
      <c r="D30" s="129">
        <v>7031</v>
      </c>
      <c r="E30" s="129">
        <v>7871</v>
      </c>
      <c r="F30" s="129">
        <v>7616</v>
      </c>
      <c r="G30" s="129">
        <v>7954</v>
      </c>
      <c r="H30" s="129">
        <v>7044</v>
      </c>
      <c r="I30" s="129">
        <v>7719</v>
      </c>
      <c r="J30" s="129">
        <v>8162</v>
      </c>
      <c r="K30" s="129">
        <v>7981</v>
      </c>
      <c r="L30" s="129">
        <v>8880</v>
      </c>
      <c r="M30" s="129">
        <v>10815</v>
      </c>
      <c r="N30" s="129">
        <v>11753</v>
      </c>
      <c r="O30" s="129">
        <v>10690</v>
      </c>
      <c r="P30" s="129">
        <v>9836</v>
      </c>
      <c r="Q30" s="129">
        <v>10069</v>
      </c>
      <c r="R30" s="129">
        <v>7753</v>
      </c>
      <c r="S30" s="129">
        <v>6028</v>
      </c>
      <c r="T30" s="129">
        <v>4526</v>
      </c>
      <c r="U30" s="129">
        <v>2802</v>
      </c>
      <c r="V30" s="129">
        <v>1502</v>
      </c>
    </row>
    <row r="31" spans="1:22">
      <c r="A31" s="148" t="s">
        <v>138</v>
      </c>
      <c r="B31" s="129">
        <v>175282</v>
      </c>
      <c r="C31" s="43"/>
      <c r="D31" s="129">
        <v>9124</v>
      </c>
      <c r="E31" s="129">
        <v>9475</v>
      </c>
      <c r="F31" s="129">
        <v>9048</v>
      </c>
      <c r="G31" s="129">
        <v>9715</v>
      </c>
      <c r="H31" s="129">
        <v>10562</v>
      </c>
      <c r="I31" s="129">
        <v>11408</v>
      </c>
      <c r="J31" s="129">
        <v>11362</v>
      </c>
      <c r="K31" s="129">
        <v>10667</v>
      </c>
      <c r="L31" s="129">
        <v>11054</v>
      </c>
      <c r="M31" s="129">
        <v>13546</v>
      </c>
      <c r="N31" s="129">
        <v>14349</v>
      </c>
      <c r="O31" s="129">
        <v>12932</v>
      </c>
      <c r="P31" s="129">
        <v>10408</v>
      </c>
      <c r="Q31" s="129">
        <v>10188</v>
      </c>
      <c r="R31" s="129">
        <v>7588</v>
      </c>
      <c r="S31" s="129">
        <v>6019</v>
      </c>
      <c r="T31" s="129">
        <v>4320</v>
      </c>
      <c r="U31" s="129">
        <v>2381</v>
      </c>
      <c r="V31" s="129">
        <v>1136</v>
      </c>
    </row>
    <row r="32" spans="1:22">
      <c r="A32" s="148" t="s">
        <v>135</v>
      </c>
      <c r="B32" s="129">
        <v>112640</v>
      </c>
      <c r="C32" s="43"/>
      <c r="D32" s="129">
        <v>5286</v>
      </c>
      <c r="E32" s="129">
        <v>5962</v>
      </c>
      <c r="F32" s="129">
        <v>6016</v>
      </c>
      <c r="G32" s="129">
        <v>5718</v>
      </c>
      <c r="H32" s="129">
        <v>5407</v>
      </c>
      <c r="I32" s="129">
        <v>5462</v>
      </c>
      <c r="J32" s="129">
        <v>5470</v>
      </c>
      <c r="K32" s="129">
        <v>5536</v>
      </c>
      <c r="L32" s="129">
        <v>6836</v>
      </c>
      <c r="M32" s="129">
        <v>8696</v>
      </c>
      <c r="N32" s="129">
        <v>9227</v>
      </c>
      <c r="O32" s="129">
        <v>8571</v>
      </c>
      <c r="P32" s="129">
        <v>7889</v>
      </c>
      <c r="Q32" s="129">
        <v>8492</v>
      </c>
      <c r="R32" s="129">
        <v>6468</v>
      </c>
      <c r="S32" s="129">
        <v>4995</v>
      </c>
      <c r="T32" s="129">
        <v>3449</v>
      </c>
      <c r="U32" s="129">
        <v>2101</v>
      </c>
      <c r="V32" s="129">
        <v>1059</v>
      </c>
    </row>
    <row r="33" spans="1:22">
      <c r="A33" s="148" t="s">
        <v>134</v>
      </c>
      <c r="B33" s="129">
        <v>22350</v>
      </c>
      <c r="C33" s="43"/>
      <c r="D33" s="129">
        <v>1278</v>
      </c>
      <c r="E33" s="129">
        <v>1333</v>
      </c>
      <c r="F33" s="129">
        <v>1258</v>
      </c>
      <c r="G33" s="129">
        <v>1245</v>
      </c>
      <c r="H33" s="129">
        <v>1188</v>
      </c>
      <c r="I33" s="129">
        <v>1328</v>
      </c>
      <c r="J33" s="129">
        <v>1236</v>
      </c>
      <c r="K33" s="129">
        <v>1365</v>
      </c>
      <c r="L33" s="129">
        <v>1428</v>
      </c>
      <c r="M33" s="129">
        <v>1635</v>
      </c>
      <c r="N33" s="129">
        <v>1730</v>
      </c>
      <c r="O33" s="129">
        <v>1561</v>
      </c>
      <c r="P33" s="129">
        <v>1454</v>
      </c>
      <c r="Q33" s="129">
        <v>1436</v>
      </c>
      <c r="R33" s="129">
        <v>1100</v>
      </c>
      <c r="S33" s="129">
        <v>799</v>
      </c>
      <c r="T33" s="129">
        <v>520</v>
      </c>
      <c r="U33" s="129">
        <v>295</v>
      </c>
      <c r="V33" s="129">
        <v>161</v>
      </c>
    </row>
    <row r="34" spans="1:22">
      <c r="A34" s="148" t="s">
        <v>149</v>
      </c>
      <c r="B34" s="129">
        <v>112056</v>
      </c>
      <c r="C34" s="43"/>
      <c r="D34" s="129">
        <v>5124</v>
      </c>
      <c r="E34" s="129">
        <v>5773</v>
      </c>
      <c r="F34" s="129">
        <v>5482</v>
      </c>
      <c r="G34" s="129">
        <v>5802</v>
      </c>
      <c r="H34" s="129">
        <v>5732</v>
      </c>
      <c r="I34" s="129">
        <v>6058</v>
      </c>
      <c r="J34" s="129">
        <v>6026</v>
      </c>
      <c r="K34" s="129">
        <v>5879</v>
      </c>
      <c r="L34" s="129">
        <v>6617</v>
      </c>
      <c r="M34" s="129">
        <v>8082</v>
      </c>
      <c r="N34" s="129">
        <v>8811</v>
      </c>
      <c r="O34" s="129">
        <v>8566</v>
      </c>
      <c r="P34" s="129">
        <v>7883</v>
      </c>
      <c r="Q34" s="129">
        <v>7979</v>
      </c>
      <c r="R34" s="129">
        <v>6496</v>
      </c>
      <c r="S34" s="129">
        <v>4939</v>
      </c>
      <c r="T34" s="129">
        <v>3607</v>
      </c>
      <c r="U34" s="129">
        <v>2073</v>
      </c>
      <c r="V34" s="129">
        <v>1127</v>
      </c>
    </row>
    <row r="35" spans="1:22">
      <c r="A35" s="148" t="s">
        <v>150</v>
      </c>
      <c r="B35" s="129">
        <v>321232</v>
      </c>
      <c r="C35" s="43"/>
      <c r="D35" s="129">
        <v>16920</v>
      </c>
      <c r="E35" s="129">
        <v>18056</v>
      </c>
      <c r="F35" s="129">
        <v>17215</v>
      </c>
      <c r="G35" s="129">
        <v>17578</v>
      </c>
      <c r="H35" s="129">
        <v>18159</v>
      </c>
      <c r="I35" s="129">
        <v>19017</v>
      </c>
      <c r="J35" s="129">
        <v>19980</v>
      </c>
      <c r="K35" s="129">
        <v>20076</v>
      </c>
      <c r="L35" s="129">
        <v>20940</v>
      </c>
      <c r="M35" s="129">
        <v>25126</v>
      </c>
      <c r="N35" s="129">
        <v>25873</v>
      </c>
      <c r="O35" s="129">
        <v>23830</v>
      </c>
      <c r="P35" s="129">
        <v>20405</v>
      </c>
      <c r="Q35" s="129">
        <v>18626</v>
      </c>
      <c r="R35" s="129">
        <v>14070</v>
      </c>
      <c r="S35" s="129">
        <v>10934</v>
      </c>
      <c r="T35" s="129">
        <v>7902</v>
      </c>
      <c r="U35" s="129">
        <v>4470</v>
      </c>
      <c r="V35" s="129">
        <v>2055</v>
      </c>
    </row>
    <row r="36" spans="1:22">
      <c r="A36" s="148" t="s">
        <v>130</v>
      </c>
      <c r="B36" s="129">
        <v>91764</v>
      </c>
      <c r="C36" s="43"/>
      <c r="D36" s="129">
        <v>4348</v>
      </c>
      <c r="E36" s="129">
        <v>4846</v>
      </c>
      <c r="F36" s="129">
        <v>5040</v>
      </c>
      <c r="G36" s="129">
        <v>6045</v>
      </c>
      <c r="H36" s="129">
        <v>7759</v>
      </c>
      <c r="I36" s="129">
        <v>5569</v>
      </c>
      <c r="J36" s="129">
        <v>4863</v>
      </c>
      <c r="K36" s="129">
        <v>5013</v>
      </c>
      <c r="L36" s="129">
        <v>5715</v>
      </c>
      <c r="M36" s="129">
        <v>6911</v>
      </c>
      <c r="N36" s="129">
        <v>7159</v>
      </c>
      <c r="O36" s="129">
        <v>6271</v>
      </c>
      <c r="P36" s="129">
        <v>5325</v>
      </c>
      <c r="Q36" s="129">
        <v>5347</v>
      </c>
      <c r="R36" s="129">
        <v>4077</v>
      </c>
      <c r="S36" s="129">
        <v>3202</v>
      </c>
      <c r="T36" s="129">
        <v>2319</v>
      </c>
      <c r="U36" s="129">
        <v>1290</v>
      </c>
      <c r="V36" s="129">
        <v>665</v>
      </c>
    </row>
    <row r="37" spans="1:22">
      <c r="A37" s="148" t="s">
        <v>155</v>
      </c>
      <c r="B37" s="129">
        <v>91925</v>
      </c>
      <c r="C37" s="43"/>
      <c r="D37" s="129">
        <v>4847</v>
      </c>
      <c r="E37" s="129">
        <v>5215</v>
      </c>
      <c r="F37" s="129">
        <v>4782</v>
      </c>
      <c r="G37" s="129">
        <v>4937</v>
      </c>
      <c r="H37" s="129">
        <v>5691</v>
      </c>
      <c r="I37" s="129">
        <v>6052</v>
      </c>
      <c r="J37" s="129">
        <v>6119</v>
      </c>
      <c r="K37" s="129">
        <v>5546</v>
      </c>
      <c r="L37" s="129">
        <v>5559</v>
      </c>
      <c r="M37" s="129">
        <v>6934</v>
      </c>
      <c r="N37" s="129">
        <v>7570</v>
      </c>
      <c r="O37" s="129">
        <v>6917</v>
      </c>
      <c r="P37" s="129">
        <v>5800</v>
      </c>
      <c r="Q37" s="129">
        <v>5211</v>
      </c>
      <c r="R37" s="129">
        <v>3867</v>
      </c>
      <c r="S37" s="129">
        <v>2909</v>
      </c>
      <c r="T37" s="129">
        <v>2154</v>
      </c>
      <c r="U37" s="129">
        <v>1224</v>
      </c>
      <c r="V37" s="129">
        <v>591</v>
      </c>
    </row>
    <row r="38" spans="1:22">
      <c r="A38" s="148" t="s">
        <v>137</v>
      </c>
      <c r="B38" s="129">
        <v>178396</v>
      </c>
      <c r="C38" s="43"/>
      <c r="D38" s="129">
        <v>10354</v>
      </c>
      <c r="E38" s="129">
        <v>11404</v>
      </c>
      <c r="F38" s="129">
        <v>10558</v>
      </c>
      <c r="G38" s="129">
        <v>10236</v>
      </c>
      <c r="H38" s="129">
        <v>10113</v>
      </c>
      <c r="I38" s="129">
        <v>11319</v>
      </c>
      <c r="J38" s="129">
        <v>11784</v>
      </c>
      <c r="K38" s="129">
        <v>11709</v>
      </c>
      <c r="L38" s="129">
        <v>12782</v>
      </c>
      <c r="M38" s="129">
        <v>14742</v>
      </c>
      <c r="N38" s="129">
        <v>14209</v>
      </c>
      <c r="O38" s="129">
        <v>12004</v>
      </c>
      <c r="P38" s="129">
        <v>9732</v>
      </c>
      <c r="Q38" s="129">
        <v>9521</v>
      </c>
      <c r="R38" s="129">
        <v>7036</v>
      </c>
      <c r="S38" s="129">
        <v>5180</v>
      </c>
      <c r="T38" s="129">
        <v>3323</v>
      </c>
      <c r="U38" s="129">
        <v>1635</v>
      </c>
      <c r="V38" s="129">
        <v>755</v>
      </c>
    </row>
    <row r="39" spans="1:22">
      <c r="A39" s="178" t="s">
        <v>218</v>
      </c>
      <c r="B39" s="179"/>
      <c r="C39" s="179"/>
      <c r="D39" s="256" t="s">
        <v>172</v>
      </c>
      <c r="E39" s="256"/>
      <c r="F39" s="256"/>
      <c r="G39" s="256"/>
      <c r="H39" s="256"/>
      <c r="I39" s="256"/>
      <c r="J39" s="256"/>
      <c r="K39" s="256"/>
      <c r="L39" s="256"/>
      <c r="M39" s="256"/>
      <c r="N39" s="256"/>
      <c r="O39" s="256"/>
      <c r="P39" s="256"/>
      <c r="Q39" s="256"/>
      <c r="R39" s="256"/>
      <c r="S39" s="256"/>
      <c r="T39" s="256"/>
      <c r="U39" s="256"/>
      <c r="V39" s="256"/>
    </row>
    <row r="40" spans="1:22">
      <c r="A40" s="181" t="s">
        <v>173</v>
      </c>
      <c r="B40" s="180" t="s">
        <v>174</v>
      </c>
      <c r="C40" s="180"/>
      <c r="D40" s="180" t="s">
        <v>175</v>
      </c>
      <c r="E40" s="180" t="s">
        <v>176</v>
      </c>
      <c r="F40" s="180" t="s">
        <v>177</v>
      </c>
      <c r="G40" s="180" t="s">
        <v>178</v>
      </c>
      <c r="H40" s="180" t="s">
        <v>179</v>
      </c>
      <c r="I40" s="180" t="s">
        <v>180</v>
      </c>
      <c r="J40" s="180" t="s">
        <v>181</v>
      </c>
      <c r="K40" s="180" t="s">
        <v>182</v>
      </c>
      <c r="L40" s="180" t="s">
        <v>183</v>
      </c>
      <c r="M40" s="180" t="s">
        <v>184</v>
      </c>
      <c r="N40" s="180" t="s">
        <v>185</v>
      </c>
      <c r="O40" s="180" t="s">
        <v>186</v>
      </c>
      <c r="P40" s="180" t="s">
        <v>187</v>
      </c>
      <c r="Q40" s="180" t="s">
        <v>188</v>
      </c>
      <c r="R40" s="180" t="s">
        <v>189</v>
      </c>
      <c r="S40" s="180" t="s">
        <v>190</v>
      </c>
      <c r="T40" s="180" t="s">
        <v>191</v>
      </c>
      <c r="U40" s="180" t="s">
        <v>192</v>
      </c>
      <c r="V40" s="180" t="s">
        <v>193</v>
      </c>
    </row>
    <row r="41" spans="1:22">
      <c r="A41" s="148" t="s">
        <v>131</v>
      </c>
      <c r="B41" s="129">
        <v>113648</v>
      </c>
      <c r="C41" s="43"/>
      <c r="D41" s="197">
        <v>5633</v>
      </c>
      <c r="E41" s="197">
        <v>5339</v>
      </c>
      <c r="F41" s="197">
        <v>4366</v>
      </c>
      <c r="G41" s="197">
        <v>6212</v>
      </c>
      <c r="H41" s="197">
        <v>11873</v>
      </c>
      <c r="I41" s="197">
        <v>10940</v>
      </c>
      <c r="J41" s="197">
        <v>9246</v>
      </c>
      <c r="K41" s="197">
        <v>7364</v>
      </c>
      <c r="L41" s="197">
        <v>6613</v>
      </c>
      <c r="M41" s="197">
        <v>6898</v>
      </c>
      <c r="N41" s="197">
        <v>7349</v>
      </c>
      <c r="O41" s="197">
        <v>6867</v>
      </c>
      <c r="P41" s="197">
        <v>5764</v>
      </c>
      <c r="Q41" s="197">
        <v>5553</v>
      </c>
      <c r="R41" s="197">
        <v>4005</v>
      </c>
      <c r="S41" s="197">
        <v>3630</v>
      </c>
      <c r="T41" s="197">
        <v>2988</v>
      </c>
      <c r="U41" s="197">
        <v>1957</v>
      </c>
      <c r="V41" s="197">
        <v>1051</v>
      </c>
    </row>
    <row r="42" spans="1:22">
      <c r="A42" s="148" t="s">
        <v>141</v>
      </c>
      <c r="B42" s="129">
        <v>129601</v>
      </c>
      <c r="C42" s="43"/>
      <c r="D42" s="197">
        <v>7257</v>
      </c>
      <c r="E42" s="197">
        <v>7594</v>
      </c>
      <c r="F42" s="197">
        <v>7023</v>
      </c>
      <c r="G42" s="197">
        <v>6578</v>
      </c>
      <c r="H42" s="197">
        <v>6170</v>
      </c>
      <c r="I42" s="197">
        <v>6950</v>
      </c>
      <c r="J42" s="197">
        <v>8098</v>
      </c>
      <c r="K42" s="197">
        <v>8440</v>
      </c>
      <c r="L42" s="197">
        <v>8943</v>
      </c>
      <c r="M42" s="197">
        <v>10218</v>
      </c>
      <c r="N42" s="197">
        <v>10171</v>
      </c>
      <c r="O42" s="197">
        <v>9099</v>
      </c>
      <c r="P42" s="197">
        <v>8276</v>
      </c>
      <c r="Q42" s="197">
        <v>7904</v>
      </c>
      <c r="R42" s="197">
        <v>5819</v>
      </c>
      <c r="S42" s="197">
        <v>4485</v>
      </c>
      <c r="T42" s="197">
        <v>3262</v>
      </c>
      <c r="U42" s="197">
        <v>2103</v>
      </c>
      <c r="V42" s="197">
        <v>1211</v>
      </c>
    </row>
    <row r="43" spans="1:22">
      <c r="A43" s="148" t="s">
        <v>143</v>
      </c>
      <c r="B43" s="129">
        <v>58909</v>
      </c>
      <c r="C43" s="43"/>
      <c r="D43" s="197">
        <v>2804</v>
      </c>
      <c r="E43" s="197">
        <v>3111</v>
      </c>
      <c r="F43" s="197">
        <v>3039</v>
      </c>
      <c r="G43" s="197">
        <v>2963</v>
      </c>
      <c r="H43" s="197">
        <v>2869</v>
      </c>
      <c r="I43" s="197">
        <v>3000</v>
      </c>
      <c r="J43" s="197">
        <v>3255</v>
      </c>
      <c r="K43" s="197">
        <v>3210</v>
      </c>
      <c r="L43" s="197">
        <v>3650</v>
      </c>
      <c r="M43" s="197">
        <v>4281</v>
      </c>
      <c r="N43" s="197">
        <v>4555</v>
      </c>
      <c r="O43" s="197">
        <v>4325</v>
      </c>
      <c r="P43" s="197">
        <v>3867</v>
      </c>
      <c r="Q43" s="197">
        <v>4212</v>
      </c>
      <c r="R43" s="197">
        <v>3207</v>
      </c>
      <c r="S43" s="197">
        <v>2524</v>
      </c>
      <c r="T43" s="197">
        <v>1959</v>
      </c>
      <c r="U43" s="197">
        <v>1300</v>
      </c>
      <c r="V43" s="197">
        <v>778</v>
      </c>
    </row>
    <row r="44" spans="1:22">
      <c r="A44" s="148" t="s">
        <v>147</v>
      </c>
      <c r="B44" s="129">
        <v>43585</v>
      </c>
      <c r="C44" s="43"/>
      <c r="D44" s="197">
        <v>1910</v>
      </c>
      <c r="E44" s="197">
        <v>2081</v>
      </c>
      <c r="F44" s="197">
        <v>1986</v>
      </c>
      <c r="G44" s="197">
        <v>2066</v>
      </c>
      <c r="H44" s="197">
        <v>1898</v>
      </c>
      <c r="I44" s="197">
        <v>2071</v>
      </c>
      <c r="J44" s="197">
        <v>2053</v>
      </c>
      <c r="K44" s="197">
        <v>2120</v>
      </c>
      <c r="L44" s="197">
        <v>2549</v>
      </c>
      <c r="M44" s="197">
        <v>3199</v>
      </c>
      <c r="N44" s="197">
        <v>3563</v>
      </c>
      <c r="O44" s="197">
        <v>3464</v>
      </c>
      <c r="P44" s="197">
        <v>3227</v>
      </c>
      <c r="Q44" s="197">
        <v>3443</v>
      </c>
      <c r="R44" s="197">
        <v>2602</v>
      </c>
      <c r="S44" s="197">
        <v>2178</v>
      </c>
      <c r="T44" s="197">
        <v>1573</v>
      </c>
      <c r="U44" s="197">
        <v>987</v>
      </c>
      <c r="V44" s="197">
        <v>615</v>
      </c>
    </row>
    <row r="45" spans="1:22">
      <c r="A45" s="148" t="s">
        <v>126</v>
      </c>
      <c r="B45" s="129">
        <v>255530</v>
      </c>
      <c r="C45" s="43"/>
      <c r="D45" s="197">
        <v>12485</v>
      </c>
      <c r="E45" s="197">
        <v>12122</v>
      </c>
      <c r="F45" s="197">
        <v>9807</v>
      </c>
      <c r="G45" s="197">
        <v>12932</v>
      </c>
      <c r="H45" s="197">
        <v>25178</v>
      </c>
      <c r="I45" s="197">
        <v>24864</v>
      </c>
      <c r="J45" s="197">
        <v>22498</v>
      </c>
      <c r="K45" s="197">
        <v>18506</v>
      </c>
      <c r="L45" s="197">
        <v>15751</v>
      </c>
      <c r="M45" s="197">
        <v>16245</v>
      </c>
      <c r="N45" s="197">
        <v>16605</v>
      </c>
      <c r="O45" s="197">
        <v>14814</v>
      </c>
      <c r="P45" s="197">
        <v>12138</v>
      </c>
      <c r="Q45" s="197">
        <v>12039</v>
      </c>
      <c r="R45" s="197">
        <v>8792</v>
      </c>
      <c r="S45" s="197">
        <v>7586</v>
      </c>
      <c r="T45" s="197">
        <v>6176</v>
      </c>
      <c r="U45" s="197">
        <v>4362</v>
      </c>
      <c r="V45" s="197">
        <v>2630</v>
      </c>
    </row>
    <row r="46" spans="1:22">
      <c r="A46" s="148" t="s">
        <v>152</v>
      </c>
      <c r="B46" s="129">
        <v>26332</v>
      </c>
      <c r="C46" s="43"/>
      <c r="D46" s="197">
        <v>1316</v>
      </c>
      <c r="E46" s="197">
        <v>1503</v>
      </c>
      <c r="F46" s="197">
        <v>1358</v>
      </c>
      <c r="G46" s="197">
        <v>1397</v>
      </c>
      <c r="H46" s="197">
        <v>1445</v>
      </c>
      <c r="I46" s="197">
        <v>1515</v>
      </c>
      <c r="J46" s="197">
        <v>1515</v>
      </c>
      <c r="K46" s="197">
        <v>1556</v>
      </c>
      <c r="L46" s="197">
        <v>1726</v>
      </c>
      <c r="M46" s="197">
        <v>2101</v>
      </c>
      <c r="N46" s="197">
        <v>2103</v>
      </c>
      <c r="O46" s="197">
        <v>1881</v>
      </c>
      <c r="P46" s="197">
        <v>1623</v>
      </c>
      <c r="Q46" s="197">
        <v>1724</v>
      </c>
      <c r="R46" s="197">
        <v>1313</v>
      </c>
      <c r="S46" s="197">
        <v>962</v>
      </c>
      <c r="T46" s="197">
        <v>653</v>
      </c>
      <c r="U46" s="197">
        <v>402</v>
      </c>
      <c r="V46" s="197">
        <v>239</v>
      </c>
    </row>
    <row r="47" spans="1:22">
      <c r="A47" s="148" t="s">
        <v>146</v>
      </c>
      <c r="B47" s="129">
        <v>75510</v>
      </c>
      <c r="C47" s="43"/>
      <c r="D47" s="197">
        <v>3267</v>
      </c>
      <c r="E47" s="197">
        <v>3775</v>
      </c>
      <c r="F47" s="197">
        <v>3645</v>
      </c>
      <c r="G47" s="197">
        <v>3524</v>
      </c>
      <c r="H47" s="197">
        <v>3552</v>
      </c>
      <c r="I47" s="197">
        <v>3938</v>
      </c>
      <c r="J47" s="197">
        <v>3782</v>
      </c>
      <c r="K47" s="197">
        <v>3614</v>
      </c>
      <c r="L47" s="197">
        <v>4219</v>
      </c>
      <c r="M47" s="197">
        <v>5506</v>
      </c>
      <c r="N47" s="197">
        <v>6102</v>
      </c>
      <c r="O47" s="197">
        <v>5790</v>
      </c>
      <c r="P47" s="197">
        <v>5475</v>
      </c>
      <c r="Q47" s="197">
        <v>5576</v>
      </c>
      <c r="R47" s="197">
        <v>4655</v>
      </c>
      <c r="S47" s="197">
        <v>3625</v>
      </c>
      <c r="T47" s="197">
        <v>2795</v>
      </c>
      <c r="U47" s="197">
        <v>1694</v>
      </c>
      <c r="V47" s="197">
        <v>976</v>
      </c>
    </row>
    <row r="48" spans="1:22">
      <c r="A48" s="148" t="s">
        <v>144</v>
      </c>
      <c r="B48" s="129">
        <v>76527</v>
      </c>
      <c r="C48" s="43"/>
      <c r="D48" s="197">
        <v>3806</v>
      </c>
      <c r="E48" s="197">
        <v>3849</v>
      </c>
      <c r="F48" s="197">
        <v>3400</v>
      </c>
      <c r="G48" s="197">
        <v>4546</v>
      </c>
      <c r="H48" s="197">
        <v>7473</v>
      </c>
      <c r="I48" s="197">
        <v>6301</v>
      </c>
      <c r="J48" s="197">
        <v>5488</v>
      </c>
      <c r="K48" s="197">
        <v>4366</v>
      </c>
      <c r="L48" s="197">
        <v>4120</v>
      </c>
      <c r="M48" s="197">
        <v>4717</v>
      </c>
      <c r="N48" s="197">
        <v>5276</v>
      </c>
      <c r="O48" s="197">
        <v>4921</v>
      </c>
      <c r="P48" s="197">
        <v>3900</v>
      </c>
      <c r="Q48" s="197">
        <v>4042</v>
      </c>
      <c r="R48" s="197">
        <v>3020</v>
      </c>
      <c r="S48" s="197">
        <v>2713</v>
      </c>
      <c r="T48" s="197">
        <v>2297</v>
      </c>
      <c r="U48" s="197">
        <v>1446</v>
      </c>
      <c r="V48" s="197">
        <v>846</v>
      </c>
    </row>
    <row r="49" spans="1:22">
      <c r="A49" s="148" t="s">
        <v>145</v>
      </c>
      <c r="B49" s="129">
        <v>61784</v>
      </c>
      <c r="C49" s="43"/>
      <c r="D49" s="197">
        <v>3165</v>
      </c>
      <c r="E49" s="197">
        <v>3266</v>
      </c>
      <c r="F49" s="197">
        <v>3177</v>
      </c>
      <c r="G49" s="197">
        <v>3176</v>
      </c>
      <c r="H49" s="197">
        <v>3346</v>
      </c>
      <c r="I49" s="197">
        <v>3738</v>
      </c>
      <c r="J49" s="197">
        <v>3655</v>
      </c>
      <c r="K49" s="197">
        <v>3474</v>
      </c>
      <c r="L49" s="197">
        <v>4004</v>
      </c>
      <c r="M49" s="197">
        <v>4855</v>
      </c>
      <c r="N49" s="197">
        <v>4924</v>
      </c>
      <c r="O49" s="197">
        <v>4434</v>
      </c>
      <c r="P49" s="197">
        <v>3838</v>
      </c>
      <c r="Q49" s="197">
        <v>3955</v>
      </c>
      <c r="R49" s="197">
        <v>3038</v>
      </c>
      <c r="S49" s="197">
        <v>2392</v>
      </c>
      <c r="T49" s="197">
        <v>1760</v>
      </c>
      <c r="U49" s="197">
        <v>1016</v>
      </c>
      <c r="V49" s="197">
        <v>571</v>
      </c>
    </row>
    <row r="50" spans="1:22">
      <c r="A50" s="148" t="s">
        <v>151</v>
      </c>
      <c r="B50" s="129">
        <v>55854</v>
      </c>
      <c r="C50" s="43"/>
      <c r="D50" s="197">
        <v>2685</v>
      </c>
      <c r="E50" s="197">
        <v>2908</v>
      </c>
      <c r="F50" s="197">
        <v>2803</v>
      </c>
      <c r="G50" s="197">
        <v>2822</v>
      </c>
      <c r="H50" s="197">
        <v>2770</v>
      </c>
      <c r="I50" s="197">
        <v>2749</v>
      </c>
      <c r="J50" s="197">
        <v>2944</v>
      </c>
      <c r="K50" s="197">
        <v>3239</v>
      </c>
      <c r="L50" s="197">
        <v>3441</v>
      </c>
      <c r="M50" s="197">
        <v>4229</v>
      </c>
      <c r="N50" s="197">
        <v>4608</v>
      </c>
      <c r="O50" s="197">
        <v>4272</v>
      </c>
      <c r="P50" s="197">
        <v>3657</v>
      </c>
      <c r="Q50" s="197">
        <v>3577</v>
      </c>
      <c r="R50" s="197">
        <v>2867</v>
      </c>
      <c r="S50" s="197">
        <v>2527</v>
      </c>
      <c r="T50" s="197">
        <v>1910</v>
      </c>
      <c r="U50" s="197">
        <v>1186</v>
      </c>
      <c r="V50" s="197">
        <v>660</v>
      </c>
    </row>
    <row r="51" spans="1:22">
      <c r="A51" s="148" t="s">
        <v>132</v>
      </c>
      <c r="B51" s="129">
        <v>52788</v>
      </c>
      <c r="C51" s="43"/>
      <c r="D51" s="197">
        <v>2795</v>
      </c>
      <c r="E51" s="197">
        <v>3088</v>
      </c>
      <c r="F51" s="197">
        <v>2822</v>
      </c>
      <c r="G51" s="197">
        <v>2875</v>
      </c>
      <c r="H51" s="197">
        <v>2641</v>
      </c>
      <c r="I51" s="197">
        <v>2756</v>
      </c>
      <c r="J51" s="197">
        <v>2884</v>
      </c>
      <c r="K51" s="197">
        <v>3109</v>
      </c>
      <c r="L51" s="197">
        <v>3455</v>
      </c>
      <c r="M51" s="197">
        <v>4238</v>
      </c>
      <c r="N51" s="197">
        <v>4154</v>
      </c>
      <c r="O51" s="197">
        <v>3843</v>
      </c>
      <c r="P51" s="197">
        <v>3250</v>
      </c>
      <c r="Q51" s="197">
        <v>3201</v>
      </c>
      <c r="R51" s="197">
        <v>2497</v>
      </c>
      <c r="S51" s="197">
        <v>2069</v>
      </c>
      <c r="T51" s="197">
        <v>1550</v>
      </c>
      <c r="U51" s="197">
        <v>999</v>
      </c>
      <c r="V51" s="197">
        <v>562</v>
      </c>
    </row>
    <row r="52" spans="1:22">
      <c r="A52" s="148" t="s">
        <v>139</v>
      </c>
      <c r="B52" s="129">
        <v>48233</v>
      </c>
      <c r="C52" s="43"/>
      <c r="D52" s="197">
        <v>2481</v>
      </c>
      <c r="E52" s="197">
        <v>2859</v>
      </c>
      <c r="F52" s="197">
        <v>2904</v>
      </c>
      <c r="G52" s="197">
        <v>2726</v>
      </c>
      <c r="H52" s="197">
        <v>2288</v>
      </c>
      <c r="I52" s="197">
        <v>2303</v>
      </c>
      <c r="J52" s="197">
        <v>2516</v>
      </c>
      <c r="K52" s="197">
        <v>2940</v>
      </c>
      <c r="L52" s="197">
        <v>3093</v>
      </c>
      <c r="M52" s="197">
        <v>3662</v>
      </c>
      <c r="N52" s="197">
        <v>3869</v>
      </c>
      <c r="O52" s="197">
        <v>3438</v>
      </c>
      <c r="P52" s="197">
        <v>3000</v>
      </c>
      <c r="Q52" s="197">
        <v>2799</v>
      </c>
      <c r="R52" s="197">
        <v>2256</v>
      </c>
      <c r="S52" s="197">
        <v>1863</v>
      </c>
      <c r="T52" s="197">
        <v>1594</v>
      </c>
      <c r="U52" s="197">
        <v>1035</v>
      </c>
      <c r="V52" s="197">
        <v>607</v>
      </c>
    </row>
    <row r="53" spans="1:22">
      <c r="A53" s="148" t="s">
        <v>136</v>
      </c>
      <c r="B53" s="129">
        <v>80000</v>
      </c>
      <c r="C53" s="54"/>
      <c r="D53" s="197">
        <v>4081</v>
      </c>
      <c r="E53" s="197">
        <v>4664</v>
      </c>
      <c r="F53" s="197">
        <v>4099</v>
      </c>
      <c r="G53" s="197">
        <v>4041</v>
      </c>
      <c r="H53" s="197">
        <v>4271</v>
      </c>
      <c r="I53" s="197">
        <v>4741</v>
      </c>
      <c r="J53" s="197">
        <v>5112</v>
      </c>
      <c r="K53" s="197">
        <v>5029</v>
      </c>
      <c r="L53" s="197">
        <v>5597</v>
      </c>
      <c r="M53" s="197">
        <v>6274</v>
      </c>
      <c r="N53" s="197">
        <v>6272</v>
      </c>
      <c r="O53" s="197">
        <v>5441</v>
      </c>
      <c r="P53" s="197">
        <v>4756</v>
      </c>
      <c r="Q53" s="197">
        <v>4810</v>
      </c>
      <c r="R53" s="197">
        <v>3648</v>
      </c>
      <c r="S53" s="197">
        <v>3020</v>
      </c>
      <c r="T53" s="197">
        <v>2145</v>
      </c>
      <c r="U53" s="197">
        <v>1265</v>
      </c>
      <c r="V53" s="197">
        <v>734</v>
      </c>
    </row>
    <row r="54" spans="1:22">
      <c r="A54" s="148" t="s">
        <v>140</v>
      </c>
      <c r="B54" s="129">
        <v>187527</v>
      </c>
      <c r="C54" s="54"/>
      <c r="D54" s="197">
        <v>9457</v>
      </c>
      <c r="E54" s="197">
        <v>10398</v>
      </c>
      <c r="F54" s="197">
        <v>9460</v>
      </c>
      <c r="G54" s="197">
        <v>9806</v>
      </c>
      <c r="H54" s="197">
        <v>11727</v>
      </c>
      <c r="I54" s="197">
        <v>10998</v>
      </c>
      <c r="J54" s="197">
        <v>11132</v>
      </c>
      <c r="K54" s="197">
        <v>10982</v>
      </c>
      <c r="L54" s="197">
        <v>11513</v>
      </c>
      <c r="M54" s="197">
        <v>13712</v>
      </c>
      <c r="N54" s="197">
        <v>14362</v>
      </c>
      <c r="O54" s="197">
        <v>13084</v>
      </c>
      <c r="P54" s="197">
        <v>11603</v>
      </c>
      <c r="Q54" s="197">
        <v>12100</v>
      </c>
      <c r="R54" s="197">
        <v>9276</v>
      </c>
      <c r="S54" s="197">
        <v>7189</v>
      </c>
      <c r="T54" s="197">
        <v>5350</v>
      </c>
      <c r="U54" s="197">
        <v>3353</v>
      </c>
      <c r="V54" s="197">
        <v>2025</v>
      </c>
    </row>
    <row r="55" spans="1:22">
      <c r="A55" s="148" t="s">
        <v>142</v>
      </c>
      <c r="B55" s="129">
        <v>314854</v>
      </c>
      <c r="C55" s="54"/>
      <c r="D55" s="197">
        <v>16678</v>
      </c>
      <c r="E55" s="197">
        <v>15892</v>
      </c>
      <c r="F55" s="197">
        <v>13614</v>
      </c>
      <c r="G55" s="197">
        <v>16978</v>
      </c>
      <c r="H55" s="197">
        <v>29401</v>
      </c>
      <c r="I55" s="197">
        <v>30423</v>
      </c>
      <c r="J55" s="197">
        <v>26706</v>
      </c>
      <c r="K55" s="197">
        <v>21254</v>
      </c>
      <c r="L55" s="197">
        <v>18766</v>
      </c>
      <c r="M55" s="197">
        <v>21134</v>
      </c>
      <c r="N55" s="197">
        <v>22434</v>
      </c>
      <c r="O55" s="197">
        <v>19821</v>
      </c>
      <c r="P55" s="197">
        <v>15386</v>
      </c>
      <c r="Q55" s="197">
        <v>13019</v>
      </c>
      <c r="R55" s="197">
        <v>10046</v>
      </c>
      <c r="S55" s="197">
        <v>8991</v>
      </c>
      <c r="T55" s="197">
        <v>7386</v>
      </c>
      <c r="U55" s="197">
        <v>4479</v>
      </c>
      <c r="V55" s="197">
        <v>2446</v>
      </c>
    </row>
    <row r="56" spans="1:22">
      <c r="A56" s="148" t="s">
        <v>133</v>
      </c>
      <c r="B56" s="129">
        <v>115963</v>
      </c>
      <c r="C56" s="54"/>
      <c r="D56" s="197">
        <v>5613</v>
      </c>
      <c r="E56" s="197">
        <v>5964</v>
      </c>
      <c r="F56" s="197">
        <v>5878</v>
      </c>
      <c r="G56" s="197">
        <v>5702</v>
      </c>
      <c r="H56" s="197">
        <v>5310</v>
      </c>
      <c r="I56" s="197">
        <v>6092</v>
      </c>
      <c r="J56" s="197">
        <v>6558</v>
      </c>
      <c r="K56" s="197">
        <v>6643</v>
      </c>
      <c r="L56" s="197">
        <v>7224</v>
      </c>
      <c r="M56" s="197">
        <v>8696</v>
      </c>
      <c r="N56" s="197">
        <v>9444</v>
      </c>
      <c r="O56" s="197">
        <v>8822</v>
      </c>
      <c r="P56" s="197">
        <v>8153</v>
      </c>
      <c r="Q56" s="197">
        <v>7825</v>
      </c>
      <c r="R56" s="197">
        <v>6036</v>
      </c>
      <c r="S56" s="197">
        <v>4806</v>
      </c>
      <c r="T56" s="197">
        <v>3572</v>
      </c>
      <c r="U56" s="197">
        <v>2309</v>
      </c>
      <c r="V56" s="197">
        <v>1316</v>
      </c>
    </row>
    <row r="57" spans="1:22">
      <c r="A57" s="148" t="s">
        <v>154</v>
      </c>
      <c r="B57" s="129">
        <v>40582</v>
      </c>
      <c r="C57" s="54"/>
      <c r="D57" s="197">
        <v>1782</v>
      </c>
      <c r="E57" s="197">
        <v>1918</v>
      </c>
      <c r="F57" s="197">
        <v>1982</v>
      </c>
      <c r="G57" s="197">
        <v>2101</v>
      </c>
      <c r="H57" s="197">
        <v>2227</v>
      </c>
      <c r="I57" s="197">
        <v>2377</v>
      </c>
      <c r="J57" s="197">
        <v>2374</v>
      </c>
      <c r="K57" s="197">
        <v>2292</v>
      </c>
      <c r="L57" s="197">
        <v>2423</v>
      </c>
      <c r="M57" s="197">
        <v>3107</v>
      </c>
      <c r="N57" s="197">
        <v>3460</v>
      </c>
      <c r="O57" s="197">
        <v>3152</v>
      </c>
      <c r="P57" s="197">
        <v>2564</v>
      </c>
      <c r="Q57" s="197">
        <v>2508</v>
      </c>
      <c r="R57" s="197">
        <v>2007</v>
      </c>
      <c r="S57" s="197">
        <v>1666</v>
      </c>
      <c r="T57" s="197">
        <v>1316</v>
      </c>
      <c r="U57" s="197">
        <v>857</v>
      </c>
      <c r="V57" s="197">
        <v>469</v>
      </c>
    </row>
    <row r="58" spans="1:22">
      <c r="A58" s="148" t="s">
        <v>128</v>
      </c>
      <c r="B58" s="129">
        <v>45669</v>
      </c>
      <c r="C58" s="54"/>
      <c r="D58" s="197">
        <v>2745</v>
      </c>
      <c r="E58" s="197">
        <v>2666</v>
      </c>
      <c r="F58" s="197">
        <v>2295</v>
      </c>
      <c r="G58" s="197">
        <v>2467</v>
      </c>
      <c r="H58" s="197">
        <v>2386</v>
      </c>
      <c r="I58" s="197">
        <v>2826</v>
      </c>
      <c r="J58" s="197">
        <v>2958</v>
      </c>
      <c r="K58" s="197">
        <v>2820</v>
      </c>
      <c r="L58" s="197">
        <v>2911</v>
      </c>
      <c r="M58" s="197">
        <v>3424</v>
      </c>
      <c r="N58" s="197">
        <v>3492</v>
      </c>
      <c r="O58" s="197">
        <v>3196</v>
      </c>
      <c r="P58" s="197">
        <v>2663</v>
      </c>
      <c r="Q58" s="197">
        <v>2843</v>
      </c>
      <c r="R58" s="197">
        <v>2117</v>
      </c>
      <c r="S58" s="197">
        <v>1619</v>
      </c>
      <c r="T58" s="197">
        <v>1200</v>
      </c>
      <c r="U58" s="197">
        <v>678</v>
      </c>
      <c r="V58" s="197">
        <v>363</v>
      </c>
    </row>
    <row r="59" spans="1:22">
      <c r="A59" s="148" t="s">
        <v>125</v>
      </c>
      <c r="B59" s="129">
        <v>46009</v>
      </c>
      <c r="C59" s="54"/>
      <c r="D59" s="197">
        <v>2295</v>
      </c>
      <c r="E59" s="197">
        <v>2528</v>
      </c>
      <c r="F59" s="197">
        <v>2285</v>
      </c>
      <c r="G59" s="197">
        <v>2383</v>
      </c>
      <c r="H59" s="197">
        <v>2203</v>
      </c>
      <c r="I59" s="197">
        <v>2503</v>
      </c>
      <c r="J59" s="197">
        <v>2632</v>
      </c>
      <c r="K59" s="197">
        <v>2560</v>
      </c>
      <c r="L59" s="197">
        <v>2958</v>
      </c>
      <c r="M59" s="197">
        <v>3516</v>
      </c>
      <c r="N59" s="197">
        <v>3591</v>
      </c>
      <c r="O59" s="197">
        <v>3279</v>
      </c>
      <c r="P59" s="197">
        <v>2994</v>
      </c>
      <c r="Q59" s="197">
        <v>3075</v>
      </c>
      <c r="R59" s="197">
        <v>2430</v>
      </c>
      <c r="S59" s="197">
        <v>1887</v>
      </c>
      <c r="T59" s="197">
        <v>1514</v>
      </c>
      <c r="U59" s="197">
        <v>896</v>
      </c>
      <c r="V59" s="197">
        <v>480</v>
      </c>
    </row>
    <row r="60" spans="1:22">
      <c r="A60" s="148" t="s">
        <v>127</v>
      </c>
      <c r="B60" s="129">
        <v>12897</v>
      </c>
      <c r="C60" s="54"/>
      <c r="D60" s="197">
        <v>577</v>
      </c>
      <c r="E60" s="197">
        <v>615</v>
      </c>
      <c r="F60" s="197">
        <v>658</v>
      </c>
      <c r="G60" s="197">
        <v>614</v>
      </c>
      <c r="H60" s="197">
        <v>510</v>
      </c>
      <c r="I60" s="197">
        <v>576</v>
      </c>
      <c r="J60" s="197">
        <v>603</v>
      </c>
      <c r="K60" s="197">
        <v>710</v>
      </c>
      <c r="L60" s="197">
        <v>786</v>
      </c>
      <c r="M60" s="197">
        <v>955</v>
      </c>
      <c r="N60" s="197">
        <v>1020</v>
      </c>
      <c r="O60" s="197">
        <v>950</v>
      </c>
      <c r="P60" s="197">
        <v>926</v>
      </c>
      <c r="Q60" s="197">
        <v>938</v>
      </c>
      <c r="R60" s="197">
        <v>733</v>
      </c>
      <c r="S60" s="197">
        <v>683</v>
      </c>
      <c r="T60" s="197">
        <v>511</v>
      </c>
      <c r="U60" s="197">
        <v>312</v>
      </c>
      <c r="V60" s="197">
        <v>220</v>
      </c>
    </row>
    <row r="61" spans="1:22">
      <c r="A61" s="148" t="s">
        <v>153</v>
      </c>
      <c r="B61" s="129">
        <v>70396</v>
      </c>
      <c r="C61" s="54"/>
      <c r="D61" s="197">
        <v>3265</v>
      </c>
      <c r="E61" s="197">
        <v>3697</v>
      </c>
      <c r="F61" s="197">
        <v>3523</v>
      </c>
      <c r="G61" s="197">
        <v>3647</v>
      </c>
      <c r="H61" s="197">
        <v>3783</v>
      </c>
      <c r="I61" s="197">
        <v>3954</v>
      </c>
      <c r="J61" s="197">
        <v>3903</v>
      </c>
      <c r="K61" s="197">
        <v>3844</v>
      </c>
      <c r="L61" s="197">
        <v>4425</v>
      </c>
      <c r="M61" s="197">
        <v>5245</v>
      </c>
      <c r="N61" s="197">
        <v>5609</v>
      </c>
      <c r="O61" s="197">
        <v>5148</v>
      </c>
      <c r="P61" s="197">
        <v>4694</v>
      </c>
      <c r="Q61" s="197">
        <v>4757</v>
      </c>
      <c r="R61" s="197">
        <v>3769</v>
      </c>
      <c r="S61" s="197">
        <v>2979</v>
      </c>
      <c r="T61" s="197">
        <v>2177</v>
      </c>
      <c r="U61" s="197">
        <v>1265</v>
      </c>
      <c r="V61" s="197">
        <v>712</v>
      </c>
    </row>
    <row r="62" spans="1:22">
      <c r="A62" s="148" t="s">
        <v>148</v>
      </c>
      <c r="B62" s="129">
        <v>172775</v>
      </c>
      <c r="C62" s="54"/>
      <c r="D62" s="197">
        <v>9083</v>
      </c>
      <c r="E62" s="197">
        <v>9914</v>
      </c>
      <c r="F62" s="197">
        <v>9452</v>
      </c>
      <c r="G62" s="197">
        <v>9815</v>
      </c>
      <c r="H62" s="197">
        <v>9836</v>
      </c>
      <c r="I62" s="197">
        <v>10793</v>
      </c>
      <c r="J62" s="197">
        <v>11362</v>
      </c>
      <c r="K62" s="197">
        <v>11076</v>
      </c>
      <c r="L62" s="197">
        <v>11715</v>
      </c>
      <c r="M62" s="197">
        <v>13647</v>
      </c>
      <c r="N62" s="197">
        <v>13499</v>
      </c>
      <c r="O62" s="197">
        <v>11880</v>
      </c>
      <c r="P62" s="197">
        <v>10103</v>
      </c>
      <c r="Q62" s="197">
        <v>9372</v>
      </c>
      <c r="R62" s="197">
        <v>7357</v>
      </c>
      <c r="S62" s="197">
        <v>6018</v>
      </c>
      <c r="T62" s="197">
        <v>4349</v>
      </c>
      <c r="U62" s="197">
        <v>2370</v>
      </c>
      <c r="V62" s="197">
        <v>1134</v>
      </c>
    </row>
    <row r="63" spans="1:22">
      <c r="A63" s="148" t="s">
        <v>124</v>
      </c>
      <c r="B63" s="129">
        <v>10287</v>
      </c>
      <c r="C63" s="54"/>
      <c r="D63" s="197">
        <v>432</v>
      </c>
      <c r="E63" s="197">
        <v>549</v>
      </c>
      <c r="F63" s="197">
        <v>550</v>
      </c>
      <c r="G63" s="197">
        <v>456</v>
      </c>
      <c r="H63" s="197">
        <v>462</v>
      </c>
      <c r="I63" s="197">
        <v>530</v>
      </c>
      <c r="J63" s="197">
        <v>562</v>
      </c>
      <c r="K63" s="197">
        <v>548</v>
      </c>
      <c r="L63" s="197">
        <v>628</v>
      </c>
      <c r="M63" s="197">
        <v>788</v>
      </c>
      <c r="N63" s="197">
        <v>849</v>
      </c>
      <c r="O63" s="197">
        <v>783</v>
      </c>
      <c r="P63" s="197">
        <v>713</v>
      </c>
      <c r="Q63" s="197">
        <v>708</v>
      </c>
      <c r="R63" s="197">
        <v>617</v>
      </c>
      <c r="S63" s="197">
        <v>469</v>
      </c>
      <c r="T63" s="197">
        <v>322</v>
      </c>
      <c r="U63" s="197">
        <v>213</v>
      </c>
      <c r="V63" s="197">
        <v>108</v>
      </c>
    </row>
    <row r="64" spans="1:22">
      <c r="A64" s="148" t="s">
        <v>129</v>
      </c>
      <c r="B64" s="129">
        <v>74409</v>
      </c>
      <c r="C64" s="54"/>
      <c r="D64" s="197">
        <v>3381</v>
      </c>
      <c r="E64" s="197">
        <v>3844</v>
      </c>
      <c r="F64" s="197">
        <v>3696</v>
      </c>
      <c r="G64" s="197">
        <v>3845</v>
      </c>
      <c r="H64" s="197">
        <v>3360</v>
      </c>
      <c r="I64" s="197">
        <v>3829</v>
      </c>
      <c r="J64" s="197">
        <v>4162</v>
      </c>
      <c r="K64" s="197">
        <v>3940</v>
      </c>
      <c r="L64" s="197">
        <v>4589</v>
      </c>
      <c r="M64" s="197">
        <v>5630</v>
      </c>
      <c r="N64" s="197">
        <v>5914</v>
      </c>
      <c r="O64" s="197">
        <v>5393</v>
      </c>
      <c r="P64" s="197">
        <v>5005</v>
      </c>
      <c r="Q64" s="197">
        <v>5168</v>
      </c>
      <c r="R64" s="197">
        <v>4093</v>
      </c>
      <c r="S64" s="197">
        <v>3259</v>
      </c>
      <c r="T64" s="197">
        <v>2516</v>
      </c>
      <c r="U64" s="197">
        <v>1718</v>
      </c>
      <c r="V64" s="197">
        <v>1067</v>
      </c>
    </row>
    <row r="65" spans="1:22">
      <c r="A65" s="148" t="s">
        <v>138</v>
      </c>
      <c r="B65" s="129">
        <v>89856</v>
      </c>
      <c r="C65" s="54"/>
      <c r="D65" s="197">
        <v>4413</v>
      </c>
      <c r="E65" s="197">
        <v>4710</v>
      </c>
      <c r="F65" s="197">
        <v>4488</v>
      </c>
      <c r="G65" s="197">
        <v>4734</v>
      </c>
      <c r="H65" s="197">
        <v>5315</v>
      </c>
      <c r="I65" s="197">
        <v>5714</v>
      </c>
      <c r="J65" s="197">
        <v>5718</v>
      </c>
      <c r="K65" s="197">
        <v>5381</v>
      </c>
      <c r="L65" s="197">
        <v>5600</v>
      </c>
      <c r="M65" s="197">
        <v>6944</v>
      </c>
      <c r="N65" s="197">
        <v>7240</v>
      </c>
      <c r="O65" s="197">
        <v>6518</v>
      </c>
      <c r="P65" s="197">
        <v>5333</v>
      </c>
      <c r="Q65" s="197">
        <v>5346</v>
      </c>
      <c r="R65" s="197">
        <v>4061</v>
      </c>
      <c r="S65" s="197">
        <v>3394</v>
      </c>
      <c r="T65" s="197">
        <v>2620</v>
      </c>
      <c r="U65" s="197">
        <v>1503</v>
      </c>
      <c r="V65" s="197">
        <v>824</v>
      </c>
    </row>
    <row r="66" spans="1:22">
      <c r="A66" s="148" t="s">
        <v>135</v>
      </c>
      <c r="B66" s="129">
        <v>57815</v>
      </c>
      <c r="C66" s="54"/>
      <c r="D66" s="197">
        <v>2647</v>
      </c>
      <c r="E66" s="197">
        <v>2934</v>
      </c>
      <c r="F66" s="197">
        <v>2896</v>
      </c>
      <c r="G66" s="197">
        <v>2812</v>
      </c>
      <c r="H66" s="197">
        <v>2712</v>
      </c>
      <c r="I66" s="197">
        <v>2666</v>
      </c>
      <c r="J66" s="197">
        <v>2777</v>
      </c>
      <c r="K66" s="197">
        <v>2815</v>
      </c>
      <c r="L66" s="197">
        <v>3600</v>
      </c>
      <c r="M66" s="197">
        <v>4505</v>
      </c>
      <c r="N66" s="197">
        <v>4704</v>
      </c>
      <c r="O66" s="197">
        <v>4419</v>
      </c>
      <c r="P66" s="197">
        <v>3976</v>
      </c>
      <c r="Q66" s="197">
        <v>4325</v>
      </c>
      <c r="R66" s="197">
        <v>3366</v>
      </c>
      <c r="S66" s="197">
        <v>2733</v>
      </c>
      <c r="T66" s="197">
        <v>1947</v>
      </c>
      <c r="U66" s="197">
        <v>1246</v>
      </c>
      <c r="V66" s="197">
        <v>735</v>
      </c>
    </row>
    <row r="67" spans="1:22">
      <c r="A67" s="148" t="s">
        <v>134</v>
      </c>
      <c r="B67" s="129">
        <v>10999</v>
      </c>
      <c r="C67" s="54"/>
      <c r="D67" s="197">
        <v>635</v>
      </c>
      <c r="E67" s="197">
        <v>629</v>
      </c>
      <c r="F67" s="197">
        <v>600</v>
      </c>
      <c r="G67" s="197">
        <v>605</v>
      </c>
      <c r="H67" s="197">
        <v>522</v>
      </c>
      <c r="I67" s="197">
        <v>619</v>
      </c>
      <c r="J67" s="197">
        <v>615</v>
      </c>
      <c r="K67" s="197">
        <v>691</v>
      </c>
      <c r="L67" s="197">
        <v>714</v>
      </c>
      <c r="M67" s="197">
        <v>814</v>
      </c>
      <c r="N67" s="197">
        <v>831</v>
      </c>
      <c r="O67" s="197">
        <v>764</v>
      </c>
      <c r="P67" s="197">
        <v>717</v>
      </c>
      <c r="Q67" s="197">
        <v>676</v>
      </c>
      <c r="R67" s="197">
        <v>568</v>
      </c>
      <c r="S67" s="197">
        <v>407</v>
      </c>
      <c r="T67" s="197">
        <v>300</v>
      </c>
      <c r="U67" s="197">
        <v>180</v>
      </c>
      <c r="V67" s="197">
        <v>112</v>
      </c>
    </row>
    <row r="68" spans="1:22">
      <c r="A68" s="148" t="s">
        <v>149</v>
      </c>
      <c r="B68" s="129">
        <v>57629</v>
      </c>
      <c r="C68" s="54"/>
      <c r="D68" s="197">
        <v>2509</v>
      </c>
      <c r="E68" s="197">
        <v>2791</v>
      </c>
      <c r="F68" s="197">
        <v>2719</v>
      </c>
      <c r="G68" s="197">
        <v>2807</v>
      </c>
      <c r="H68" s="197">
        <v>2836</v>
      </c>
      <c r="I68" s="197">
        <v>2986</v>
      </c>
      <c r="J68" s="197">
        <v>3016</v>
      </c>
      <c r="K68" s="197">
        <v>2953</v>
      </c>
      <c r="L68" s="197">
        <v>3390</v>
      </c>
      <c r="M68" s="197">
        <v>4165</v>
      </c>
      <c r="N68" s="197">
        <v>4475</v>
      </c>
      <c r="O68" s="197">
        <v>4420</v>
      </c>
      <c r="P68" s="197">
        <v>4056</v>
      </c>
      <c r="Q68" s="197">
        <v>4130</v>
      </c>
      <c r="R68" s="197">
        <v>3459</v>
      </c>
      <c r="S68" s="197">
        <v>2713</v>
      </c>
      <c r="T68" s="197">
        <v>2091</v>
      </c>
      <c r="U68" s="197">
        <v>1309</v>
      </c>
      <c r="V68" s="197">
        <v>804</v>
      </c>
    </row>
    <row r="69" spans="1:22">
      <c r="A69" s="148" t="s">
        <v>150</v>
      </c>
      <c r="B69" s="129">
        <v>164339</v>
      </c>
      <c r="C69" s="54"/>
      <c r="D69" s="197">
        <v>8121</v>
      </c>
      <c r="E69" s="197">
        <v>8857</v>
      </c>
      <c r="F69" s="197">
        <v>8549</v>
      </c>
      <c r="G69" s="197">
        <v>8573</v>
      </c>
      <c r="H69" s="197">
        <v>8922</v>
      </c>
      <c r="I69" s="197">
        <v>9500</v>
      </c>
      <c r="J69" s="197">
        <v>10191</v>
      </c>
      <c r="K69" s="197">
        <v>10183</v>
      </c>
      <c r="L69" s="197">
        <v>10636</v>
      </c>
      <c r="M69" s="197">
        <v>12634</v>
      </c>
      <c r="N69" s="197">
        <v>13150</v>
      </c>
      <c r="O69" s="197">
        <v>12097</v>
      </c>
      <c r="P69" s="197">
        <v>10401</v>
      </c>
      <c r="Q69" s="197">
        <v>9659</v>
      </c>
      <c r="R69" s="197">
        <v>7481</v>
      </c>
      <c r="S69" s="197">
        <v>6208</v>
      </c>
      <c r="T69" s="197">
        <v>4745</v>
      </c>
      <c r="U69" s="197">
        <v>2936</v>
      </c>
      <c r="V69" s="197">
        <v>1496</v>
      </c>
    </row>
    <row r="70" spans="1:22">
      <c r="A70" s="148" t="s">
        <v>130</v>
      </c>
      <c r="B70" s="129">
        <v>47145</v>
      </c>
      <c r="C70" s="54"/>
      <c r="D70" s="197">
        <v>2119</v>
      </c>
      <c r="E70" s="197">
        <v>2366</v>
      </c>
      <c r="F70" s="197">
        <v>2429</v>
      </c>
      <c r="G70" s="197">
        <v>3111</v>
      </c>
      <c r="H70" s="197">
        <v>3989</v>
      </c>
      <c r="I70" s="197">
        <v>2677</v>
      </c>
      <c r="J70" s="197">
        <v>2506</v>
      </c>
      <c r="K70" s="197">
        <v>2583</v>
      </c>
      <c r="L70" s="197">
        <v>2980</v>
      </c>
      <c r="M70" s="197">
        <v>3612</v>
      </c>
      <c r="N70" s="197">
        <v>3656</v>
      </c>
      <c r="O70" s="197">
        <v>3123</v>
      </c>
      <c r="P70" s="197">
        <v>2714</v>
      </c>
      <c r="Q70" s="197">
        <v>2721</v>
      </c>
      <c r="R70" s="197">
        <v>2175</v>
      </c>
      <c r="S70" s="197">
        <v>1793</v>
      </c>
      <c r="T70" s="197">
        <v>1319</v>
      </c>
      <c r="U70" s="197">
        <v>791</v>
      </c>
      <c r="V70" s="197">
        <v>481</v>
      </c>
    </row>
    <row r="71" spans="1:22">
      <c r="A71" s="148" t="s">
        <v>155</v>
      </c>
      <c r="B71" s="129">
        <v>47266</v>
      </c>
      <c r="C71" s="54"/>
      <c r="D71" s="197">
        <v>2374</v>
      </c>
      <c r="E71" s="197">
        <v>2575</v>
      </c>
      <c r="F71" s="197">
        <v>2370</v>
      </c>
      <c r="G71" s="197">
        <v>2460</v>
      </c>
      <c r="H71" s="197">
        <v>2817</v>
      </c>
      <c r="I71" s="197">
        <v>3001</v>
      </c>
      <c r="J71" s="197">
        <v>3138</v>
      </c>
      <c r="K71" s="197">
        <v>2775</v>
      </c>
      <c r="L71" s="197">
        <v>2775</v>
      </c>
      <c r="M71" s="197">
        <v>3553</v>
      </c>
      <c r="N71" s="197">
        <v>3836</v>
      </c>
      <c r="O71" s="197">
        <v>3540</v>
      </c>
      <c r="P71" s="197">
        <v>2985</v>
      </c>
      <c r="Q71" s="197">
        <v>2740</v>
      </c>
      <c r="R71" s="197">
        <v>2032</v>
      </c>
      <c r="S71" s="197">
        <v>1705</v>
      </c>
      <c r="T71" s="197">
        <v>1301</v>
      </c>
      <c r="U71" s="197">
        <v>845</v>
      </c>
      <c r="V71" s="197">
        <v>444</v>
      </c>
    </row>
    <row r="72" spans="1:22">
      <c r="A72" s="148" t="s">
        <v>137</v>
      </c>
      <c r="B72" s="129">
        <v>90141</v>
      </c>
      <c r="C72" s="54"/>
      <c r="D72" s="197">
        <v>4990</v>
      </c>
      <c r="E72" s="197">
        <v>5533</v>
      </c>
      <c r="F72" s="197">
        <v>5239</v>
      </c>
      <c r="G72" s="197">
        <v>5028</v>
      </c>
      <c r="H72" s="197">
        <v>4894</v>
      </c>
      <c r="I72" s="197">
        <v>5684</v>
      </c>
      <c r="J72" s="197">
        <v>6008</v>
      </c>
      <c r="K72" s="197">
        <v>5812</v>
      </c>
      <c r="L72" s="197">
        <v>6453</v>
      </c>
      <c r="M72" s="197">
        <v>7449</v>
      </c>
      <c r="N72" s="197">
        <v>7084</v>
      </c>
      <c r="O72" s="197">
        <v>6004</v>
      </c>
      <c r="P72" s="197">
        <v>5003</v>
      </c>
      <c r="Q72" s="197">
        <v>4916</v>
      </c>
      <c r="R72" s="197">
        <v>3763</v>
      </c>
      <c r="S72" s="197">
        <v>2821</v>
      </c>
      <c r="T72" s="197">
        <v>1921</v>
      </c>
      <c r="U72" s="197">
        <v>1005</v>
      </c>
      <c r="V72" s="197">
        <v>534</v>
      </c>
    </row>
    <row r="73" spans="1:22">
      <c r="A73" s="178" t="s">
        <v>217</v>
      </c>
      <c r="B73" s="203">
        <f>SUM(B7:B38)</f>
        <v>5366615</v>
      </c>
      <c r="C73" s="179"/>
      <c r="D73" s="256" t="s">
        <v>172</v>
      </c>
      <c r="E73" s="256"/>
      <c r="F73" s="256"/>
      <c r="G73" s="256"/>
      <c r="H73" s="256"/>
      <c r="I73" s="256"/>
      <c r="J73" s="256"/>
      <c r="K73" s="256"/>
      <c r="L73" s="256"/>
      <c r="M73" s="256"/>
      <c r="N73" s="256"/>
      <c r="O73" s="256"/>
      <c r="P73" s="256"/>
      <c r="Q73" s="256"/>
      <c r="R73" s="256"/>
      <c r="S73" s="256"/>
      <c r="T73" s="256"/>
      <c r="U73" s="256"/>
      <c r="V73" s="256"/>
    </row>
    <row r="74" spans="1:22">
      <c r="A74" s="181" t="s">
        <v>173</v>
      </c>
      <c r="B74" s="180" t="s">
        <v>174</v>
      </c>
      <c r="C74" s="180"/>
      <c r="D74" s="180" t="s">
        <v>175</v>
      </c>
      <c r="E74" s="180" t="s">
        <v>176</v>
      </c>
      <c r="F74" s="180" t="s">
        <v>177</v>
      </c>
      <c r="G74" s="180" t="s">
        <v>178</v>
      </c>
      <c r="H74" s="180" t="s">
        <v>179</v>
      </c>
      <c r="I74" s="180" t="s">
        <v>180</v>
      </c>
      <c r="J74" s="180" t="s">
        <v>181</v>
      </c>
      <c r="K74" s="180" t="s">
        <v>182</v>
      </c>
      <c r="L74" s="180" t="s">
        <v>183</v>
      </c>
      <c r="M74" s="180" t="s">
        <v>184</v>
      </c>
      <c r="N74" s="180" t="s">
        <v>185</v>
      </c>
      <c r="O74" s="180" t="s">
        <v>186</v>
      </c>
      <c r="P74" s="180" t="s">
        <v>187</v>
      </c>
      <c r="Q74" s="180" t="s">
        <v>188</v>
      </c>
      <c r="R74" s="180" t="s">
        <v>189</v>
      </c>
      <c r="S74" s="180" t="s">
        <v>190</v>
      </c>
      <c r="T74" s="180" t="s">
        <v>191</v>
      </c>
      <c r="U74" s="180" t="s">
        <v>192</v>
      </c>
      <c r="V74" s="180" t="s">
        <v>193</v>
      </c>
    </row>
    <row r="75" spans="1:22">
      <c r="A75" s="148" t="s">
        <v>131</v>
      </c>
      <c r="B75" s="129">
        <v>110409</v>
      </c>
      <c r="C75" s="43"/>
      <c r="D75" s="197">
        <v>5922</v>
      </c>
      <c r="E75" s="197">
        <v>5471</v>
      </c>
      <c r="F75" s="197">
        <v>4543</v>
      </c>
      <c r="G75" s="197">
        <v>5739</v>
      </c>
      <c r="H75" s="197">
        <v>9821</v>
      </c>
      <c r="I75" s="197">
        <v>10555</v>
      </c>
      <c r="J75" s="197">
        <v>9881</v>
      </c>
      <c r="K75" s="197">
        <v>8329</v>
      </c>
      <c r="L75" s="197">
        <v>7205</v>
      </c>
      <c r="M75" s="197">
        <v>7316</v>
      </c>
      <c r="N75" s="197">
        <v>7587</v>
      </c>
      <c r="O75" s="197">
        <v>7034</v>
      </c>
      <c r="P75" s="197">
        <v>6025</v>
      </c>
      <c r="Q75" s="197">
        <v>5414</v>
      </c>
      <c r="R75" s="197">
        <v>3463</v>
      </c>
      <c r="S75" s="197">
        <v>2709</v>
      </c>
      <c r="T75" s="197">
        <v>1952</v>
      </c>
      <c r="U75" s="197">
        <v>1022</v>
      </c>
      <c r="V75" s="197">
        <v>421</v>
      </c>
    </row>
    <row r="76" spans="1:22">
      <c r="A76" s="148" t="s">
        <v>141</v>
      </c>
      <c r="B76" s="129">
        <v>128508</v>
      </c>
      <c r="C76" s="43"/>
      <c r="D76" s="197">
        <v>7548</v>
      </c>
      <c r="E76" s="197">
        <v>8103</v>
      </c>
      <c r="F76" s="197">
        <v>7379</v>
      </c>
      <c r="G76" s="197">
        <v>7309</v>
      </c>
      <c r="H76" s="197">
        <v>6699</v>
      </c>
      <c r="I76" s="197">
        <v>7321</v>
      </c>
      <c r="J76" s="197">
        <v>7781</v>
      </c>
      <c r="K76" s="197">
        <v>8173</v>
      </c>
      <c r="L76" s="197">
        <v>8603</v>
      </c>
      <c r="M76" s="197">
        <v>9855</v>
      </c>
      <c r="N76" s="197">
        <v>10224</v>
      </c>
      <c r="O76" s="197">
        <v>9255</v>
      </c>
      <c r="P76" s="197">
        <v>8306</v>
      </c>
      <c r="Q76" s="197">
        <v>8016</v>
      </c>
      <c r="R76" s="197">
        <v>5485</v>
      </c>
      <c r="S76" s="197">
        <v>3938</v>
      </c>
      <c r="T76" s="197">
        <v>2581</v>
      </c>
      <c r="U76" s="197">
        <v>1361</v>
      </c>
      <c r="V76" s="197">
        <v>571</v>
      </c>
    </row>
    <row r="77" spans="1:22">
      <c r="A77" s="148" t="s">
        <v>143</v>
      </c>
      <c r="B77" s="129">
        <v>56746</v>
      </c>
      <c r="C77" s="43"/>
      <c r="D77" s="197">
        <v>3004</v>
      </c>
      <c r="E77" s="197">
        <v>3081</v>
      </c>
      <c r="F77" s="197">
        <v>3092</v>
      </c>
      <c r="G77" s="197">
        <v>3318</v>
      </c>
      <c r="H77" s="197">
        <v>3019</v>
      </c>
      <c r="I77" s="197">
        <v>3190</v>
      </c>
      <c r="J77" s="197">
        <v>3281</v>
      </c>
      <c r="K77" s="197">
        <v>3075</v>
      </c>
      <c r="L77" s="197">
        <v>3475</v>
      </c>
      <c r="M77" s="197">
        <v>4125</v>
      </c>
      <c r="N77" s="197">
        <v>4556</v>
      </c>
      <c r="O77" s="197">
        <v>4102</v>
      </c>
      <c r="P77" s="197">
        <v>3739</v>
      </c>
      <c r="Q77" s="197">
        <v>4026</v>
      </c>
      <c r="R77" s="197">
        <v>2936</v>
      </c>
      <c r="S77" s="197">
        <v>2150</v>
      </c>
      <c r="T77" s="197">
        <v>1470</v>
      </c>
      <c r="U77" s="197">
        <v>795</v>
      </c>
      <c r="V77" s="197">
        <v>312</v>
      </c>
    </row>
    <row r="78" spans="1:22">
      <c r="A78" s="148" t="s">
        <v>147</v>
      </c>
      <c r="B78" s="129">
        <v>42689</v>
      </c>
      <c r="C78" s="43"/>
      <c r="D78" s="197">
        <v>1899</v>
      </c>
      <c r="E78" s="197">
        <v>2139</v>
      </c>
      <c r="F78" s="197">
        <v>2191</v>
      </c>
      <c r="G78" s="197">
        <v>2302</v>
      </c>
      <c r="H78" s="197">
        <v>2289</v>
      </c>
      <c r="I78" s="197">
        <v>2395</v>
      </c>
      <c r="J78" s="197">
        <v>2217</v>
      </c>
      <c r="K78" s="197">
        <v>2196</v>
      </c>
      <c r="L78" s="197">
        <v>2383</v>
      </c>
      <c r="M78" s="197">
        <v>3172</v>
      </c>
      <c r="N78" s="197">
        <v>3485</v>
      </c>
      <c r="O78" s="197">
        <v>3336</v>
      </c>
      <c r="P78" s="197">
        <v>3178</v>
      </c>
      <c r="Q78" s="197">
        <v>3325</v>
      </c>
      <c r="R78" s="197">
        <v>2523</v>
      </c>
      <c r="S78" s="197">
        <v>1771</v>
      </c>
      <c r="T78" s="197">
        <v>1117</v>
      </c>
      <c r="U78" s="197">
        <v>547</v>
      </c>
      <c r="V78" s="197">
        <v>224</v>
      </c>
    </row>
    <row r="79" spans="1:22">
      <c r="A79" s="148" t="s">
        <v>126</v>
      </c>
      <c r="B79" s="129">
        <v>241338</v>
      </c>
      <c r="C79" s="43"/>
      <c r="D79" s="197">
        <v>13382</v>
      </c>
      <c r="E79" s="197">
        <v>12464</v>
      </c>
      <c r="F79" s="197">
        <v>10627</v>
      </c>
      <c r="G79" s="197">
        <v>12757</v>
      </c>
      <c r="H79" s="197">
        <v>20574</v>
      </c>
      <c r="I79" s="197">
        <v>21865</v>
      </c>
      <c r="J79" s="197">
        <v>21344</v>
      </c>
      <c r="K79" s="197">
        <v>18893</v>
      </c>
      <c r="L79" s="197">
        <v>16689</v>
      </c>
      <c r="M79" s="197">
        <v>16799</v>
      </c>
      <c r="N79" s="197">
        <v>16917</v>
      </c>
      <c r="O79" s="197">
        <v>14738</v>
      </c>
      <c r="P79" s="197">
        <v>12053</v>
      </c>
      <c r="Q79" s="197">
        <v>11161</v>
      </c>
      <c r="R79" s="197">
        <v>7595</v>
      </c>
      <c r="S79" s="197">
        <v>5749</v>
      </c>
      <c r="T79" s="197">
        <v>4327</v>
      </c>
      <c r="U79" s="197">
        <v>2359</v>
      </c>
      <c r="V79" s="197">
        <v>1045</v>
      </c>
    </row>
    <row r="80" spans="1:22">
      <c r="A80" s="148" t="s">
        <v>152</v>
      </c>
      <c r="B80" s="129">
        <v>25745</v>
      </c>
      <c r="C80" s="43"/>
      <c r="D80" s="197">
        <v>1514</v>
      </c>
      <c r="E80" s="197">
        <v>1509</v>
      </c>
      <c r="F80" s="197">
        <v>1486</v>
      </c>
      <c r="G80" s="197">
        <v>1468</v>
      </c>
      <c r="H80" s="197">
        <v>1502</v>
      </c>
      <c r="I80" s="197">
        <v>1570</v>
      </c>
      <c r="J80" s="197">
        <v>1585</v>
      </c>
      <c r="K80" s="197">
        <v>1496</v>
      </c>
      <c r="L80" s="197">
        <v>1686</v>
      </c>
      <c r="M80" s="197">
        <v>2064</v>
      </c>
      <c r="N80" s="197">
        <v>2131</v>
      </c>
      <c r="O80" s="197">
        <v>1807</v>
      </c>
      <c r="P80" s="197">
        <v>1585</v>
      </c>
      <c r="Q80" s="197">
        <v>1617</v>
      </c>
      <c r="R80" s="197">
        <v>1147</v>
      </c>
      <c r="S80" s="197">
        <v>781</v>
      </c>
      <c r="T80" s="197">
        <v>478</v>
      </c>
      <c r="U80" s="197">
        <v>234</v>
      </c>
      <c r="V80" s="197">
        <v>85</v>
      </c>
    </row>
    <row r="81" spans="1:22">
      <c r="A81" s="148" t="s">
        <v>146</v>
      </c>
      <c r="B81" s="129">
        <v>72733</v>
      </c>
      <c r="C81" s="43"/>
      <c r="D81" s="197">
        <v>3467</v>
      </c>
      <c r="E81" s="197">
        <v>3931</v>
      </c>
      <c r="F81" s="197">
        <v>3812</v>
      </c>
      <c r="G81" s="197">
        <v>3818</v>
      </c>
      <c r="H81" s="197">
        <v>3834</v>
      </c>
      <c r="I81" s="197">
        <v>4011</v>
      </c>
      <c r="J81" s="197">
        <v>3759</v>
      </c>
      <c r="K81" s="197">
        <v>3466</v>
      </c>
      <c r="L81" s="197">
        <v>4043</v>
      </c>
      <c r="M81" s="197">
        <v>5220</v>
      </c>
      <c r="N81" s="197">
        <v>5985</v>
      </c>
      <c r="O81" s="197">
        <v>5494</v>
      </c>
      <c r="P81" s="197">
        <v>5224</v>
      </c>
      <c r="Q81" s="197">
        <v>5544</v>
      </c>
      <c r="R81" s="197">
        <v>4226</v>
      </c>
      <c r="S81" s="197">
        <v>3234</v>
      </c>
      <c r="T81" s="197">
        <v>2184</v>
      </c>
      <c r="U81" s="197">
        <v>1057</v>
      </c>
      <c r="V81" s="197">
        <v>424</v>
      </c>
    </row>
    <row r="82" spans="1:22">
      <c r="A82" s="148" t="s">
        <v>144</v>
      </c>
      <c r="B82" s="129">
        <v>73356</v>
      </c>
      <c r="C82" s="43"/>
      <c r="D82" s="197">
        <v>3991</v>
      </c>
      <c r="E82" s="197">
        <v>4098</v>
      </c>
      <c r="F82" s="197">
        <v>3644</v>
      </c>
      <c r="G82" s="197">
        <v>4292</v>
      </c>
      <c r="H82" s="197">
        <v>6790</v>
      </c>
      <c r="I82" s="197">
        <v>6174</v>
      </c>
      <c r="J82" s="197">
        <v>5478</v>
      </c>
      <c r="K82" s="197">
        <v>4680</v>
      </c>
      <c r="L82" s="197">
        <v>4225</v>
      </c>
      <c r="M82" s="197">
        <v>4783</v>
      </c>
      <c r="N82" s="197">
        <v>5243</v>
      </c>
      <c r="O82" s="197">
        <v>4871</v>
      </c>
      <c r="P82" s="197">
        <v>3901</v>
      </c>
      <c r="Q82" s="197">
        <v>3768</v>
      </c>
      <c r="R82" s="197">
        <v>2675</v>
      </c>
      <c r="S82" s="197">
        <v>2103</v>
      </c>
      <c r="T82" s="197">
        <v>1500</v>
      </c>
      <c r="U82" s="197">
        <v>817</v>
      </c>
      <c r="V82" s="197">
        <v>323</v>
      </c>
    </row>
    <row r="83" spans="1:22">
      <c r="A83" s="148" t="s">
        <v>145</v>
      </c>
      <c r="B83" s="129">
        <v>59917</v>
      </c>
      <c r="C83" s="43"/>
      <c r="D83" s="197">
        <v>3406</v>
      </c>
      <c r="E83" s="197">
        <v>3473</v>
      </c>
      <c r="F83" s="197">
        <v>3259</v>
      </c>
      <c r="G83" s="197">
        <v>3379</v>
      </c>
      <c r="H83" s="197">
        <v>3579</v>
      </c>
      <c r="I83" s="197">
        <v>3790</v>
      </c>
      <c r="J83" s="197">
        <v>3604</v>
      </c>
      <c r="K83" s="197">
        <v>3424</v>
      </c>
      <c r="L83" s="197">
        <v>3863</v>
      </c>
      <c r="M83" s="197">
        <v>4694</v>
      </c>
      <c r="N83" s="197">
        <v>4861</v>
      </c>
      <c r="O83" s="197">
        <v>4307</v>
      </c>
      <c r="P83" s="197">
        <v>3706</v>
      </c>
      <c r="Q83" s="197">
        <v>3723</v>
      </c>
      <c r="R83" s="197">
        <v>2700</v>
      </c>
      <c r="S83" s="197">
        <v>2055</v>
      </c>
      <c r="T83" s="197">
        <v>1262</v>
      </c>
      <c r="U83" s="197">
        <v>595</v>
      </c>
      <c r="V83" s="197">
        <v>237</v>
      </c>
    </row>
    <row r="84" spans="1:22">
      <c r="A84" s="148" t="s">
        <v>151</v>
      </c>
      <c r="B84" s="129">
        <v>53310</v>
      </c>
      <c r="C84" s="43"/>
      <c r="D84" s="197">
        <v>2720</v>
      </c>
      <c r="E84" s="197">
        <v>3054</v>
      </c>
      <c r="F84" s="197">
        <v>3038</v>
      </c>
      <c r="G84" s="197">
        <v>3163</v>
      </c>
      <c r="H84" s="197">
        <v>3153</v>
      </c>
      <c r="I84" s="197">
        <v>3084</v>
      </c>
      <c r="J84" s="197">
        <v>3012</v>
      </c>
      <c r="K84" s="197">
        <v>3056</v>
      </c>
      <c r="L84" s="197">
        <v>3264</v>
      </c>
      <c r="M84" s="197">
        <v>3870</v>
      </c>
      <c r="N84" s="197">
        <v>4349</v>
      </c>
      <c r="O84" s="197">
        <v>3964</v>
      </c>
      <c r="P84" s="197">
        <v>3412</v>
      </c>
      <c r="Q84" s="197">
        <v>3284</v>
      </c>
      <c r="R84" s="197">
        <v>2450</v>
      </c>
      <c r="S84" s="197">
        <v>1963</v>
      </c>
      <c r="T84" s="197">
        <v>1436</v>
      </c>
      <c r="U84" s="197">
        <v>729</v>
      </c>
      <c r="V84" s="197">
        <v>309</v>
      </c>
    </row>
    <row r="85" spans="1:22">
      <c r="A85" s="148" t="s">
        <v>132</v>
      </c>
      <c r="B85" s="129">
        <v>49523</v>
      </c>
      <c r="C85" s="43"/>
      <c r="D85" s="197">
        <v>2882</v>
      </c>
      <c r="E85" s="197">
        <v>3204</v>
      </c>
      <c r="F85" s="197">
        <v>3039</v>
      </c>
      <c r="G85" s="197">
        <v>2778</v>
      </c>
      <c r="H85" s="197">
        <v>2723</v>
      </c>
      <c r="I85" s="197">
        <v>2751</v>
      </c>
      <c r="J85" s="197">
        <v>2667</v>
      </c>
      <c r="K85" s="197">
        <v>2759</v>
      </c>
      <c r="L85" s="197">
        <v>3281</v>
      </c>
      <c r="M85" s="197">
        <v>3790</v>
      </c>
      <c r="N85" s="197">
        <v>4169</v>
      </c>
      <c r="O85" s="197">
        <v>3688</v>
      </c>
      <c r="P85" s="197">
        <v>3058</v>
      </c>
      <c r="Q85" s="197">
        <v>2872</v>
      </c>
      <c r="R85" s="197">
        <v>2255</v>
      </c>
      <c r="S85" s="197">
        <v>1642</v>
      </c>
      <c r="T85" s="197">
        <v>1131</v>
      </c>
      <c r="U85" s="197">
        <v>589</v>
      </c>
      <c r="V85" s="197">
        <v>245</v>
      </c>
    </row>
    <row r="86" spans="1:22">
      <c r="A86" s="148" t="s">
        <v>139</v>
      </c>
      <c r="B86" s="129">
        <v>45020</v>
      </c>
      <c r="C86" s="43"/>
      <c r="D86" s="197">
        <v>2631</v>
      </c>
      <c r="E86" s="197">
        <v>3004</v>
      </c>
      <c r="F86" s="197">
        <v>2949</v>
      </c>
      <c r="G86" s="197">
        <v>2962</v>
      </c>
      <c r="H86" s="197">
        <v>2637</v>
      </c>
      <c r="I86" s="197">
        <v>2447</v>
      </c>
      <c r="J86" s="197">
        <v>2306</v>
      </c>
      <c r="K86" s="197">
        <v>2641</v>
      </c>
      <c r="L86" s="197">
        <v>2922</v>
      </c>
      <c r="M86" s="197">
        <v>3291</v>
      </c>
      <c r="N86" s="197">
        <v>3553</v>
      </c>
      <c r="O86" s="197">
        <v>3292</v>
      </c>
      <c r="P86" s="197">
        <v>2800</v>
      </c>
      <c r="Q86" s="197">
        <v>2451</v>
      </c>
      <c r="R86" s="197">
        <v>1811</v>
      </c>
      <c r="S86" s="197">
        <v>1492</v>
      </c>
      <c r="T86" s="197">
        <v>1047</v>
      </c>
      <c r="U86" s="197">
        <v>536</v>
      </c>
      <c r="V86" s="197">
        <v>248</v>
      </c>
    </row>
    <row r="87" spans="1:22">
      <c r="A87" s="148" t="s">
        <v>136</v>
      </c>
      <c r="B87" s="129">
        <v>77217</v>
      </c>
      <c r="C87" s="54"/>
      <c r="D87" s="197">
        <v>4435</v>
      </c>
      <c r="E87" s="197">
        <v>4726</v>
      </c>
      <c r="F87" s="197">
        <v>4355</v>
      </c>
      <c r="G87" s="197">
        <v>4369</v>
      </c>
      <c r="H87" s="197">
        <v>4475</v>
      </c>
      <c r="I87" s="197">
        <v>4743</v>
      </c>
      <c r="J87" s="197">
        <v>4828</v>
      </c>
      <c r="K87" s="197">
        <v>4970</v>
      </c>
      <c r="L87" s="197">
        <v>5393</v>
      </c>
      <c r="M87" s="197">
        <v>6218</v>
      </c>
      <c r="N87" s="197">
        <v>6260</v>
      </c>
      <c r="O87" s="197">
        <v>5407</v>
      </c>
      <c r="P87" s="197">
        <v>4395</v>
      </c>
      <c r="Q87" s="197">
        <v>4561</v>
      </c>
      <c r="R87" s="197">
        <v>3164</v>
      </c>
      <c r="S87" s="197">
        <v>2325</v>
      </c>
      <c r="T87" s="197">
        <v>1595</v>
      </c>
      <c r="U87" s="197">
        <v>715</v>
      </c>
      <c r="V87" s="197">
        <v>283</v>
      </c>
    </row>
    <row r="88" spans="1:22">
      <c r="A88" s="148" t="s">
        <v>140</v>
      </c>
      <c r="B88" s="129">
        <v>179425</v>
      </c>
      <c r="C88" s="54"/>
      <c r="D88" s="197">
        <v>9986</v>
      </c>
      <c r="E88" s="197">
        <v>10933</v>
      </c>
      <c r="F88" s="197">
        <v>9947</v>
      </c>
      <c r="G88" s="197">
        <v>10101</v>
      </c>
      <c r="H88" s="197">
        <v>11198</v>
      </c>
      <c r="I88" s="197">
        <v>10964</v>
      </c>
      <c r="J88" s="197">
        <v>10980</v>
      </c>
      <c r="K88" s="197">
        <v>10675</v>
      </c>
      <c r="L88" s="197">
        <v>11298</v>
      </c>
      <c r="M88" s="197">
        <v>13546</v>
      </c>
      <c r="N88" s="197">
        <v>13888</v>
      </c>
      <c r="O88" s="197">
        <v>12871</v>
      </c>
      <c r="P88" s="197">
        <v>10989</v>
      </c>
      <c r="Q88" s="197">
        <v>11225</v>
      </c>
      <c r="R88" s="197">
        <v>8362</v>
      </c>
      <c r="S88" s="197">
        <v>5827</v>
      </c>
      <c r="T88" s="197">
        <v>3904</v>
      </c>
      <c r="U88" s="197">
        <v>1930</v>
      </c>
      <c r="V88" s="197">
        <v>801</v>
      </c>
    </row>
    <row r="89" spans="1:22">
      <c r="A89" s="148" t="s">
        <v>142</v>
      </c>
      <c r="B89" s="129">
        <v>307942</v>
      </c>
      <c r="C89" s="54"/>
      <c r="D89" s="197">
        <v>17321</v>
      </c>
      <c r="E89" s="197">
        <v>16440</v>
      </c>
      <c r="F89" s="197">
        <v>14330</v>
      </c>
      <c r="G89" s="197">
        <v>16852</v>
      </c>
      <c r="H89" s="197">
        <v>26656</v>
      </c>
      <c r="I89" s="197">
        <v>29009</v>
      </c>
      <c r="J89" s="197">
        <v>27823</v>
      </c>
      <c r="K89" s="197">
        <v>23322</v>
      </c>
      <c r="L89" s="197">
        <v>20441</v>
      </c>
      <c r="M89" s="197">
        <v>21947</v>
      </c>
      <c r="N89" s="197">
        <v>23422</v>
      </c>
      <c r="O89" s="197">
        <v>20295</v>
      </c>
      <c r="P89" s="197">
        <v>15696</v>
      </c>
      <c r="Q89" s="197">
        <v>12472</v>
      </c>
      <c r="R89" s="197">
        <v>8539</v>
      </c>
      <c r="S89" s="197">
        <v>6264</v>
      </c>
      <c r="T89" s="197">
        <v>4274</v>
      </c>
      <c r="U89" s="197">
        <v>2028</v>
      </c>
      <c r="V89" s="197">
        <v>811</v>
      </c>
    </row>
    <row r="90" spans="1:22">
      <c r="A90" s="148" t="s">
        <v>133</v>
      </c>
      <c r="B90" s="129">
        <v>113074</v>
      </c>
      <c r="C90" s="54"/>
      <c r="D90" s="197">
        <v>5895</v>
      </c>
      <c r="E90" s="197">
        <v>6486</v>
      </c>
      <c r="F90" s="197">
        <v>6095</v>
      </c>
      <c r="G90" s="197">
        <v>6387</v>
      </c>
      <c r="H90" s="197">
        <v>5916</v>
      </c>
      <c r="I90" s="197">
        <v>6430</v>
      </c>
      <c r="J90" s="197">
        <v>6503</v>
      </c>
      <c r="K90" s="197">
        <v>6443</v>
      </c>
      <c r="L90" s="197">
        <v>6798</v>
      </c>
      <c r="M90" s="197">
        <v>8273</v>
      </c>
      <c r="N90" s="197">
        <v>9212</v>
      </c>
      <c r="O90" s="197">
        <v>8678</v>
      </c>
      <c r="P90" s="197">
        <v>8056</v>
      </c>
      <c r="Q90" s="197">
        <v>7786</v>
      </c>
      <c r="R90" s="197">
        <v>5714</v>
      </c>
      <c r="S90" s="197">
        <v>3828</v>
      </c>
      <c r="T90" s="197">
        <v>2654</v>
      </c>
      <c r="U90" s="197">
        <v>1380</v>
      </c>
      <c r="V90" s="197">
        <v>540</v>
      </c>
    </row>
    <row r="91" spans="1:22">
      <c r="A91" s="148" t="s">
        <v>154</v>
      </c>
      <c r="B91" s="129">
        <v>38761</v>
      </c>
      <c r="C91" s="54"/>
      <c r="D91" s="197">
        <v>1933</v>
      </c>
      <c r="E91" s="197">
        <v>2170</v>
      </c>
      <c r="F91" s="197">
        <v>2068</v>
      </c>
      <c r="G91" s="197">
        <v>2246</v>
      </c>
      <c r="H91" s="197">
        <v>2298</v>
      </c>
      <c r="I91" s="197">
        <v>2508</v>
      </c>
      <c r="J91" s="197">
        <v>2366</v>
      </c>
      <c r="K91" s="197">
        <v>2303</v>
      </c>
      <c r="L91" s="197">
        <v>2388</v>
      </c>
      <c r="M91" s="197">
        <v>2924</v>
      </c>
      <c r="N91" s="197">
        <v>3453</v>
      </c>
      <c r="O91" s="197">
        <v>3019</v>
      </c>
      <c r="P91" s="197">
        <v>2452</v>
      </c>
      <c r="Q91" s="197">
        <v>2287</v>
      </c>
      <c r="R91" s="197">
        <v>1739</v>
      </c>
      <c r="S91" s="197">
        <v>1212</v>
      </c>
      <c r="T91" s="197">
        <v>819</v>
      </c>
      <c r="U91" s="197">
        <v>401</v>
      </c>
      <c r="V91" s="197">
        <v>175</v>
      </c>
    </row>
    <row r="92" spans="1:22">
      <c r="A92" s="148" t="s">
        <v>128</v>
      </c>
      <c r="B92" s="129">
        <v>42793</v>
      </c>
      <c r="C92" s="54"/>
      <c r="D92" s="197">
        <v>2790</v>
      </c>
      <c r="E92" s="197">
        <v>2685</v>
      </c>
      <c r="F92" s="197">
        <v>2503</v>
      </c>
      <c r="G92" s="197">
        <v>2414</v>
      </c>
      <c r="H92" s="197">
        <v>2431</v>
      </c>
      <c r="I92" s="197">
        <v>2666</v>
      </c>
      <c r="J92" s="197">
        <v>2721</v>
      </c>
      <c r="K92" s="197">
        <v>2637</v>
      </c>
      <c r="L92" s="197">
        <v>2697</v>
      </c>
      <c r="M92" s="197">
        <v>3238</v>
      </c>
      <c r="N92" s="197">
        <v>3262</v>
      </c>
      <c r="O92" s="197">
        <v>2968</v>
      </c>
      <c r="P92" s="197">
        <v>2560</v>
      </c>
      <c r="Q92" s="197">
        <v>2570</v>
      </c>
      <c r="R92" s="197">
        <v>1907</v>
      </c>
      <c r="S92" s="197">
        <v>1320</v>
      </c>
      <c r="T92" s="197">
        <v>837</v>
      </c>
      <c r="U92" s="197">
        <v>438</v>
      </c>
      <c r="V92" s="197">
        <v>149</v>
      </c>
    </row>
    <row r="93" spans="1:22">
      <c r="A93" s="148" t="s">
        <v>125</v>
      </c>
      <c r="B93" s="129">
        <v>44530</v>
      </c>
      <c r="C93" s="54"/>
      <c r="D93" s="197">
        <v>2446</v>
      </c>
      <c r="E93" s="197">
        <v>2705</v>
      </c>
      <c r="F93" s="197">
        <v>2383</v>
      </c>
      <c r="G93" s="197">
        <v>2670</v>
      </c>
      <c r="H93" s="197">
        <v>2476</v>
      </c>
      <c r="I93" s="197">
        <v>2647</v>
      </c>
      <c r="J93" s="197">
        <v>2509</v>
      </c>
      <c r="K93" s="197">
        <v>2417</v>
      </c>
      <c r="L93" s="197">
        <v>2734</v>
      </c>
      <c r="M93" s="197">
        <v>3398</v>
      </c>
      <c r="N93" s="197">
        <v>3525</v>
      </c>
      <c r="O93" s="197">
        <v>3237</v>
      </c>
      <c r="P93" s="197">
        <v>2921</v>
      </c>
      <c r="Q93" s="197">
        <v>2888</v>
      </c>
      <c r="R93" s="197">
        <v>2144</v>
      </c>
      <c r="S93" s="197">
        <v>1620</v>
      </c>
      <c r="T93" s="197">
        <v>1028</v>
      </c>
      <c r="U93" s="197">
        <v>562</v>
      </c>
      <c r="V93" s="197">
        <v>220</v>
      </c>
    </row>
    <row r="94" spans="1:22">
      <c r="A94" s="148" t="s">
        <v>127</v>
      </c>
      <c r="B94" s="129">
        <v>12772</v>
      </c>
      <c r="C94" s="54"/>
      <c r="D94" s="197">
        <v>633</v>
      </c>
      <c r="E94" s="197">
        <v>729</v>
      </c>
      <c r="F94" s="197">
        <v>654</v>
      </c>
      <c r="G94" s="197">
        <v>640</v>
      </c>
      <c r="H94" s="197">
        <v>633</v>
      </c>
      <c r="I94" s="197">
        <v>640</v>
      </c>
      <c r="J94" s="197">
        <v>588</v>
      </c>
      <c r="K94" s="197">
        <v>651</v>
      </c>
      <c r="L94" s="197">
        <v>790</v>
      </c>
      <c r="M94" s="197">
        <v>1029</v>
      </c>
      <c r="N94" s="197">
        <v>1037</v>
      </c>
      <c r="O94" s="197">
        <v>1002</v>
      </c>
      <c r="P94" s="197">
        <v>941</v>
      </c>
      <c r="Q94" s="197">
        <v>1007</v>
      </c>
      <c r="R94" s="197">
        <v>697</v>
      </c>
      <c r="S94" s="197">
        <v>527</v>
      </c>
      <c r="T94" s="197">
        <v>344</v>
      </c>
      <c r="U94" s="197">
        <v>174</v>
      </c>
      <c r="V94" s="197">
        <v>56</v>
      </c>
    </row>
    <row r="95" spans="1:22">
      <c r="A95" s="148" t="s">
        <v>153</v>
      </c>
      <c r="B95" s="129">
        <v>66765</v>
      </c>
      <c r="C95" s="54"/>
      <c r="D95" s="197">
        <v>3499</v>
      </c>
      <c r="E95" s="197">
        <v>3836</v>
      </c>
      <c r="F95" s="197">
        <v>3756</v>
      </c>
      <c r="G95" s="197">
        <v>3803</v>
      </c>
      <c r="H95" s="197">
        <v>3978</v>
      </c>
      <c r="I95" s="197">
        <v>4062</v>
      </c>
      <c r="J95" s="197">
        <v>3802</v>
      </c>
      <c r="K95" s="197">
        <v>3731</v>
      </c>
      <c r="L95" s="197">
        <v>4122</v>
      </c>
      <c r="M95" s="197">
        <v>5019</v>
      </c>
      <c r="N95" s="197">
        <v>5389</v>
      </c>
      <c r="O95" s="197">
        <v>4848</v>
      </c>
      <c r="P95" s="197">
        <v>4324</v>
      </c>
      <c r="Q95" s="197">
        <v>4387</v>
      </c>
      <c r="R95" s="197">
        <v>3285</v>
      </c>
      <c r="S95" s="197">
        <v>2367</v>
      </c>
      <c r="T95" s="197">
        <v>1559</v>
      </c>
      <c r="U95" s="197">
        <v>730</v>
      </c>
      <c r="V95" s="197">
        <v>268</v>
      </c>
    </row>
    <row r="96" spans="1:22">
      <c r="A96" s="148" t="s">
        <v>148</v>
      </c>
      <c r="B96" s="129">
        <v>166888</v>
      </c>
      <c r="C96" s="54"/>
      <c r="D96" s="197">
        <v>9717</v>
      </c>
      <c r="E96" s="197">
        <v>10357</v>
      </c>
      <c r="F96" s="197">
        <v>9920</v>
      </c>
      <c r="G96" s="197">
        <v>10250</v>
      </c>
      <c r="H96" s="197">
        <v>10356</v>
      </c>
      <c r="I96" s="197">
        <v>10620</v>
      </c>
      <c r="J96" s="197">
        <v>10968</v>
      </c>
      <c r="K96" s="197">
        <v>11016</v>
      </c>
      <c r="L96" s="197">
        <v>11548</v>
      </c>
      <c r="M96" s="197">
        <v>13519</v>
      </c>
      <c r="N96" s="197">
        <v>13583</v>
      </c>
      <c r="O96" s="197">
        <v>11541</v>
      </c>
      <c r="P96" s="197">
        <v>9523</v>
      </c>
      <c r="Q96" s="197">
        <v>8825</v>
      </c>
      <c r="R96" s="197">
        <v>6123</v>
      </c>
      <c r="S96" s="197">
        <v>4493</v>
      </c>
      <c r="T96" s="197">
        <v>2829</v>
      </c>
      <c r="U96" s="197">
        <v>1260</v>
      </c>
      <c r="V96" s="197">
        <v>440</v>
      </c>
    </row>
    <row r="97" spans="1:22">
      <c r="A97" s="148" t="s">
        <v>124</v>
      </c>
      <c r="B97" s="129">
        <v>10217</v>
      </c>
      <c r="C97" s="54"/>
      <c r="D97" s="197">
        <v>530</v>
      </c>
      <c r="E97" s="197">
        <v>567</v>
      </c>
      <c r="F97" s="197">
        <v>530</v>
      </c>
      <c r="G97" s="197">
        <v>537</v>
      </c>
      <c r="H97" s="197">
        <v>505</v>
      </c>
      <c r="I97" s="197">
        <v>570</v>
      </c>
      <c r="J97" s="197">
        <v>510</v>
      </c>
      <c r="K97" s="197">
        <v>511</v>
      </c>
      <c r="L97" s="197">
        <v>585</v>
      </c>
      <c r="M97" s="197">
        <v>760</v>
      </c>
      <c r="N97" s="197">
        <v>873</v>
      </c>
      <c r="O97" s="197">
        <v>821</v>
      </c>
      <c r="P97" s="197">
        <v>759</v>
      </c>
      <c r="Q97" s="197">
        <v>718</v>
      </c>
      <c r="R97" s="197">
        <v>563</v>
      </c>
      <c r="S97" s="197">
        <v>438</v>
      </c>
      <c r="T97" s="197">
        <v>254</v>
      </c>
      <c r="U97" s="197">
        <v>132</v>
      </c>
      <c r="V97" s="197">
        <v>54</v>
      </c>
    </row>
    <row r="98" spans="1:22">
      <c r="A98" s="148" t="s">
        <v>129</v>
      </c>
      <c r="B98" s="129">
        <v>71623</v>
      </c>
      <c r="C98" s="54"/>
      <c r="D98" s="197">
        <v>3650</v>
      </c>
      <c r="E98" s="197">
        <v>4027</v>
      </c>
      <c r="F98" s="197">
        <v>3920</v>
      </c>
      <c r="G98" s="197">
        <v>4109</v>
      </c>
      <c r="H98" s="197">
        <v>3684</v>
      </c>
      <c r="I98" s="197">
        <v>3890</v>
      </c>
      <c r="J98" s="197">
        <v>4000</v>
      </c>
      <c r="K98" s="197">
        <v>4041</v>
      </c>
      <c r="L98" s="197">
        <v>4291</v>
      </c>
      <c r="M98" s="197">
        <v>5185</v>
      </c>
      <c r="N98" s="197">
        <v>5839</v>
      </c>
      <c r="O98" s="197">
        <v>5297</v>
      </c>
      <c r="P98" s="197">
        <v>4831</v>
      </c>
      <c r="Q98" s="197">
        <v>4901</v>
      </c>
      <c r="R98" s="197">
        <v>3660</v>
      </c>
      <c r="S98" s="197">
        <v>2769</v>
      </c>
      <c r="T98" s="197">
        <v>2010</v>
      </c>
      <c r="U98" s="197">
        <v>1084</v>
      </c>
      <c r="V98" s="197">
        <v>435</v>
      </c>
    </row>
    <row r="99" spans="1:22">
      <c r="A99" s="148" t="s">
        <v>138</v>
      </c>
      <c r="B99" s="129">
        <v>85426</v>
      </c>
      <c r="C99" s="54"/>
      <c r="D99" s="197">
        <v>4711</v>
      </c>
      <c r="E99" s="197">
        <v>4765</v>
      </c>
      <c r="F99" s="197">
        <v>4560</v>
      </c>
      <c r="G99" s="197">
        <v>4981</v>
      </c>
      <c r="H99" s="197">
        <v>5247</v>
      </c>
      <c r="I99" s="197">
        <v>5694</v>
      </c>
      <c r="J99" s="197">
        <v>5644</v>
      </c>
      <c r="K99" s="197">
        <v>5286</v>
      </c>
      <c r="L99" s="197">
        <v>5454</v>
      </c>
      <c r="M99" s="197">
        <v>6602</v>
      </c>
      <c r="N99" s="197">
        <v>7109</v>
      </c>
      <c r="O99" s="197">
        <v>6414</v>
      </c>
      <c r="P99" s="197">
        <v>5075</v>
      </c>
      <c r="Q99" s="197">
        <v>4842</v>
      </c>
      <c r="R99" s="197">
        <v>3527</v>
      </c>
      <c r="S99" s="197">
        <v>2625</v>
      </c>
      <c r="T99" s="197">
        <v>1700</v>
      </c>
      <c r="U99" s="197">
        <v>878</v>
      </c>
      <c r="V99" s="197">
        <v>312</v>
      </c>
    </row>
    <row r="100" spans="1:22">
      <c r="A100" s="148" t="s">
        <v>135</v>
      </c>
      <c r="B100" s="129">
        <v>54825</v>
      </c>
      <c r="C100" s="54"/>
      <c r="D100" s="197">
        <v>2639</v>
      </c>
      <c r="E100" s="197">
        <v>3028</v>
      </c>
      <c r="F100" s="197">
        <v>3120</v>
      </c>
      <c r="G100" s="197">
        <v>2906</v>
      </c>
      <c r="H100" s="197">
        <v>2695</v>
      </c>
      <c r="I100" s="197">
        <v>2796</v>
      </c>
      <c r="J100" s="197">
        <v>2693</v>
      </c>
      <c r="K100" s="197">
        <v>2721</v>
      </c>
      <c r="L100" s="197">
        <v>3236</v>
      </c>
      <c r="M100" s="197">
        <v>4191</v>
      </c>
      <c r="N100" s="197">
        <v>4523</v>
      </c>
      <c r="O100" s="197">
        <v>4152</v>
      </c>
      <c r="P100" s="197">
        <v>3913</v>
      </c>
      <c r="Q100" s="197">
        <v>4167</v>
      </c>
      <c r="R100" s="197">
        <v>3102</v>
      </c>
      <c r="S100" s="197">
        <v>2262</v>
      </c>
      <c r="T100" s="197">
        <v>1502</v>
      </c>
      <c r="U100" s="197">
        <v>855</v>
      </c>
      <c r="V100" s="197">
        <v>324</v>
      </c>
    </row>
    <row r="101" spans="1:22">
      <c r="A101" s="148" t="s">
        <v>134</v>
      </c>
      <c r="B101" s="129">
        <v>11351</v>
      </c>
      <c r="C101" s="54"/>
      <c r="D101" s="197">
        <v>643</v>
      </c>
      <c r="E101" s="197">
        <v>704</v>
      </c>
      <c r="F101" s="197">
        <v>658</v>
      </c>
      <c r="G101" s="197">
        <v>640</v>
      </c>
      <c r="H101" s="197">
        <v>666</v>
      </c>
      <c r="I101" s="197">
        <v>709</v>
      </c>
      <c r="J101" s="197">
        <v>621</v>
      </c>
      <c r="K101" s="197">
        <v>674</v>
      </c>
      <c r="L101" s="197">
        <v>714</v>
      </c>
      <c r="M101" s="197">
        <v>821</v>
      </c>
      <c r="N101" s="197">
        <v>899</v>
      </c>
      <c r="O101" s="197">
        <v>797</v>
      </c>
      <c r="P101" s="197">
        <v>737</v>
      </c>
      <c r="Q101" s="197">
        <v>760</v>
      </c>
      <c r="R101" s="197">
        <v>532</v>
      </c>
      <c r="S101" s="197">
        <v>392</v>
      </c>
      <c r="T101" s="197">
        <v>220</v>
      </c>
      <c r="U101" s="197">
        <v>115</v>
      </c>
      <c r="V101" s="197">
        <v>49</v>
      </c>
    </row>
    <row r="102" spans="1:22">
      <c r="A102" s="148" t="s">
        <v>149</v>
      </c>
      <c r="B102" s="129">
        <v>54427</v>
      </c>
      <c r="C102" s="54"/>
      <c r="D102" s="197">
        <v>2615</v>
      </c>
      <c r="E102" s="197">
        <v>2982</v>
      </c>
      <c r="F102" s="197">
        <v>2763</v>
      </c>
      <c r="G102" s="197">
        <v>2995</v>
      </c>
      <c r="H102" s="197">
        <v>2896</v>
      </c>
      <c r="I102" s="197">
        <v>3072</v>
      </c>
      <c r="J102" s="197">
        <v>3010</v>
      </c>
      <c r="K102" s="197">
        <v>2926</v>
      </c>
      <c r="L102" s="197">
        <v>3227</v>
      </c>
      <c r="M102" s="197">
        <v>3917</v>
      </c>
      <c r="N102" s="197">
        <v>4336</v>
      </c>
      <c r="O102" s="197">
        <v>4146</v>
      </c>
      <c r="P102" s="197">
        <v>3827</v>
      </c>
      <c r="Q102" s="197">
        <v>3849</v>
      </c>
      <c r="R102" s="197">
        <v>3037</v>
      </c>
      <c r="S102" s="197">
        <v>2226</v>
      </c>
      <c r="T102" s="197">
        <v>1516</v>
      </c>
      <c r="U102" s="197">
        <v>764</v>
      </c>
      <c r="V102" s="197">
        <v>323</v>
      </c>
    </row>
    <row r="103" spans="1:22">
      <c r="A103" s="148" t="s">
        <v>150</v>
      </c>
      <c r="B103" s="129">
        <v>156893</v>
      </c>
      <c r="C103" s="54"/>
      <c r="D103" s="197">
        <v>8799</v>
      </c>
      <c r="E103" s="197">
        <v>9199</v>
      </c>
      <c r="F103" s="197">
        <v>8666</v>
      </c>
      <c r="G103" s="197">
        <v>9005</v>
      </c>
      <c r="H103" s="197">
        <v>9237</v>
      </c>
      <c r="I103" s="197">
        <v>9517</v>
      </c>
      <c r="J103" s="197">
        <v>9789</v>
      </c>
      <c r="K103" s="197">
        <v>9893</v>
      </c>
      <c r="L103" s="197">
        <v>10304</v>
      </c>
      <c r="M103" s="197">
        <v>12492</v>
      </c>
      <c r="N103" s="197">
        <v>12723</v>
      </c>
      <c r="O103" s="197">
        <v>11733</v>
      </c>
      <c r="P103" s="197">
        <v>10004</v>
      </c>
      <c r="Q103" s="197">
        <v>8967</v>
      </c>
      <c r="R103" s="197">
        <v>6589</v>
      </c>
      <c r="S103" s="197">
        <v>4726</v>
      </c>
      <c r="T103" s="197">
        <v>3157</v>
      </c>
      <c r="U103" s="197">
        <v>1534</v>
      </c>
      <c r="V103" s="197">
        <v>559</v>
      </c>
    </row>
    <row r="104" spans="1:22">
      <c r="A104" s="148" t="s">
        <v>130</v>
      </c>
      <c r="B104" s="129">
        <v>44619</v>
      </c>
      <c r="C104" s="54"/>
      <c r="D104" s="197">
        <v>2229</v>
      </c>
      <c r="E104" s="197">
        <v>2480</v>
      </c>
      <c r="F104" s="197">
        <v>2611</v>
      </c>
      <c r="G104" s="197">
        <v>2934</v>
      </c>
      <c r="H104" s="197">
        <v>3770</v>
      </c>
      <c r="I104" s="197">
        <v>2892</v>
      </c>
      <c r="J104" s="197">
        <v>2357</v>
      </c>
      <c r="K104" s="197">
        <v>2430</v>
      </c>
      <c r="L104" s="197">
        <v>2735</v>
      </c>
      <c r="M104" s="197">
        <v>3299</v>
      </c>
      <c r="N104" s="197">
        <v>3503</v>
      </c>
      <c r="O104" s="197">
        <v>3148</v>
      </c>
      <c r="P104" s="197">
        <v>2611</v>
      </c>
      <c r="Q104" s="197">
        <v>2626</v>
      </c>
      <c r="R104" s="197">
        <v>1902</v>
      </c>
      <c r="S104" s="197">
        <v>1409</v>
      </c>
      <c r="T104" s="197">
        <v>1000</v>
      </c>
      <c r="U104" s="197">
        <v>499</v>
      </c>
      <c r="V104" s="197">
        <v>184</v>
      </c>
    </row>
    <row r="105" spans="1:22">
      <c r="A105" s="148" t="s">
        <v>155</v>
      </c>
      <c r="B105" s="129">
        <v>44659</v>
      </c>
      <c r="C105" s="54"/>
      <c r="D105" s="197">
        <v>2473</v>
      </c>
      <c r="E105" s="197">
        <v>2640</v>
      </c>
      <c r="F105" s="197">
        <v>2412</v>
      </c>
      <c r="G105" s="197">
        <v>2477</v>
      </c>
      <c r="H105" s="197">
        <v>2874</v>
      </c>
      <c r="I105" s="197">
        <v>3051</v>
      </c>
      <c r="J105" s="197">
        <v>2981</v>
      </c>
      <c r="K105" s="197">
        <v>2771</v>
      </c>
      <c r="L105" s="197">
        <v>2784</v>
      </c>
      <c r="M105" s="197">
        <v>3381</v>
      </c>
      <c r="N105" s="197">
        <v>3734</v>
      </c>
      <c r="O105" s="197">
        <v>3377</v>
      </c>
      <c r="P105" s="197">
        <v>2815</v>
      </c>
      <c r="Q105" s="197">
        <v>2471</v>
      </c>
      <c r="R105" s="197">
        <v>1835</v>
      </c>
      <c r="S105" s="197">
        <v>1204</v>
      </c>
      <c r="T105" s="197">
        <v>853</v>
      </c>
      <c r="U105" s="197">
        <v>379</v>
      </c>
      <c r="V105" s="197">
        <v>147</v>
      </c>
    </row>
    <row r="106" spans="1:22">
      <c r="A106" s="148" t="s">
        <v>137</v>
      </c>
      <c r="B106" s="129">
        <v>88255</v>
      </c>
      <c r="C106" s="54"/>
      <c r="D106" s="197">
        <v>5364</v>
      </c>
      <c r="E106" s="197">
        <v>5871</v>
      </c>
      <c r="F106" s="197">
        <v>5319</v>
      </c>
      <c r="G106" s="197">
        <v>5208</v>
      </c>
      <c r="H106" s="197">
        <v>5219</v>
      </c>
      <c r="I106" s="197">
        <v>5635</v>
      </c>
      <c r="J106" s="197">
        <v>5776</v>
      </c>
      <c r="K106" s="197">
        <v>5897</v>
      </c>
      <c r="L106" s="197">
        <v>6329</v>
      </c>
      <c r="M106" s="197">
        <v>7293</v>
      </c>
      <c r="N106" s="197">
        <v>7125</v>
      </c>
      <c r="O106" s="197">
        <v>6000</v>
      </c>
      <c r="P106" s="197">
        <v>4729</v>
      </c>
      <c r="Q106" s="197">
        <v>4605</v>
      </c>
      <c r="R106" s="197">
        <v>3273</v>
      </c>
      <c r="S106" s="197">
        <v>2359</v>
      </c>
      <c r="T106" s="197">
        <v>1402</v>
      </c>
      <c r="U106" s="197">
        <v>630</v>
      </c>
      <c r="V106" s="197">
        <v>221</v>
      </c>
    </row>
    <row r="107" spans="1:22">
      <c r="A107" s="178" t="s">
        <v>224</v>
      </c>
      <c r="B107" s="179"/>
      <c r="C107" s="179"/>
      <c r="D107" s="256" t="s">
        <v>172</v>
      </c>
      <c r="E107" s="256"/>
      <c r="F107" s="256"/>
      <c r="G107" s="256"/>
      <c r="H107" s="256"/>
      <c r="I107" s="256"/>
      <c r="J107" s="256"/>
      <c r="K107" s="256"/>
      <c r="L107" s="256"/>
      <c r="M107" s="256"/>
      <c r="N107" s="256"/>
      <c r="O107" s="256"/>
      <c r="P107" s="256"/>
      <c r="Q107" s="256"/>
      <c r="R107" s="256"/>
      <c r="S107" s="256"/>
      <c r="T107" s="256"/>
      <c r="U107" s="256"/>
      <c r="V107" s="256"/>
    </row>
    <row r="108" spans="1:22">
      <c r="A108" s="181" t="s">
        <v>173</v>
      </c>
      <c r="B108" s="180" t="s">
        <v>174</v>
      </c>
      <c r="C108" s="180"/>
      <c r="D108" s="180" t="s">
        <v>175</v>
      </c>
      <c r="E108" s="180" t="s">
        <v>176</v>
      </c>
      <c r="F108" s="180" t="s">
        <v>177</v>
      </c>
      <c r="G108" s="180" t="s">
        <v>178</v>
      </c>
      <c r="H108" s="180" t="s">
        <v>179</v>
      </c>
      <c r="I108" s="180" t="s">
        <v>180</v>
      </c>
      <c r="J108" s="180" t="s">
        <v>181</v>
      </c>
      <c r="K108" s="180" t="s">
        <v>182</v>
      </c>
      <c r="L108" s="180" t="s">
        <v>183</v>
      </c>
      <c r="M108" s="180" t="s">
        <v>184</v>
      </c>
      <c r="N108" s="180" t="s">
        <v>185</v>
      </c>
      <c r="O108" s="180" t="s">
        <v>186</v>
      </c>
      <c r="P108" s="180" t="s">
        <v>187</v>
      </c>
      <c r="Q108" s="180" t="s">
        <v>188</v>
      </c>
      <c r="R108" s="180" t="s">
        <v>189</v>
      </c>
      <c r="S108" s="180" t="s">
        <v>190</v>
      </c>
      <c r="T108" s="180" t="s">
        <v>191</v>
      </c>
      <c r="U108" s="180" t="s">
        <v>192</v>
      </c>
      <c r="V108" s="180" t="s">
        <v>193</v>
      </c>
    </row>
    <row r="109" spans="1:22">
      <c r="A109" s="148" t="s">
        <v>131</v>
      </c>
      <c r="B109" s="129">
        <v>225969</v>
      </c>
      <c r="C109" s="43"/>
      <c r="D109" s="129">
        <v>11442</v>
      </c>
      <c r="E109" s="129">
        <v>11045</v>
      </c>
      <c r="F109" s="129">
        <v>9423</v>
      </c>
      <c r="G109" s="129">
        <v>11762</v>
      </c>
      <c r="H109" s="129">
        <v>20955</v>
      </c>
      <c r="I109" s="129">
        <v>20527</v>
      </c>
      <c r="J109" s="129">
        <v>18981</v>
      </c>
      <c r="K109" s="129">
        <v>16314</v>
      </c>
      <c r="L109" s="129">
        <v>13770</v>
      </c>
      <c r="M109" s="129">
        <v>14411</v>
      </c>
      <c r="N109" s="129">
        <v>15155</v>
      </c>
      <c r="O109" s="129">
        <v>14367</v>
      </c>
      <c r="P109" s="129">
        <v>12352</v>
      </c>
      <c r="Q109" s="129">
        <v>10820</v>
      </c>
      <c r="R109" s="129">
        <v>8483</v>
      </c>
      <c r="S109" s="129">
        <v>6501</v>
      </c>
      <c r="T109" s="129">
        <v>4991</v>
      </c>
      <c r="U109" s="129">
        <v>3139</v>
      </c>
      <c r="V109" s="129">
        <v>1531</v>
      </c>
    </row>
    <row r="110" spans="1:22">
      <c r="A110" s="148" t="s">
        <v>141</v>
      </c>
      <c r="B110" s="129">
        <v>259892</v>
      </c>
      <c r="C110" s="43"/>
      <c r="D110" s="129">
        <v>14482</v>
      </c>
      <c r="E110" s="129">
        <v>15679</v>
      </c>
      <c r="F110" s="129">
        <v>14620</v>
      </c>
      <c r="G110" s="129">
        <v>13603</v>
      </c>
      <c r="H110" s="129">
        <v>12792</v>
      </c>
      <c r="I110" s="129">
        <v>14484</v>
      </c>
      <c r="J110" s="129">
        <v>15826</v>
      </c>
      <c r="K110" s="129">
        <v>16756</v>
      </c>
      <c r="L110" s="129">
        <v>17043</v>
      </c>
      <c r="M110" s="129">
        <v>19721</v>
      </c>
      <c r="N110" s="129">
        <v>20605</v>
      </c>
      <c r="O110" s="129">
        <v>18746</v>
      </c>
      <c r="P110" s="129">
        <v>16932</v>
      </c>
      <c r="Q110" s="129">
        <v>15701</v>
      </c>
      <c r="R110" s="129">
        <v>12670</v>
      </c>
      <c r="S110" s="129">
        <v>8799</v>
      </c>
      <c r="T110" s="129">
        <v>6105</v>
      </c>
      <c r="U110" s="129">
        <v>3516</v>
      </c>
      <c r="V110" s="129">
        <v>1812</v>
      </c>
    </row>
    <row r="111" spans="1:22">
      <c r="A111" s="148" t="s">
        <v>143</v>
      </c>
      <c r="B111" s="129">
        <v>116336</v>
      </c>
      <c r="C111" s="43"/>
      <c r="D111" s="129">
        <v>5667</v>
      </c>
      <c r="E111" s="129">
        <v>6182</v>
      </c>
      <c r="F111" s="129">
        <v>6145</v>
      </c>
      <c r="G111" s="129">
        <v>6038</v>
      </c>
      <c r="H111" s="129">
        <v>5902</v>
      </c>
      <c r="I111" s="129">
        <v>6285</v>
      </c>
      <c r="J111" s="129">
        <v>6492</v>
      </c>
      <c r="K111" s="129">
        <v>6555</v>
      </c>
      <c r="L111" s="129">
        <v>6774</v>
      </c>
      <c r="M111" s="129">
        <v>8310</v>
      </c>
      <c r="N111" s="129">
        <v>9035</v>
      </c>
      <c r="O111" s="129">
        <v>8759</v>
      </c>
      <c r="P111" s="129">
        <v>7848</v>
      </c>
      <c r="Q111" s="129">
        <v>7870</v>
      </c>
      <c r="R111" s="129">
        <v>6890</v>
      </c>
      <c r="S111" s="129">
        <v>4817</v>
      </c>
      <c r="T111" s="129">
        <v>3501</v>
      </c>
      <c r="U111" s="129">
        <v>2190</v>
      </c>
      <c r="V111" s="129">
        <v>1076</v>
      </c>
    </row>
    <row r="112" spans="1:22">
      <c r="A112" s="148" t="s">
        <v>147</v>
      </c>
      <c r="B112" s="129">
        <v>87407</v>
      </c>
      <c r="C112" s="43"/>
      <c r="D112" s="129">
        <v>3694</v>
      </c>
      <c r="E112" s="129">
        <v>4295</v>
      </c>
      <c r="F112" s="129">
        <v>4205</v>
      </c>
      <c r="G112" s="129">
        <v>4191</v>
      </c>
      <c r="H112" s="129">
        <v>4207</v>
      </c>
      <c r="I112" s="129">
        <v>4640</v>
      </c>
      <c r="J112" s="129">
        <v>4451</v>
      </c>
      <c r="K112" s="129">
        <v>4430</v>
      </c>
      <c r="L112" s="129">
        <v>4783</v>
      </c>
      <c r="M112" s="129">
        <v>6247</v>
      </c>
      <c r="N112" s="129">
        <v>7159</v>
      </c>
      <c r="O112" s="129">
        <v>6922</v>
      </c>
      <c r="P112" s="129">
        <v>6551</v>
      </c>
      <c r="Q112" s="129">
        <v>6579</v>
      </c>
      <c r="R112" s="129">
        <v>5737</v>
      </c>
      <c r="S112" s="129">
        <v>4050</v>
      </c>
      <c r="T112" s="129">
        <v>2795</v>
      </c>
      <c r="U112" s="129">
        <v>1630</v>
      </c>
      <c r="V112" s="129">
        <v>841</v>
      </c>
    </row>
    <row r="113" spans="1:22">
      <c r="A113" s="148" t="s">
        <v>126</v>
      </c>
      <c r="B113" s="129">
        <v>504897</v>
      </c>
      <c r="C113" s="43"/>
      <c r="D113" s="129">
        <v>25659</v>
      </c>
      <c r="E113" s="129">
        <v>25523</v>
      </c>
      <c r="F113" s="129">
        <v>21429</v>
      </c>
      <c r="G113" s="129">
        <v>25465</v>
      </c>
      <c r="H113" s="129">
        <v>45853</v>
      </c>
      <c r="I113" s="129">
        <v>46742</v>
      </c>
      <c r="J113" s="129">
        <v>43659</v>
      </c>
      <c r="K113" s="129">
        <v>38310</v>
      </c>
      <c r="L113" s="129">
        <v>32549</v>
      </c>
      <c r="M113" s="129">
        <v>33168</v>
      </c>
      <c r="N113" s="129">
        <v>34161</v>
      </c>
      <c r="O113" s="129">
        <v>30398</v>
      </c>
      <c r="P113" s="129">
        <v>25132</v>
      </c>
      <c r="Q113" s="129">
        <v>22833</v>
      </c>
      <c r="R113" s="129">
        <v>18671</v>
      </c>
      <c r="S113" s="129">
        <v>13611</v>
      </c>
      <c r="T113" s="129">
        <v>10885</v>
      </c>
      <c r="U113" s="129">
        <v>7017</v>
      </c>
      <c r="V113" s="129">
        <v>3832</v>
      </c>
    </row>
    <row r="114" spans="1:22">
      <c r="A114" s="148" t="s">
        <v>152</v>
      </c>
      <c r="B114" s="129">
        <v>52498</v>
      </c>
      <c r="C114" s="43"/>
      <c r="D114" s="129">
        <v>2746</v>
      </c>
      <c r="E114" s="129">
        <v>3047</v>
      </c>
      <c r="F114" s="129">
        <v>2845</v>
      </c>
      <c r="G114" s="129">
        <v>2852</v>
      </c>
      <c r="H114" s="129">
        <v>2903</v>
      </c>
      <c r="I114" s="129">
        <v>3158</v>
      </c>
      <c r="J114" s="129">
        <v>3106</v>
      </c>
      <c r="K114" s="129">
        <v>3173</v>
      </c>
      <c r="L114" s="129">
        <v>3212</v>
      </c>
      <c r="M114" s="129">
        <v>4061</v>
      </c>
      <c r="N114" s="129">
        <v>4293</v>
      </c>
      <c r="O114" s="129">
        <v>3812</v>
      </c>
      <c r="P114" s="129">
        <v>3331</v>
      </c>
      <c r="Q114" s="129">
        <v>3234</v>
      </c>
      <c r="R114" s="129">
        <v>2727</v>
      </c>
      <c r="S114" s="129">
        <v>1796</v>
      </c>
      <c r="T114" s="129">
        <v>1201</v>
      </c>
      <c r="U114" s="129">
        <v>675</v>
      </c>
      <c r="V114" s="129">
        <v>326</v>
      </c>
    </row>
    <row r="115" spans="1:22">
      <c r="A115" s="148" t="s">
        <v>146</v>
      </c>
      <c r="B115" s="129">
        <v>149413</v>
      </c>
      <c r="C115" s="43"/>
      <c r="D115" s="129">
        <v>6621</v>
      </c>
      <c r="E115" s="129">
        <v>7602</v>
      </c>
      <c r="F115" s="129">
        <v>7684</v>
      </c>
      <c r="G115" s="129">
        <v>7101</v>
      </c>
      <c r="H115" s="129">
        <v>7315</v>
      </c>
      <c r="I115" s="129">
        <v>8101</v>
      </c>
      <c r="J115" s="129">
        <v>7744</v>
      </c>
      <c r="K115" s="129">
        <v>7495</v>
      </c>
      <c r="L115" s="129">
        <v>7734</v>
      </c>
      <c r="M115" s="129">
        <v>10485</v>
      </c>
      <c r="N115" s="129">
        <v>12123</v>
      </c>
      <c r="O115" s="129">
        <v>11695</v>
      </c>
      <c r="P115" s="129">
        <v>10782</v>
      </c>
      <c r="Q115" s="129">
        <v>10864</v>
      </c>
      <c r="R115" s="129">
        <v>9574</v>
      </c>
      <c r="S115" s="129">
        <v>7057</v>
      </c>
      <c r="T115" s="129">
        <v>5128</v>
      </c>
      <c r="U115" s="129">
        <v>2864</v>
      </c>
      <c r="V115" s="129">
        <v>1444</v>
      </c>
    </row>
    <row r="116" spans="1:22">
      <c r="A116" s="148" t="s">
        <v>144</v>
      </c>
      <c r="B116" s="129">
        <v>151608</v>
      </c>
      <c r="C116" s="43"/>
      <c r="D116" s="129">
        <v>7725</v>
      </c>
      <c r="E116" s="129">
        <v>8198</v>
      </c>
      <c r="F116" s="129">
        <v>7241</v>
      </c>
      <c r="G116" s="129">
        <v>8755</v>
      </c>
      <c r="H116" s="129">
        <v>13845</v>
      </c>
      <c r="I116" s="129">
        <v>12382</v>
      </c>
      <c r="J116" s="129">
        <v>11341</v>
      </c>
      <c r="K116" s="129">
        <v>9527</v>
      </c>
      <c r="L116" s="129">
        <v>8281</v>
      </c>
      <c r="M116" s="129">
        <v>9528</v>
      </c>
      <c r="N116" s="129">
        <v>10497</v>
      </c>
      <c r="O116" s="129">
        <v>10061</v>
      </c>
      <c r="P116" s="129">
        <v>8243</v>
      </c>
      <c r="Q116" s="129">
        <v>7448</v>
      </c>
      <c r="R116" s="129">
        <v>6377</v>
      </c>
      <c r="S116" s="129">
        <v>4882</v>
      </c>
      <c r="T116" s="129">
        <v>3753</v>
      </c>
      <c r="U116" s="129">
        <v>2337</v>
      </c>
      <c r="V116" s="129">
        <v>1187</v>
      </c>
    </row>
    <row r="117" spans="1:22">
      <c r="A117" s="148" t="s">
        <v>145</v>
      </c>
      <c r="B117" s="129">
        <v>122997</v>
      </c>
      <c r="C117" s="43"/>
      <c r="D117" s="129">
        <v>6437</v>
      </c>
      <c r="E117" s="129">
        <v>6860</v>
      </c>
      <c r="F117" s="129">
        <v>6535</v>
      </c>
      <c r="G117" s="129">
        <v>6435</v>
      </c>
      <c r="H117" s="129">
        <v>6861</v>
      </c>
      <c r="I117" s="129">
        <v>7689</v>
      </c>
      <c r="J117" s="129">
        <v>7436</v>
      </c>
      <c r="K117" s="129">
        <v>7179</v>
      </c>
      <c r="L117" s="129">
        <v>7428</v>
      </c>
      <c r="M117" s="129">
        <v>9372</v>
      </c>
      <c r="N117" s="129">
        <v>10026</v>
      </c>
      <c r="O117" s="129">
        <v>8977</v>
      </c>
      <c r="P117" s="129">
        <v>7838</v>
      </c>
      <c r="Q117" s="129">
        <v>7460</v>
      </c>
      <c r="R117" s="129">
        <v>6423</v>
      </c>
      <c r="S117" s="129">
        <v>4433</v>
      </c>
      <c r="T117" s="129">
        <v>3157</v>
      </c>
      <c r="U117" s="129">
        <v>1637</v>
      </c>
      <c r="V117" s="129">
        <v>814</v>
      </c>
    </row>
    <row r="118" spans="1:22">
      <c r="A118" s="148" t="s">
        <v>151</v>
      </c>
      <c r="B118" s="129">
        <v>110407</v>
      </c>
      <c r="C118" s="43"/>
      <c r="D118" s="129">
        <v>5469</v>
      </c>
      <c r="E118" s="129">
        <v>6005</v>
      </c>
      <c r="F118" s="129">
        <v>5753</v>
      </c>
      <c r="G118" s="129">
        <v>5849</v>
      </c>
      <c r="H118" s="129">
        <v>5719</v>
      </c>
      <c r="I118" s="129">
        <v>6051</v>
      </c>
      <c r="J118" s="129">
        <v>6112</v>
      </c>
      <c r="K118" s="129">
        <v>6591</v>
      </c>
      <c r="L118" s="129">
        <v>6538</v>
      </c>
      <c r="M118" s="129">
        <v>7865</v>
      </c>
      <c r="N118" s="129">
        <v>8924</v>
      </c>
      <c r="O118" s="129">
        <v>8450</v>
      </c>
      <c r="P118" s="129">
        <v>7425</v>
      </c>
      <c r="Q118" s="129">
        <v>6676</v>
      </c>
      <c r="R118" s="129">
        <v>5946</v>
      </c>
      <c r="S118" s="129">
        <v>4455</v>
      </c>
      <c r="T118" s="129">
        <v>3529</v>
      </c>
      <c r="U118" s="129">
        <v>2029</v>
      </c>
      <c r="V118" s="129">
        <v>1021</v>
      </c>
    </row>
    <row r="119" spans="1:22">
      <c r="A119" s="148" t="s">
        <v>132</v>
      </c>
      <c r="B119" s="129">
        <v>104101</v>
      </c>
      <c r="C119" s="43"/>
      <c r="D119" s="129">
        <v>5551</v>
      </c>
      <c r="E119" s="129">
        <v>6338</v>
      </c>
      <c r="F119" s="129">
        <v>5915</v>
      </c>
      <c r="G119" s="129">
        <v>5767</v>
      </c>
      <c r="H119" s="129">
        <v>5596</v>
      </c>
      <c r="I119" s="129">
        <v>5627</v>
      </c>
      <c r="J119" s="129">
        <v>5674</v>
      </c>
      <c r="K119" s="129">
        <v>6014</v>
      </c>
      <c r="L119" s="129">
        <v>6449</v>
      </c>
      <c r="M119" s="129">
        <v>7841</v>
      </c>
      <c r="N119" s="129">
        <v>8385</v>
      </c>
      <c r="O119" s="129">
        <v>7743</v>
      </c>
      <c r="P119" s="129">
        <v>6648</v>
      </c>
      <c r="Q119" s="129">
        <v>6048</v>
      </c>
      <c r="R119" s="129">
        <v>5284</v>
      </c>
      <c r="S119" s="129">
        <v>3933</v>
      </c>
      <c r="T119" s="129">
        <v>2768</v>
      </c>
      <c r="U119" s="129">
        <v>1677</v>
      </c>
      <c r="V119" s="129">
        <v>843</v>
      </c>
    </row>
    <row r="120" spans="1:22">
      <c r="A120" s="148" t="s">
        <v>139</v>
      </c>
      <c r="B120" s="129">
        <v>95058</v>
      </c>
      <c r="C120" s="43"/>
      <c r="D120" s="129">
        <v>5084</v>
      </c>
      <c r="E120" s="129">
        <v>5969</v>
      </c>
      <c r="F120" s="129">
        <v>5893</v>
      </c>
      <c r="G120" s="129">
        <v>5610</v>
      </c>
      <c r="H120" s="129">
        <v>5067</v>
      </c>
      <c r="I120" s="129">
        <v>4863</v>
      </c>
      <c r="J120" s="129">
        <v>4959</v>
      </c>
      <c r="K120" s="129">
        <v>5901</v>
      </c>
      <c r="L120" s="129">
        <v>5955</v>
      </c>
      <c r="M120" s="129">
        <v>6848</v>
      </c>
      <c r="N120" s="129">
        <v>7448</v>
      </c>
      <c r="O120" s="129">
        <v>6894</v>
      </c>
      <c r="P120" s="129">
        <v>6032</v>
      </c>
      <c r="Q120" s="129">
        <v>5296</v>
      </c>
      <c r="R120" s="129">
        <v>4531</v>
      </c>
      <c r="S120" s="129">
        <v>3381</v>
      </c>
      <c r="T120" s="129">
        <v>2753</v>
      </c>
      <c r="U120" s="129">
        <v>1681</v>
      </c>
      <c r="V120" s="129">
        <v>893</v>
      </c>
    </row>
    <row r="121" spans="1:22">
      <c r="A121" s="148" t="s">
        <v>136</v>
      </c>
      <c r="B121" s="129">
        <v>159367</v>
      </c>
      <c r="C121" s="43"/>
      <c r="D121" s="129">
        <v>8249</v>
      </c>
      <c r="E121" s="129">
        <v>9491</v>
      </c>
      <c r="F121" s="129">
        <v>8803</v>
      </c>
      <c r="G121" s="129">
        <v>8238</v>
      </c>
      <c r="H121" s="129">
        <v>8714</v>
      </c>
      <c r="I121" s="129">
        <v>9783</v>
      </c>
      <c r="J121" s="129">
        <v>9854</v>
      </c>
      <c r="K121" s="129">
        <v>10365</v>
      </c>
      <c r="L121" s="129">
        <v>10661</v>
      </c>
      <c r="M121" s="129">
        <v>12465</v>
      </c>
      <c r="N121" s="129">
        <v>12835</v>
      </c>
      <c r="O121" s="129">
        <v>11390</v>
      </c>
      <c r="P121" s="129">
        <v>9492</v>
      </c>
      <c r="Q121" s="129">
        <v>9073</v>
      </c>
      <c r="R121" s="129">
        <v>7566</v>
      </c>
      <c r="S121" s="129">
        <v>5416</v>
      </c>
      <c r="T121" s="129">
        <v>3876</v>
      </c>
      <c r="U121" s="129">
        <v>2048</v>
      </c>
      <c r="V121" s="129">
        <v>1048</v>
      </c>
    </row>
    <row r="122" spans="1:22">
      <c r="A122" s="148" t="s">
        <v>140</v>
      </c>
      <c r="B122" s="129">
        <v>370742</v>
      </c>
      <c r="C122" s="43"/>
      <c r="D122" s="129">
        <v>19107</v>
      </c>
      <c r="E122" s="129">
        <v>21426</v>
      </c>
      <c r="F122" s="129">
        <v>20010</v>
      </c>
      <c r="G122" s="129">
        <v>20208</v>
      </c>
      <c r="H122" s="129">
        <v>23360</v>
      </c>
      <c r="I122" s="129">
        <v>22006</v>
      </c>
      <c r="J122" s="129">
        <v>22129</v>
      </c>
      <c r="K122" s="129">
        <v>22279</v>
      </c>
      <c r="L122" s="129">
        <v>21886</v>
      </c>
      <c r="M122" s="129">
        <v>26809</v>
      </c>
      <c r="N122" s="129">
        <v>28500</v>
      </c>
      <c r="O122" s="129">
        <v>26671</v>
      </c>
      <c r="P122" s="129">
        <v>23245</v>
      </c>
      <c r="Q122" s="129">
        <v>22410</v>
      </c>
      <c r="R122" s="129">
        <v>19526</v>
      </c>
      <c r="S122" s="129">
        <v>13391</v>
      </c>
      <c r="T122" s="129">
        <v>9570</v>
      </c>
      <c r="U122" s="129">
        <v>5329</v>
      </c>
      <c r="V122" s="129">
        <v>2880</v>
      </c>
    </row>
    <row r="123" spans="1:22">
      <c r="A123" s="148" t="s">
        <v>142</v>
      </c>
      <c r="B123" s="129">
        <v>633079</v>
      </c>
      <c r="C123" s="43"/>
      <c r="D123" s="129">
        <v>33824</v>
      </c>
      <c r="E123" s="129">
        <v>33351</v>
      </c>
      <c r="F123" s="129">
        <v>29429</v>
      </c>
      <c r="G123" s="129">
        <v>33850</v>
      </c>
      <c r="H123" s="129">
        <v>55816</v>
      </c>
      <c r="I123" s="129">
        <v>60538</v>
      </c>
      <c r="J123" s="129">
        <v>55400</v>
      </c>
      <c r="K123" s="129">
        <v>46394</v>
      </c>
      <c r="L123" s="129">
        <v>38342</v>
      </c>
      <c r="M123" s="129">
        <v>42990</v>
      </c>
      <c r="N123" s="129">
        <v>45677</v>
      </c>
      <c r="O123" s="129">
        <v>41758</v>
      </c>
      <c r="P123" s="129">
        <v>32819</v>
      </c>
      <c r="Q123" s="129">
        <v>25598</v>
      </c>
      <c r="R123" s="129">
        <v>20180</v>
      </c>
      <c r="S123" s="129">
        <v>15219</v>
      </c>
      <c r="T123" s="129">
        <v>11628</v>
      </c>
      <c r="U123" s="129">
        <v>6833</v>
      </c>
      <c r="V123" s="129">
        <v>3433</v>
      </c>
    </row>
    <row r="124" spans="1:22">
      <c r="A124" s="148" t="s">
        <v>133</v>
      </c>
      <c r="B124" s="129">
        <v>232429</v>
      </c>
      <c r="C124" s="43"/>
      <c r="D124" s="129">
        <v>11257</v>
      </c>
      <c r="E124" s="129">
        <v>12607</v>
      </c>
      <c r="F124" s="129">
        <v>12168</v>
      </c>
      <c r="G124" s="129">
        <v>11765</v>
      </c>
      <c r="H124" s="129">
        <v>11331</v>
      </c>
      <c r="I124" s="129">
        <v>12809</v>
      </c>
      <c r="J124" s="129">
        <v>13333</v>
      </c>
      <c r="K124" s="129">
        <v>13646</v>
      </c>
      <c r="L124" s="129">
        <v>13628</v>
      </c>
      <c r="M124" s="129">
        <v>16795</v>
      </c>
      <c r="N124" s="129">
        <v>18950</v>
      </c>
      <c r="O124" s="129">
        <v>17932</v>
      </c>
      <c r="P124" s="129">
        <v>16503</v>
      </c>
      <c r="Q124" s="129">
        <v>15690</v>
      </c>
      <c r="R124" s="129">
        <v>12848</v>
      </c>
      <c r="S124" s="129">
        <v>9037</v>
      </c>
      <c r="T124" s="129">
        <v>6393</v>
      </c>
      <c r="U124" s="129">
        <v>3773</v>
      </c>
      <c r="V124" s="129">
        <v>1964</v>
      </c>
    </row>
    <row r="125" spans="1:22">
      <c r="A125" s="148" t="s">
        <v>154</v>
      </c>
      <c r="B125" s="129">
        <v>80230</v>
      </c>
      <c r="C125" s="43"/>
      <c r="D125" s="129">
        <v>3657</v>
      </c>
      <c r="E125" s="129">
        <v>4065</v>
      </c>
      <c r="F125" s="129">
        <v>4169</v>
      </c>
      <c r="G125" s="129">
        <v>4170</v>
      </c>
      <c r="H125" s="129">
        <v>4520</v>
      </c>
      <c r="I125" s="129">
        <v>4946</v>
      </c>
      <c r="J125" s="129">
        <v>4883</v>
      </c>
      <c r="K125" s="129">
        <v>4745</v>
      </c>
      <c r="L125" s="129">
        <v>4643</v>
      </c>
      <c r="M125" s="129">
        <v>5858</v>
      </c>
      <c r="N125" s="129">
        <v>6880</v>
      </c>
      <c r="O125" s="129">
        <v>6461</v>
      </c>
      <c r="P125" s="129">
        <v>5249</v>
      </c>
      <c r="Q125" s="129">
        <v>4802</v>
      </c>
      <c r="R125" s="129">
        <v>4100</v>
      </c>
      <c r="S125" s="129">
        <v>2934</v>
      </c>
      <c r="T125" s="129">
        <v>2180</v>
      </c>
      <c r="U125" s="129">
        <v>1319</v>
      </c>
      <c r="V125" s="129">
        <v>649</v>
      </c>
    </row>
    <row r="126" spans="1:22">
      <c r="A126" s="148" t="s">
        <v>128</v>
      </c>
      <c r="B126" s="129">
        <v>90477</v>
      </c>
      <c r="C126" s="43"/>
      <c r="D126" s="129">
        <v>5566</v>
      </c>
      <c r="E126" s="129">
        <v>5464</v>
      </c>
      <c r="F126" s="129">
        <v>4934</v>
      </c>
      <c r="G126" s="129">
        <v>4755</v>
      </c>
      <c r="H126" s="129">
        <v>4765</v>
      </c>
      <c r="I126" s="129">
        <v>5804</v>
      </c>
      <c r="J126" s="129">
        <v>5917</v>
      </c>
      <c r="K126" s="129">
        <v>5886</v>
      </c>
      <c r="L126" s="129">
        <v>5503</v>
      </c>
      <c r="M126" s="129">
        <v>6622</v>
      </c>
      <c r="N126" s="129">
        <v>6765</v>
      </c>
      <c r="O126" s="129">
        <v>6420</v>
      </c>
      <c r="P126" s="129">
        <v>5455</v>
      </c>
      <c r="Q126" s="129">
        <v>5259</v>
      </c>
      <c r="R126" s="129">
        <v>4533</v>
      </c>
      <c r="S126" s="129">
        <v>3026</v>
      </c>
      <c r="T126" s="129">
        <v>2101</v>
      </c>
      <c r="U126" s="129">
        <v>1187</v>
      </c>
      <c r="V126" s="129">
        <v>515</v>
      </c>
    </row>
    <row r="127" spans="1:22">
      <c r="A127" s="148" t="s">
        <v>125</v>
      </c>
      <c r="B127" s="129">
        <v>91841</v>
      </c>
      <c r="C127" s="43"/>
      <c r="D127" s="129">
        <v>4656</v>
      </c>
      <c r="E127" s="129">
        <v>5163</v>
      </c>
      <c r="F127" s="129">
        <v>4845</v>
      </c>
      <c r="G127" s="129">
        <v>4857</v>
      </c>
      <c r="H127" s="129">
        <v>4676</v>
      </c>
      <c r="I127" s="129">
        <v>5323</v>
      </c>
      <c r="J127" s="129">
        <v>5253</v>
      </c>
      <c r="K127" s="129">
        <v>5205</v>
      </c>
      <c r="L127" s="129">
        <v>5427</v>
      </c>
      <c r="M127" s="129">
        <v>6896</v>
      </c>
      <c r="N127" s="129">
        <v>7283</v>
      </c>
      <c r="O127" s="129">
        <v>6754</v>
      </c>
      <c r="P127" s="129">
        <v>6183</v>
      </c>
      <c r="Q127" s="129">
        <v>5776</v>
      </c>
      <c r="R127" s="129">
        <v>5079</v>
      </c>
      <c r="S127" s="129">
        <v>3591</v>
      </c>
      <c r="T127" s="129">
        <v>2637</v>
      </c>
      <c r="U127" s="129">
        <v>1536</v>
      </c>
      <c r="V127" s="129">
        <v>701</v>
      </c>
    </row>
    <row r="128" spans="1:22">
      <c r="A128" s="148" t="s">
        <v>127</v>
      </c>
      <c r="B128" s="129">
        <v>25703</v>
      </c>
      <c r="C128" s="43"/>
      <c r="D128" s="129">
        <v>1213</v>
      </c>
      <c r="E128" s="129">
        <v>1308</v>
      </c>
      <c r="F128" s="129">
        <v>1386</v>
      </c>
      <c r="G128" s="129">
        <v>1186</v>
      </c>
      <c r="H128" s="129">
        <v>1159</v>
      </c>
      <c r="I128" s="129">
        <v>1260</v>
      </c>
      <c r="J128" s="129">
        <v>1182</v>
      </c>
      <c r="K128" s="129">
        <v>1358</v>
      </c>
      <c r="L128" s="129">
        <v>1519</v>
      </c>
      <c r="M128" s="129">
        <v>1956</v>
      </c>
      <c r="N128" s="129">
        <v>2028</v>
      </c>
      <c r="O128" s="129">
        <v>2033</v>
      </c>
      <c r="P128" s="129">
        <v>1825</v>
      </c>
      <c r="Q128" s="129">
        <v>1865</v>
      </c>
      <c r="R128" s="129">
        <v>1591</v>
      </c>
      <c r="S128" s="129">
        <v>1216</v>
      </c>
      <c r="T128" s="129">
        <v>832</v>
      </c>
      <c r="U128" s="129">
        <v>513</v>
      </c>
      <c r="V128" s="129">
        <v>273</v>
      </c>
    </row>
    <row r="129" spans="1:22">
      <c r="A129" s="148" t="s">
        <v>153</v>
      </c>
      <c r="B129" s="129">
        <v>138608</v>
      </c>
      <c r="C129" s="43"/>
      <c r="D129" s="129">
        <v>6482</v>
      </c>
      <c r="E129" s="129">
        <v>7547</v>
      </c>
      <c r="F129" s="129">
        <v>7462</v>
      </c>
      <c r="G129" s="129">
        <v>7294</v>
      </c>
      <c r="H129" s="129">
        <v>7750</v>
      </c>
      <c r="I129" s="129">
        <v>8100</v>
      </c>
      <c r="J129" s="129">
        <v>7777</v>
      </c>
      <c r="K129" s="129">
        <v>7904</v>
      </c>
      <c r="L129" s="129">
        <v>8115</v>
      </c>
      <c r="M129" s="129">
        <v>10079</v>
      </c>
      <c r="N129" s="129">
        <v>11165</v>
      </c>
      <c r="O129" s="129">
        <v>10399</v>
      </c>
      <c r="P129" s="129">
        <v>9263</v>
      </c>
      <c r="Q129" s="129">
        <v>8928</v>
      </c>
      <c r="R129" s="129">
        <v>7838</v>
      </c>
      <c r="S129" s="129">
        <v>5598</v>
      </c>
      <c r="T129" s="129">
        <v>3753</v>
      </c>
      <c r="U129" s="129">
        <v>2132</v>
      </c>
      <c r="V129" s="129">
        <v>1022</v>
      </c>
    </row>
    <row r="130" spans="1:22">
      <c r="A130" s="148" t="s">
        <v>148</v>
      </c>
      <c r="B130" s="129">
        <v>345088</v>
      </c>
      <c r="C130" s="43"/>
      <c r="D130" s="129">
        <v>18669</v>
      </c>
      <c r="E130" s="129">
        <v>20451</v>
      </c>
      <c r="F130" s="129">
        <v>19904</v>
      </c>
      <c r="G130" s="129">
        <v>19685</v>
      </c>
      <c r="H130" s="129">
        <v>20444</v>
      </c>
      <c r="I130" s="129">
        <v>21998</v>
      </c>
      <c r="J130" s="129">
        <v>22557</v>
      </c>
      <c r="K130" s="129">
        <v>23109</v>
      </c>
      <c r="L130" s="129">
        <v>22468</v>
      </c>
      <c r="M130" s="129">
        <v>27005</v>
      </c>
      <c r="N130" s="129">
        <v>27673</v>
      </c>
      <c r="O130" s="129">
        <v>24345</v>
      </c>
      <c r="P130" s="129">
        <v>20512</v>
      </c>
      <c r="Q130" s="129">
        <v>18017</v>
      </c>
      <c r="R130" s="129">
        <v>14720</v>
      </c>
      <c r="S130" s="129">
        <v>10819</v>
      </c>
      <c r="T130" s="129">
        <v>7289</v>
      </c>
      <c r="U130" s="129">
        <v>3794</v>
      </c>
      <c r="V130" s="129">
        <v>1629</v>
      </c>
    </row>
    <row r="131" spans="1:22">
      <c r="A131" s="148" t="s">
        <v>124</v>
      </c>
      <c r="B131" s="129">
        <v>20938</v>
      </c>
      <c r="C131" s="43"/>
      <c r="D131" s="129">
        <v>967</v>
      </c>
      <c r="E131" s="129">
        <v>1111</v>
      </c>
      <c r="F131" s="129">
        <v>1099</v>
      </c>
      <c r="G131" s="129">
        <v>1001</v>
      </c>
      <c r="H131" s="129">
        <v>990</v>
      </c>
      <c r="I131" s="129">
        <v>1172</v>
      </c>
      <c r="J131" s="129">
        <v>1102</v>
      </c>
      <c r="K131" s="129">
        <v>1115</v>
      </c>
      <c r="L131" s="129">
        <v>1155</v>
      </c>
      <c r="M131" s="129">
        <v>1499</v>
      </c>
      <c r="N131" s="129">
        <v>1775</v>
      </c>
      <c r="O131" s="129">
        <v>1635</v>
      </c>
      <c r="P131" s="129">
        <v>1541</v>
      </c>
      <c r="Q131" s="129">
        <v>1394</v>
      </c>
      <c r="R131" s="129">
        <v>1278</v>
      </c>
      <c r="S131" s="129">
        <v>968</v>
      </c>
      <c r="T131" s="129">
        <v>615</v>
      </c>
      <c r="U131" s="129">
        <v>367</v>
      </c>
      <c r="V131" s="129">
        <v>154</v>
      </c>
    </row>
    <row r="132" spans="1:22">
      <c r="A132" s="148" t="s">
        <v>129</v>
      </c>
      <c r="B132" s="129">
        <v>147948</v>
      </c>
      <c r="C132" s="43"/>
      <c r="D132" s="129">
        <v>6870</v>
      </c>
      <c r="E132" s="129">
        <v>7936</v>
      </c>
      <c r="F132" s="129">
        <v>7734</v>
      </c>
      <c r="G132" s="129">
        <v>7631</v>
      </c>
      <c r="H132" s="129">
        <v>7021</v>
      </c>
      <c r="I132" s="129">
        <v>7956</v>
      </c>
      <c r="J132" s="129">
        <v>8253</v>
      </c>
      <c r="K132" s="129">
        <v>8297</v>
      </c>
      <c r="L132" s="129">
        <v>8446</v>
      </c>
      <c r="M132" s="129">
        <v>10783</v>
      </c>
      <c r="N132" s="129">
        <v>11997</v>
      </c>
      <c r="O132" s="129">
        <v>11015</v>
      </c>
      <c r="P132" s="129">
        <v>10121</v>
      </c>
      <c r="Q132" s="129">
        <v>9858</v>
      </c>
      <c r="R132" s="129">
        <v>8599</v>
      </c>
      <c r="S132" s="129">
        <v>6294</v>
      </c>
      <c r="T132" s="129">
        <v>4639</v>
      </c>
      <c r="U132" s="129">
        <v>2912</v>
      </c>
      <c r="V132" s="129">
        <v>1586</v>
      </c>
    </row>
    <row r="133" spans="1:22">
      <c r="A133" s="148" t="s">
        <v>138</v>
      </c>
      <c r="B133" s="129">
        <v>178240</v>
      </c>
      <c r="C133" s="43"/>
      <c r="D133" s="129">
        <v>9064</v>
      </c>
      <c r="E133" s="129">
        <v>9692</v>
      </c>
      <c r="F133" s="129">
        <v>9235</v>
      </c>
      <c r="G133" s="129">
        <v>9489</v>
      </c>
      <c r="H133" s="129">
        <v>10555</v>
      </c>
      <c r="I133" s="129">
        <v>11719</v>
      </c>
      <c r="J133" s="129">
        <v>11730</v>
      </c>
      <c r="K133" s="129">
        <v>11211</v>
      </c>
      <c r="L133" s="129">
        <v>10697</v>
      </c>
      <c r="M133" s="129">
        <v>13356</v>
      </c>
      <c r="N133" s="129">
        <v>14512</v>
      </c>
      <c r="O133" s="129">
        <v>13514</v>
      </c>
      <c r="P133" s="129">
        <v>10904</v>
      </c>
      <c r="Q133" s="129">
        <v>9906</v>
      </c>
      <c r="R133" s="129">
        <v>8471</v>
      </c>
      <c r="S133" s="129">
        <v>6111</v>
      </c>
      <c r="T133" s="129">
        <v>4468</v>
      </c>
      <c r="U133" s="129">
        <v>2477</v>
      </c>
      <c r="V133" s="129">
        <v>1129</v>
      </c>
    </row>
    <row r="134" spans="1:22">
      <c r="A134" s="148" t="s">
        <v>135</v>
      </c>
      <c r="B134" s="129">
        <v>115204</v>
      </c>
      <c r="C134" s="43"/>
      <c r="D134" s="129">
        <v>5194</v>
      </c>
      <c r="E134" s="129">
        <v>5920</v>
      </c>
      <c r="F134" s="129">
        <v>6093</v>
      </c>
      <c r="G134" s="129">
        <v>5727</v>
      </c>
      <c r="H134" s="129">
        <v>5482</v>
      </c>
      <c r="I134" s="129">
        <v>5759</v>
      </c>
      <c r="J134" s="129">
        <v>5649</v>
      </c>
      <c r="K134" s="129">
        <v>5846</v>
      </c>
      <c r="L134" s="129">
        <v>6455</v>
      </c>
      <c r="M134" s="129">
        <v>8645</v>
      </c>
      <c r="N134" s="129">
        <v>9584</v>
      </c>
      <c r="O134" s="129">
        <v>8968</v>
      </c>
      <c r="P134" s="129">
        <v>8267</v>
      </c>
      <c r="Q134" s="129">
        <v>8244</v>
      </c>
      <c r="R134" s="129">
        <v>7383</v>
      </c>
      <c r="S134" s="129">
        <v>5097</v>
      </c>
      <c r="T134" s="129">
        <v>3620</v>
      </c>
      <c r="U134" s="129">
        <v>2167</v>
      </c>
      <c r="V134" s="129">
        <v>1104</v>
      </c>
    </row>
    <row r="135" spans="1:22">
      <c r="A135" s="148" t="s">
        <v>134</v>
      </c>
      <c r="B135" s="129">
        <v>22458</v>
      </c>
      <c r="C135" s="43"/>
      <c r="D135" s="129">
        <v>1261</v>
      </c>
      <c r="E135" s="129">
        <v>1329</v>
      </c>
      <c r="F135" s="129">
        <v>1294</v>
      </c>
      <c r="G135" s="129">
        <v>1211</v>
      </c>
      <c r="H135" s="129">
        <v>1154</v>
      </c>
      <c r="I135" s="129">
        <v>1304</v>
      </c>
      <c r="J135" s="129">
        <v>1312</v>
      </c>
      <c r="K135" s="129">
        <v>1305</v>
      </c>
      <c r="L135" s="129">
        <v>1433</v>
      </c>
      <c r="M135" s="129">
        <v>1629</v>
      </c>
      <c r="N135" s="129">
        <v>1740</v>
      </c>
      <c r="O135" s="129">
        <v>1596</v>
      </c>
      <c r="P135" s="129">
        <v>1468</v>
      </c>
      <c r="Q135" s="129">
        <v>1407</v>
      </c>
      <c r="R135" s="129">
        <v>1173</v>
      </c>
      <c r="S135" s="129">
        <v>841</v>
      </c>
      <c r="T135" s="129">
        <v>551</v>
      </c>
      <c r="U135" s="129">
        <v>292</v>
      </c>
      <c r="V135" s="129">
        <v>158</v>
      </c>
    </row>
    <row r="136" spans="1:22">
      <c r="A136" s="148" t="s">
        <v>149</v>
      </c>
      <c r="B136" s="129">
        <v>113522</v>
      </c>
      <c r="C136" s="43"/>
      <c r="D136" s="129">
        <v>5111</v>
      </c>
      <c r="E136" s="129">
        <v>5768</v>
      </c>
      <c r="F136" s="129">
        <v>5580</v>
      </c>
      <c r="G136" s="129">
        <v>5638</v>
      </c>
      <c r="H136" s="129">
        <v>5661</v>
      </c>
      <c r="I136" s="129">
        <v>6153</v>
      </c>
      <c r="J136" s="129">
        <v>6056</v>
      </c>
      <c r="K136" s="129">
        <v>6153</v>
      </c>
      <c r="L136" s="129">
        <v>6348</v>
      </c>
      <c r="M136" s="129">
        <v>7981</v>
      </c>
      <c r="N136" s="129">
        <v>8944</v>
      </c>
      <c r="O136" s="129">
        <v>8789</v>
      </c>
      <c r="P136" s="129">
        <v>8119</v>
      </c>
      <c r="Q136" s="129">
        <v>7852</v>
      </c>
      <c r="R136" s="129">
        <v>7152</v>
      </c>
      <c r="S136" s="129">
        <v>5103</v>
      </c>
      <c r="T136" s="129">
        <v>3769</v>
      </c>
      <c r="U136" s="129">
        <v>2174</v>
      </c>
      <c r="V136" s="129">
        <v>1171</v>
      </c>
    </row>
    <row r="137" spans="1:22">
      <c r="A137" s="148" t="s">
        <v>150</v>
      </c>
      <c r="B137" s="129">
        <v>326955</v>
      </c>
      <c r="C137" s="43"/>
      <c r="D137" s="129">
        <v>17010</v>
      </c>
      <c r="E137" s="129">
        <v>18302</v>
      </c>
      <c r="F137" s="129">
        <v>17596</v>
      </c>
      <c r="G137" s="129">
        <v>17374</v>
      </c>
      <c r="H137" s="129">
        <v>18203</v>
      </c>
      <c r="I137" s="129">
        <v>19827</v>
      </c>
      <c r="J137" s="129">
        <v>20133</v>
      </c>
      <c r="K137" s="129">
        <v>21064</v>
      </c>
      <c r="L137" s="129">
        <v>20219</v>
      </c>
      <c r="M137" s="129">
        <v>24973</v>
      </c>
      <c r="N137" s="129">
        <v>26282</v>
      </c>
      <c r="O137" s="129">
        <v>24598</v>
      </c>
      <c r="P137" s="129">
        <v>21211</v>
      </c>
      <c r="Q137" s="129">
        <v>18476</v>
      </c>
      <c r="R137" s="129">
        <v>15466</v>
      </c>
      <c r="S137" s="129">
        <v>11324</v>
      </c>
      <c r="T137" s="129">
        <v>8119</v>
      </c>
      <c r="U137" s="129">
        <v>4620</v>
      </c>
      <c r="V137" s="129">
        <v>2158</v>
      </c>
    </row>
    <row r="138" spans="1:22">
      <c r="A138" s="148" t="s">
        <v>130</v>
      </c>
      <c r="B138" s="129">
        <v>93195</v>
      </c>
      <c r="C138" s="43"/>
      <c r="D138" s="129">
        <v>4257</v>
      </c>
      <c r="E138" s="129">
        <v>4801</v>
      </c>
      <c r="F138" s="129">
        <v>5149</v>
      </c>
      <c r="G138" s="129">
        <v>5723</v>
      </c>
      <c r="H138" s="129">
        <v>7791</v>
      </c>
      <c r="I138" s="129">
        <v>5839</v>
      </c>
      <c r="J138" s="129">
        <v>5078</v>
      </c>
      <c r="K138" s="129">
        <v>5254</v>
      </c>
      <c r="L138" s="129">
        <v>5545</v>
      </c>
      <c r="M138" s="129">
        <v>6891</v>
      </c>
      <c r="N138" s="129">
        <v>7316</v>
      </c>
      <c r="O138" s="129">
        <v>6480</v>
      </c>
      <c r="P138" s="129">
        <v>5518</v>
      </c>
      <c r="Q138" s="129">
        <v>5157</v>
      </c>
      <c r="R138" s="129">
        <v>4586</v>
      </c>
      <c r="S138" s="129">
        <v>3286</v>
      </c>
      <c r="T138" s="129">
        <v>2445</v>
      </c>
      <c r="U138" s="129">
        <v>1375</v>
      </c>
      <c r="V138" s="129">
        <v>704</v>
      </c>
    </row>
    <row r="139" spans="1:22">
      <c r="A139" s="148" t="s">
        <v>155</v>
      </c>
      <c r="B139" s="129">
        <v>93058</v>
      </c>
      <c r="C139" s="43"/>
      <c r="D139" s="129">
        <v>4770</v>
      </c>
      <c r="E139" s="129">
        <v>5289</v>
      </c>
      <c r="F139" s="129">
        <v>4996</v>
      </c>
      <c r="G139" s="129">
        <v>4851</v>
      </c>
      <c r="H139" s="129">
        <v>5525</v>
      </c>
      <c r="I139" s="129">
        <v>6147</v>
      </c>
      <c r="J139" s="129">
        <v>6190</v>
      </c>
      <c r="K139" s="129">
        <v>5774</v>
      </c>
      <c r="L139" s="129">
        <v>5479</v>
      </c>
      <c r="M139" s="129">
        <v>6758</v>
      </c>
      <c r="N139" s="129">
        <v>7690</v>
      </c>
      <c r="O139" s="129">
        <v>7095</v>
      </c>
      <c r="P139" s="129">
        <v>6038</v>
      </c>
      <c r="Q139" s="129">
        <v>5210</v>
      </c>
      <c r="R139" s="129">
        <v>4177</v>
      </c>
      <c r="S139" s="129">
        <v>3003</v>
      </c>
      <c r="T139" s="129">
        <v>2180</v>
      </c>
      <c r="U139" s="129">
        <v>1287</v>
      </c>
      <c r="V139" s="129">
        <v>599</v>
      </c>
    </row>
    <row r="140" spans="1:22">
      <c r="A140" s="148" t="s">
        <v>137</v>
      </c>
      <c r="B140" s="129">
        <v>181060</v>
      </c>
      <c r="C140" s="43"/>
      <c r="D140" s="129">
        <v>10335</v>
      </c>
      <c r="E140" s="129">
        <v>11390</v>
      </c>
      <c r="F140" s="129">
        <v>10830</v>
      </c>
      <c r="G140" s="129">
        <v>10139</v>
      </c>
      <c r="H140" s="129">
        <v>10169</v>
      </c>
      <c r="I140" s="129">
        <v>11288</v>
      </c>
      <c r="J140" s="129">
        <v>12166</v>
      </c>
      <c r="K140" s="129">
        <v>12122</v>
      </c>
      <c r="L140" s="129">
        <v>12286</v>
      </c>
      <c r="M140" s="129">
        <v>14698</v>
      </c>
      <c r="N140" s="129">
        <v>14516</v>
      </c>
      <c r="O140" s="129">
        <v>12617</v>
      </c>
      <c r="P140" s="129">
        <v>10036</v>
      </c>
      <c r="Q140" s="129">
        <v>9351</v>
      </c>
      <c r="R140" s="129">
        <v>7727</v>
      </c>
      <c r="S140" s="129">
        <v>5384</v>
      </c>
      <c r="T140" s="129">
        <v>3450</v>
      </c>
      <c r="U140" s="129">
        <v>1766</v>
      </c>
      <c r="V140" s="129">
        <v>790</v>
      </c>
    </row>
    <row r="141" spans="1:22">
      <c r="A141" s="178" t="s">
        <v>220</v>
      </c>
      <c r="B141" s="179"/>
      <c r="C141" s="179"/>
      <c r="D141" s="256" t="s">
        <v>172</v>
      </c>
      <c r="E141" s="256"/>
      <c r="F141" s="256"/>
      <c r="G141" s="256"/>
      <c r="H141" s="256"/>
      <c r="I141" s="256"/>
      <c r="J141" s="256"/>
      <c r="K141" s="256"/>
      <c r="L141" s="256"/>
      <c r="M141" s="256"/>
      <c r="N141" s="256"/>
      <c r="O141" s="256"/>
      <c r="P141" s="256"/>
      <c r="Q141" s="256"/>
      <c r="R141" s="256"/>
      <c r="S141" s="256"/>
      <c r="T141" s="256"/>
      <c r="U141" s="256"/>
      <c r="V141" s="256"/>
    </row>
    <row r="142" spans="1:22">
      <c r="A142" s="181" t="s">
        <v>173</v>
      </c>
      <c r="B142" s="180" t="s">
        <v>174</v>
      </c>
      <c r="C142" s="180"/>
      <c r="D142" s="180" t="s">
        <v>175</v>
      </c>
      <c r="E142" s="180" t="s">
        <v>176</v>
      </c>
      <c r="F142" s="180" t="s">
        <v>177</v>
      </c>
      <c r="G142" s="180" t="s">
        <v>178</v>
      </c>
      <c r="H142" s="180" t="s">
        <v>179</v>
      </c>
      <c r="I142" s="180" t="s">
        <v>180</v>
      </c>
      <c r="J142" s="180" t="s">
        <v>181</v>
      </c>
      <c r="K142" s="180" t="s">
        <v>182</v>
      </c>
      <c r="L142" s="180" t="s">
        <v>183</v>
      </c>
      <c r="M142" s="180" t="s">
        <v>184</v>
      </c>
      <c r="N142" s="180" t="s">
        <v>185</v>
      </c>
      <c r="O142" s="180" t="s">
        <v>186</v>
      </c>
      <c r="P142" s="180" t="s">
        <v>187</v>
      </c>
      <c r="Q142" s="180" t="s">
        <v>188</v>
      </c>
      <c r="R142" s="180" t="s">
        <v>189</v>
      </c>
      <c r="S142" s="180" t="s">
        <v>190</v>
      </c>
      <c r="T142" s="180" t="s">
        <v>191</v>
      </c>
      <c r="U142" s="180" t="s">
        <v>192</v>
      </c>
      <c r="V142" s="180" t="s">
        <v>193</v>
      </c>
    </row>
    <row r="143" spans="1:22">
      <c r="A143" s="148" t="s">
        <v>131</v>
      </c>
      <c r="B143" s="129">
        <v>114982</v>
      </c>
      <c r="C143" s="43"/>
      <c r="D143" s="197">
        <v>5576</v>
      </c>
      <c r="E143" s="197">
        <v>5437</v>
      </c>
      <c r="F143" s="197">
        <v>4685</v>
      </c>
      <c r="G143" s="197">
        <v>6155</v>
      </c>
      <c r="H143" s="197">
        <v>11476</v>
      </c>
      <c r="I143" s="197">
        <v>10601</v>
      </c>
      <c r="J143" s="197">
        <v>9316</v>
      </c>
      <c r="K143" s="197">
        <v>7780</v>
      </c>
      <c r="L143" s="197">
        <v>6555</v>
      </c>
      <c r="M143" s="197">
        <v>7109</v>
      </c>
      <c r="N143" s="197">
        <v>7409</v>
      </c>
      <c r="O143" s="197">
        <v>7150</v>
      </c>
      <c r="P143" s="197">
        <v>6020</v>
      </c>
      <c r="Q143" s="197">
        <v>5430</v>
      </c>
      <c r="R143" s="197">
        <v>4494</v>
      </c>
      <c r="S143" s="197">
        <v>3713</v>
      </c>
      <c r="T143" s="197">
        <v>2965</v>
      </c>
      <c r="U143" s="197">
        <v>2052</v>
      </c>
      <c r="V143" s="197">
        <v>1059</v>
      </c>
    </row>
    <row r="144" spans="1:22">
      <c r="A144" s="148" t="s">
        <v>141</v>
      </c>
      <c r="B144" s="129">
        <v>130501</v>
      </c>
      <c r="C144" s="43"/>
      <c r="D144" s="197">
        <v>7093</v>
      </c>
      <c r="E144" s="197">
        <v>7634</v>
      </c>
      <c r="F144" s="197">
        <v>7065</v>
      </c>
      <c r="G144" s="197">
        <v>6422</v>
      </c>
      <c r="H144" s="197">
        <v>6096</v>
      </c>
      <c r="I144" s="197">
        <v>7144</v>
      </c>
      <c r="J144" s="197">
        <v>8027</v>
      </c>
      <c r="K144" s="197">
        <v>8476</v>
      </c>
      <c r="L144" s="197">
        <v>8654</v>
      </c>
      <c r="M144" s="197">
        <v>10098</v>
      </c>
      <c r="N144" s="197">
        <v>10301</v>
      </c>
      <c r="O144" s="197">
        <v>9258</v>
      </c>
      <c r="P144" s="197">
        <v>8502</v>
      </c>
      <c r="Q144" s="197">
        <v>7824</v>
      </c>
      <c r="R144" s="197">
        <v>6460</v>
      </c>
      <c r="S144" s="197">
        <v>4688</v>
      </c>
      <c r="T144" s="197">
        <v>3378</v>
      </c>
      <c r="U144" s="197">
        <v>2134</v>
      </c>
      <c r="V144" s="197">
        <v>1247</v>
      </c>
    </row>
    <row r="145" spans="1:22">
      <c r="A145" s="148" t="s">
        <v>143</v>
      </c>
      <c r="B145" s="129">
        <v>59116</v>
      </c>
      <c r="C145" s="43"/>
      <c r="D145" s="197">
        <v>2719</v>
      </c>
      <c r="E145" s="197">
        <v>3111</v>
      </c>
      <c r="F145" s="197">
        <v>3026</v>
      </c>
      <c r="G145" s="197">
        <v>2871</v>
      </c>
      <c r="H145" s="197">
        <v>2771</v>
      </c>
      <c r="I145" s="197">
        <v>3071</v>
      </c>
      <c r="J145" s="197">
        <v>3240</v>
      </c>
      <c r="K145" s="197">
        <v>3319</v>
      </c>
      <c r="L145" s="197">
        <v>3491</v>
      </c>
      <c r="M145" s="197">
        <v>4216</v>
      </c>
      <c r="N145" s="197">
        <v>4524</v>
      </c>
      <c r="O145" s="197">
        <v>4431</v>
      </c>
      <c r="P145" s="197">
        <v>3998</v>
      </c>
      <c r="Q145" s="197">
        <v>4014</v>
      </c>
      <c r="R145" s="197">
        <v>3590</v>
      </c>
      <c r="S145" s="197">
        <v>2612</v>
      </c>
      <c r="T145" s="197">
        <v>1997</v>
      </c>
      <c r="U145" s="197">
        <v>1331</v>
      </c>
      <c r="V145" s="197">
        <v>784</v>
      </c>
    </row>
    <row r="146" spans="1:22">
      <c r="A146" s="148" t="s">
        <v>147</v>
      </c>
      <c r="B146" s="129">
        <v>44228</v>
      </c>
      <c r="C146" s="43"/>
      <c r="D146" s="197">
        <v>1792</v>
      </c>
      <c r="E146" s="197">
        <v>2146</v>
      </c>
      <c r="F146" s="197">
        <v>2006</v>
      </c>
      <c r="G146" s="197">
        <v>2010</v>
      </c>
      <c r="H146" s="197">
        <v>1949</v>
      </c>
      <c r="I146" s="197">
        <v>2205</v>
      </c>
      <c r="J146" s="197">
        <v>2140</v>
      </c>
      <c r="K146" s="197">
        <v>2171</v>
      </c>
      <c r="L146" s="197">
        <v>2473</v>
      </c>
      <c r="M146" s="197">
        <v>3205</v>
      </c>
      <c r="N146" s="197">
        <v>3603</v>
      </c>
      <c r="O146" s="197">
        <v>3497</v>
      </c>
      <c r="P146" s="197">
        <v>3284</v>
      </c>
      <c r="Q146" s="197">
        <v>3328</v>
      </c>
      <c r="R146" s="197">
        <v>2938</v>
      </c>
      <c r="S146" s="197">
        <v>2199</v>
      </c>
      <c r="T146" s="197">
        <v>1650</v>
      </c>
      <c r="U146" s="197">
        <v>1029</v>
      </c>
      <c r="V146" s="197">
        <v>603</v>
      </c>
    </row>
    <row r="147" spans="1:22">
      <c r="A147" s="148" t="s">
        <v>126</v>
      </c>
      <c r="B147" s="129">
        <v>260199</v>
      </c>
      <c r="C147" s="43"/>
      <c r="D147" s="197">
        <v>12428</v>
      </c>
      <c r="E147" s="197">
        <v>12628</v>
      </c>
      <c r="F147" s="197">
        <v>10291</v>
      </c>
      <c r="G147" s="197">
        <v>12790</v>
      </c>
      <c r="H147" s="197">
        <v>25378</v>
      </c>
      <c r="I147" s="197">
        <v>25088</v>
      </c>
      <c r="J147" s="197">
        <v>22414</v>
      </c>
      <c r="K147" s="197">
        <v>19156</v>
      </c>
      <c r="L147" s="197">
        <v>15869</v>
      </c>
      <c r="M147" s="197">
        <v>16291</v>
      </c>
      <c r="N147" s="197">
        <v>16860</v>
      </c>
      <c r="O147" s="197">
        <v>15222</v>
      </c>
      <c r="P147" s="197">
        <v>12680</v>
      </c>
      <c r="Q147" s="197">
        <v>11785</v>
      </c>
      <c r="R147" s="197">
        <v>9955</v>
      </c>
      <c r="S147" s="197">
        <v>7707</v>
      </c>
      <c r="T147" s="197">
        <v>6379</v>
      </c>
      <c r="U147" s="197">
        <v>4525</v>
      </c>
      <c r="V147" s="197">
        <v>2753</v>
      </c>
    </row>
    <row r="148" spans="1:22">
      <c r="A148" s="148" t="s">
        <v>152</v>
      </c>
      <c r="B148" s="129">
        <v>26606</v>
      </c>
      <c r="C148" s="43"/>
      <c r="D148" s="197">
        <v>1306</v>
      </c>
      <c r="E148" s="197">
        <v>1503</v>
      </c>
      <c r="F148" s="197">
        <v>1375</v>
      </c>
      <c r="G148" s="197">
        <v>1377</v>
      </c>
      <c r="H148" s="197">
        <v>1437</v>
      </c>
      <c r="I148" s="197">
        <v>1561</v>
      </c>
      <c r="J148" s="197">
        <v>1512</v>
      </c>
      <c r="K148" s="197">
        <v>1617</v>
      </c>
      <c r="L148" s="197">
        <v>1634</v>
      </c>
      <c r="M148" s="197">
        <v>2043</v>
      </c>
      <c r="N148" s="197">
        <v>2160</v>
      </c>
      <c r="O148" s="197">
        <v>1947</v>
      </c>
      <c r="P148" s="197">
        <v>1700</v>
      </c>
      <c r="Q148" s="197">
        <v>1646</v>
      </c>
      <c r="R148" s="197">
        <v>1459</v>
      </c>
      <c r="S148" s="197">
        <v>983</v>
      </c>
      <c r="T148" s="197">
        <v>690</v>
      </c>
      <c r="U148" s="197">
        <v>417</v>
      </c>
      <c r="V148" s="197">
        <v>239</v>
      </c>
    </row>
    <row r="149" spans="1:22">
      <c r="A149" s="148" t="s">
        <v>146</v>
      </c>
      <c r="B149" s="129">
        <v>76085</v>
      </c>
      <c r="C149" s="43"/>
      <c r="D149" s="197">
        <v>3213</v>
      </c>
      <c r="E149" s="197">
        <v>3765</v>
      </c>
      <c r="F149" s="197">
        <v>3748</v>
      </c>
      <c r="G149" s="197">
        <v>3360</v>
      </c>
      <c r="H149" s="197">
        <v>3529</v>
      </c>
      <c r="I149" s="197">
        <v>3976</v>
      </c>
      <c r="J149" s="197">
        <v>3848</v>
      </c>
      <c r="K149" s="197">
        <v>3873</v>
      </c>
      <c r="L149" s="197">
        <v>3970</v>
      </c>
      <c r="M149" s="197">
        <v>5343</v>
      </c>
      <c r="N149" s="197">
        <v>6133</v>
      </c>
      <c r="O149" s="197">
        <v>5988</v>
      </c>
      <c r="P149" s="197">
        <v>5518</v>
      </c>
      <c r="Q149" s="197">
        <v>5467</v>
      </c>
      <c r="R149" s="197">
        <v>4999</v>
      </c>
      <c r="S149" s="197">
        <v>3734</v>
      </c>
      <c r="T149" s="197">
        <v>2856</v>
      </c>
      <c r="U149" s="197">
        <v>1764</v>
      </c>
      <c r="V149" s="197">
        <v>1001</v>
      </c>
    </row>
    <row r="150" spans="1:22">
      <c r="A150" s="148" t="s">
        <v>144</v>
      </c>
      <c r="B150" s="129">
        <v>77544</v>
      </c>
      <c r="C150" s="43"/>
      <c r="D150" s="197">
        <v>3757</v>
      </c>
      <c r="E150" s="197">
        <v>3951</v>
      </c>
      <c r="F150" s="197">
        <v>3492</v>
      </c>
      <c r="G150" s="197">
        <v>4564</v>
      </c>
      <c r="H150" s="197">
        <v>7354</v>
      </c>
      <c r="I150" s="197">
        <v>6314</v>
      </c>
      <c r="J150" s="197">
        <v>5686</v>
      </c>
      <c r="K150" s="197">
        <v>4662</v>
      </c>
      <c r="L150" s="197">
        <v>4086</v>
      </c>
      <c r="M150" s="197">
        <v>4651</v>
      </c>
      <c r="N150" s="197">
        <v>5252</v>
      </c>
      <c r="O150" s="197">
        <v>5109</v>
      </c>
      <c r="P150" s="197">
        <v>4117</v>
      </c>
      <c r="Q150" s="197">
        <v>3826</v>
      </c>
      <c r="R150" s="197">
        <v>3357</v>
      </c>
      <c r="S150" s="197">
        <v>2735</v>
      </c>
      <c r="T150" s="197">
        <v>2266</v>
      </c>
      <c r="U150" s="197">
        <v>1503</v>
      </c>
      <c r="V150" s="197">
        <v>862</v>
      </c>
    </row>
    <row r="151" spans="1:22">
      <c r="A151" s="148" t="s">
        <v>145</v>
      </c>
      <c r="B151" s="129">
        <v>62411</v>
      </c>
      <c r="C151" s="43"/>
      <c r="D151" s="197">
        <v>3109</v>
      </c>
      <c r="E151" s="197">
        <v>3291</v>
      </c>
      <c r="F151" s="197">
        <v>3173</v>
      </c>
      <c r="G151" s="197">
        <v>3205</v>
      </c>
      <c r="H151" s="197">
        <v>3296</v>
      </c>
      <c r="I151" s="197">
        <v>3803</v>
      </c>
      <c r="J151" s="197">
        <v>3754</v>
      </c>
      <c r="K151" s="197">
        <v>3617</v>
      </c>
      <c r="L151" s="197">
        <v>3768</v>
      </c>
      <c r="M151" s="197">
        <v>4747</v>
      </c>
      <c r="N151" s="197">
        <v>5052</v>
      </c>
      <c r="O151" s="197">
        <v>4547</v>
      </c>
      <c r="P151" s="197">
        <v>3990</v>
      </c>
      <c r="Q151" s="197">
        <v>3840</v>
      </c>
      <c r="R151" s="197">
        <v>3366</v>
      </c>
      <c r="S151" s="197">
        <v>2407</v>
      </c>
      <c r="T151" s="197">
        <v>1835</v>
      </c>
      <c r="U151" s="197">
        <v>1028</v>
      </c>
      <c r="V151" s="197">
        <v>583</v>
      </c>
    </row>
    <row r="152" spans="1:22">
      <c r="A152" s="148" t="s">
        <v>151</v>
      </c>
      <c r="B152" s="129">
        <v>56463</v>
      </c>
      <c r="C152" s="43"/>
      <c r="D152" s="197">
        <v>2685</v>
      </c>
      <c r="E152" s="197">
        <v>2877</v>
      </c>
      <c r="F152" s="197">
        <v>2775</v>
      </c>
      <c r="G152" s="197">
        <v>2771</v>
      </c>
      <c r="H152" s="197">
        <v>2650</v>
      </c>
      <c r="I152" s="197">
        <v>2870</v>
      </c>
      <c r="J152" s="197">
        <v>3069</v>
      </c>
      <c r="K152" s="197">
        <v>3355</v>
      </c>
      <c r="L152" s="197">
        <v>3310</v>
      </c>
      <c r="M152" s="197">
        <v>4075</v>
      </c>
      <c r="N152" s="197">
        <v>4622</v>
      </c>
      <c r="O152" s="197">
        <v>4398</v>
      </c>
      <c r="P152" s="197">
        <v>3846</v>
      </c>
      <c r="Q152" s="197">
        <v>3502</v>
      </c>
      <c r="R152" s="197">
        <v>3206</v>
      </c>
      <c r="S152" s="197">
        <v>2512</v>
      </c>
      <c r="T152" s="197">
        <v>2010</v>
      </c>
      <c r="U152" s="197">
        <v>1217</v>
      </c>
      <c r="V152" s="197">
        <v>713</v>
      </c>
    </row>
    <row r="153" spans="1:22">
      <c r="A153" s="148" t="s">
        <v>132</v>
      </c>
      <c r="B153" s="129">
        <v>53809</v>
      </c>
      <c r="C153" s="43"/>
      <c r="D153" s="197">
        <v>2737</v>
      </c>
      <c r="E153" s="197">
        <v>3107</v>
      </c>
      <c r="F153" s="197">
        <v>2864</v>
      </c>
      <c r="G153" s="197">
        <v>2976</v>
      </c>
      <c r="H153" s="197">
        <v>2796</v>
      </c>
      <c r="I153" s="197">
        <v>2809</v>
      </c>
      <c r="J153" s="197">
        <v>2925</v>
      </c>
      <c r="K153" s="197">
        <v>3160</v>
      </c>
      <c r="L153" s="197">
        <v>3332</v>
      </c>
      <c r="M153" s="197">
        <v>4104</v>
      </c>
      <c r="N153" s="197">
        <v>4264</v>
      </c>
      <c r="O153" s="197">
        <v>3960</v>
      </c>
      <c r="P153" s="197">
        <v>3385</v>
      </c>
      <c r="Q153" s="197">
        <v>3223</v>
      </c>
      <c r="R153" s="197">
        <v>2750</v>
      </c>
      <c r="S153" s="197">
        <v>2190</v>
      </c>
      <c r="T153" s="197">
        <v>1609</v>
      </c>
      <c r="U153" s="197">
        <v>1030</v>
      </c>
      <c r="V153" s="197">
        <v>588</v>
      </c>
    </row>
    <row r="154" spans="1:22">
      <c r="A154" s="148" t="s">
        <v>139</v>
      </c>
      <c r="B154" s="129">
        <v>49086</v>
      </c>
      <c r="C154" s="43"/>
      <c r="D154" s="197">
        <v>2462</v>
      </c>
      <c r="E154" s="197">
        <v>2905</v>
      </c>
      <c r="F154" s="197">
        <v>2918</v>
      </c>
      <c r="G154" s="197">
        <v>2673</v>
      </c>
      <c r="H154" s="197">
        <v>2412</v>
      </c>
      <c r="I154" s="197">
        <v>2347</v>
      </c>
      <c r="J154" s="197">
        <v>2566</v>
      </c>
      <c r="K154" s="197">
        <v>3104</v>
      </c>
      <c r="L154" s="197">
        <v>3117</v>
      </c>
      <c r="M154" s="197">
        <v>3558</v>
      </c>
      <c r="N154" s="197">
        <v>3862</v>
      </c>
      <c r="O154" s="197">
        <v>3516</v>
      </c>
      <c r="P154" s="197">
        <v>3120</v>
      </c>
      <c r="Q154" s="197">
        <v>2789</v>
      </c>
      <c r="R154" s="197">
        <v>2493</v>
      </c>
      <c r="S154" s="197">
        <v>1896</v>
      </c>
      <c r="T154" s="197">
        <v>1640</v>
      </c>
      <c r="U154" s="197">
        <v>1081</v>
      </c>
      <c r="V154" s="197">
        <v>627</v>
      </c>
    </row>
    <row r="155" spans="1:22">
      <c r="A155" s="148" t="s">
        <v>136</v>
      </c>
      <c r="B155" s="129">
        <v>81163</v>
      </c>
      <c r="C155" s="54"/>
      <c r="D155" s="197">
        <v>3974</v>
      </c>
      <c r="E155" s="197">
        <v>4699</v>
      </c>
      <c r="F155" s="197">
        <v>4300</v>
      </c>
      <c r="G155" s="197">
        <v>3946</v>
      </c>
      <c r="H155" s="197">
        <v>4207</v>
      </c>
      <c r="I155" s="197">
        <v>4994</v>
      </c>
      <c r="J155" s="197">
        <v>5029</v>
      </c>
      <c r="K155" s="197">
        <v>5268</v>
      </c>
      <c r="L155" s="197">
        <v>5389</v>
      </c>
      <c r="M155" s="197">
        <v>6293</v>
      </c>
      <c r="N155" s="197">
        <v>6405</v>
      </c>
      <c r="O155" s="197">
        <v>5728</v>
      </c>
      <c r="P155" s="197">
        <v>4914</v>
      </c>
      <c r="Q155" s="197">
        <v>4718</v>
      </c>
      <c r="R155" s="197">
        <v>3944</v>
      </c>
      <c r="S155" s="197">
        <v>3078</v>
      </c>
      <c r="T155" s="197">
        <v>2223</v>
      </c>
      <c r="U155" s="197">
        <v>1316</v>
      </c>
      <c r="V155" s="197">
        <v>738</v>
      </c>
    </row>
    <row r="156" spans="1:22">
      <c r="A156" s="148" t="s">
        <v>140</v>
      </c>
      <c r="B156" s="129">
        <v>189428</v>
      </c>
      <c r="C156" s="54"/>
      <c r="D156" s="197">
        <v>9250</v>
      </c>
      <c r="E156" s="197">
        <v>10409</v>
      </c>
      <c r="F156" s="197">
        <v>9757</v>
      </c>
      <c r="G156" s="197">
        <v>9911</v>
      </c>
      <c r="H156" s="197">
        <v>12127</v>
      </c>
      <c r="I156" s="197">
        <v>10957</v>
      </c>
      <c r="J156" s="197">
        <v>11234</v>
      </c>
      <c r="K156" s="197">
        <v>11269</v>
      </c>
      <c r="L156" s="197">
        <v>11004</v>
      </c>
      <c r="M156" s="197">
        <v>13607</v>
      </c>
      <c r="N156" s="197">
        <v>14404</v>
      </c>
      <c r="O156" s="197">
        <v>13505</v>
      </c>
      <c r="P156" s="197">
        <v>11883</v>
      </c>
      <c r="Q156" s="197">
        <v>11681</v>
      </c>
      <c r="R156" s="197">
        <v>10205</v>
      </c>
      <c r="S156" s="197">
        <v>7293</v>
      </c>
      <c r="T156" s="197">
        <v>5557</v>
      </c>
      <c r="U156" s="197">
        <v>3347</v>
      </c>
      <c r="V156" s="197">
        <v>2028</v>
      </c>
    </row>
    <row r="157" spans="1:22">
      <c r="A157" s="148" t="s">
        <v>142</v>
      </c>
      <c r="B157" s="129">
        <v>320643</v>
      </c>
      <c r="C157" s="54"/>
      <c r="D157" s="197">
        <v>16545</v>
      </c>
      <c r="E157" s="197">
        <v>16390</v>
      </c>
      <c r="F157" s="197">
        <v>14336</v>
      </c>
      <c r="G157" s="197">
        <v>17046</v>
      </c>
      <c r="H157" s="197">
        <v>29600</v>
      </c>
      <c r="I157" s="197">
        <v>30974</v>
      </c>
      <c r="J157" s="197">
        <v>27255</v>
      </c>
      <c r="K157" s="197">
        <v>22301</v>
      </c>
      <c r="L157" s="197">
        <v>18436</v>
      </c>
      <c r="M157" s="197">
        <v>21088</v>
      </c>
      <c r="N157" s="197">
        <v>22365</v>
      </c>
      <c r="O157" s="197">
        <v>20729</v>
      </c>
      <c r="P157" s="197">
        <v>16301</v>
      </c>
      <c r="Q157" s="197">
        <v>12994</v>
      </c>
      <c r="R157" s="197">
        <v>10840</v>
      </c>
      <c r="S157" s="197">
        <v>8865</v>
      </c>
      <c r="T157" s="197">
        <v>7327</v>
      </c>
      <c r="U157" s="197">
        <v>4694</v>
      </c>
      <c r="V157" s="197">
        <v>2557</v>
      </c>
    </row>
    <row r="158" spans="1:22">
      <c r="A158" s="148" t="s">
        <v>133</v>
      </c>
      <c r="B158" s="129">
        <v>117738</v>
      </c>
      <c r="C158" s="54"/>
      <c r="D158" s="197">
        <v>5464</v>
      </c>
      <c r="E158" s="197">
        <v>6051</v>
      </c>
      <c r="F158" s="197">
        <v>5981</v>
      </c>
      <c r="G158" s="197">
        <v>5554</v>
      </c>
      <c r="H158" s="197">
        <v>5371</v>
      </c>
      <c r="I158" s="197">
        <v>6269</v>
      </c>
      <c r="J158" s="197">
        <v>6655</v>
      </c>
      <c r="K158" s="197">
        <v>6913</v>
      </c>
      <c r="L158" s="197">
        <v>6954</v>
      </c>
      <c r="M158" s="197">
        <v>8694</v>
      </c>
      <c r="N158" s="197">
        <v>9617</v>
      </c>
      <c r="O158" s="197">
        <v>9089</v>
      </c>
      <c r="P158" s="197">
        <v>8304</v>
      </c>
      <c r="Q158" s="197">
        <v>7878</v>
      </c>
      <c r="R158" s="197">
        <v>6600</v>
      </c>
      <c r="S158" s="197">
        <v>4966</v>
      </c>
      <c r="T158" s="197">
        <v>3649</v>
      </c>
      <c r="U158" s="197">
        <v>2311</v>
      </c>
      <c r="V158" s="197">
        <v>1418</v>
      </c>
    </row>
    <row r="159" spans="1:22">
      <c r="A159" s="148" t="s">
        <v>154</v>
      </c>
      <c r="B159" s="129">
        <v>41044</v>
      </c>
      <c r="C159" s="54"/>
      <c r="D159" s="197">
        <v>1760</v>
      </c>
      <c r="E159" s="197">
        <v>1886</v>
      </c>
      <c r="F159" s="197">
        <v>2004</v>
      </c>
      <c r="G159" s="197">
        <v>2031</v>
      </c>
      <c r="H159" s="197">
        <v>2233</v>
      </c>
      <c r="I159" s="197">
        <v>2431</v>
      </c>
      <c r="J159" s="197">
        <v>2433</v>
      </c>
      <c r="K159" s="197">
        <v>2381</v>
      </c>
      <c r="L159" s="197">
        <v>2337</v>
      </c>
      <c r="M159" s="197">
        <v>3017</v>
      </c>
      <c r="N159" s="197">
        <v>3451</v>
      </c>
      <c r="O159" s="197">
        <v>3281</v>
      </c>
      <c r="P159" s="197">
        <v>2713</v>
      </c>
      <c r="Q159" s="197">
        <v>2528</v>
      </c>
      <c r="R159" s="197">
        <v>2185</v>
      </c>
      <c r="S159" s="197">
        <v>1658</v>
      </c>
      <c r="T159" s="197">
        <v>1341</v>
      </c>
      <c r="U159" s="197">
        <v>894</v>
      </c>
      <c r="V159" s="197">
        <v>480</v>
      </c>
    </row>
    <row r="160" spans="1:22">
      <c r="A160" s="148" t="s">
        <v>128</v>
      </c>
      <c r="B160" s="129">
        <v>46607</v>
      </c>
      <c r="C160" s="54"/>
      <c r="D160" s="197">
        <v>2768</v>
      </c>
      <c r="E160" s="197">
        <v>2701</v>
      </c>
      <c r="F160" s="197">
        <v>2389</v>
      </c>
      <c r="G160" s="197">
        <v>2364</v>
      </c>
      <c r="H160" s="197">
        <v>2384</v>
      </c>
      <c r="I160" s="197">
        <v>2937</v>
      </c>
      <c r="J160" s="197">
        <v>3033</v>
      </c>
      <c r="K160" s="197">
        <v>3063</v>
      </c>
      <c r="L160" s="197">
        <v>2825</v>
      </c>
      <c r="M160" s="197">
        <v>3443</v>
      </c>
      <c r="N160" s="197">
        <v>3477</v>
      </c>
      <c r="O160" s="197">
        <v>3306</v>
      </c>
      <c r="P160" s="197">
        <v>2808</v>
      </c>
      <c r="Q160" s="197">
        <v>2744</v>
      </c>
      <c r="R160" s="197">
        <v>2397</v>
      </c>
      <c r="S160" s="197">
        <v>1652</v>
      </c>
      <c r="T160" s="197">
        <v>1235</v>
      </c>
      <c r="U160" s="197">
        <v>730</v>
      </c>
      <c r="V160" s="197">
        <v>351</v>
      </c>
    </row>
    <row r="161" spans="1:22">
      <c r="A161" s="148" t="s">
        <v>125</v>
      </c>
      <c r="B161" s="129">
        <v>46646</v>
      </c>
      <c r="C161" s="54"/>
      <c r="D161" s="197">
        <v>2231</v>
      </c>
      <c r="E161" s="197">
        <v>2505</v>
      </c>
      <c r="F161" s="197">
        <v>2375</v>
      </c>
      <c r="G161" s="197">
        <v>2285</v>
      </c>
      <c r="H161" s="197">
        <v>2216</v>
      </c>
      <c r="I161" s="197">
        <v>2574</v>
      </c>
      <c r="J161" s="197">
        <v>2681</v>
      </c>
      <c r="K161" s="197">
        <v>2664</v>
      </c>
      <c r="L161" s="197">
        <v>2823</v>
      </c>
      <c r="M161" s="197">
        <v>3534</v>
      </c>
      <c r="N161" s="197">
        <v>3695</v>
      </c>
      <c r="O161" s="197">
        <v>3368</v>
      </c>
      <c r="P161" s="197">
        <v>3155</v>
      </c>
      <c r="Q161" s="197">
        <v>2936</v>
      </c>
      <c r="R161" s="197">
        <v>2722</v>
      </c>
      <c r="S161" s="197">
        <v>1931</v>
      </c>
      <c r="T161" s="197">
        <v>1511</v>
      </c>
      <c r="U161" s="197">
        <v>950</v>
      </c>
      <c r="V161" s="197">
        <v>490</v>
      </c>
    </row>
    <row r="162" spans="1:22">
      <c r="A162" s="148" t="s">
        <v>127</v>
      </c>
      <c r="B162" s="129">
        <v>12978</v>
      </c>
      <c r="C162" s="54"/>
      <c r="D162" s="197">
        <v>589</v>
      </c>
      <c r="E162" s="197">
        <v>587</v>
      </c>
      <c r="F162" s="197">
        <v>694</v>
      </c>
      <c r="G162" s="197">
        <v>585</v>
      </c>
      <c r="H162" s="197">
        <v>538</v>
      </c>
      <c r="I162" s="197">
        <v>616</v>
      </c>
      <c r="J162" s="197">
        <v>576</v>
      </c>
      <c r="K162" s="197">
        <v>717</v>
      </c>
      <c r="L162" s="197">
        <v>765</v>
      </c>
      <c r="M162" s="197">
        <v>960</v>
      </c>
      <c r="N162" s="197">
        <v>999</v>
      </c>
      <c r="O162" s="197">
        <v>991</v>
      </c>
      <c r="P162" s="197">
        <v>901</v>
      </c>
      <c r="Q162" s="197">
        <v>917</v>
      </c>
      <c r="R162" s="197">
        <v>830</v>
      </c>
      <c r="S162" s="197">
        <v>668</v>
      </c>
      <c r="T162" s="197">
        <v>501</v>
      </c>
      <c r="U162" s="197">
        <v>339</v>
      </c>
      <c r="V162" s="197">
        <v>205</v>
      </c>
    </row>
    <row r="163" spans="1:22">
      <c r="A163" s="148" t="s">
        <v>153</v>
      </c>
      <c r="B163" s="129">
        <v>71024</v>
      </c>
      <c r="C163" s="54"/>
      <c r="D163" s="197">
        <v>3117</v>
      </c>
      <c r="E163" s="197">
        <v>3732</v>
      </c>
      <c r="F163" s="197">
        <v>3598</v>
      </c>
      <c r="G163" s="197">
        <v>3559</v>
      </c>
      <c r="H163" s="197">
        <v>3760</v>
      </c>
      <c r="I163" s="197">
        <v>3953</v>
      </c>
      <c r="J163" s="197">
        <v>3933</v>
      </c>
      <c r="K163" s="197">
        <v>4002</v>
      </c>
      <c r="L163" s="197">
        <v>4185</v>
      </c>
      <c r="M163" s="197">
        <v>5158</v>
      </c>
      <c r="N163" s="197">
        <v>5735</v>
      </c>
      <c r="O163" s="197">
        <v>5318</v>
      </c>
      <c r="P163" s="197">
        <v>4829</v>
      </c>
      <c r="Q163" s="197">
        <v>4600</v>
      </c>
      <c r="R163" s="197">
        <v>4149</v>
      </c>
      <c r="S163" s="197">
        <v>3132</v>
      </c>
      <c r="T163" s="197">
        <v>2197</v>
      </c>
      <c r="U163" s="197">
        <v>1323</v>
      </c>
      <c r="V163" s="197">
        <v>744</v>
      </c>
    </row>
    <row r="164" spans="1:22">
      <c r="A164" s="148" t="s">
        <v>148</v>
      </c>
      <c r="B164" s="129">
        <v>175457</v>
      </c>
      <c r="C164" s="54"/>
      <c r="D164" s="197">
        <v>9088</v>
      </c>
      <c r="E164" s="197">
        <v>9981</v>
      </c>
      <c r="F164" s="197">
        <v>9645</v>
      </c>
      <c r="G164" s="197">
        <v>9623</v>
      </c>
      <c r="H164" s="197">
        <v>9929</v>
      </c>
      <c r="I164" s="197">
        <v>11061</v>
      </c>
      <c r="J164" s="197">
        <v>11521</v>
      </c>
      <c r="K164" s="197">
        <v>11570</v>
      </c>
      <c r="L164" s="197">
        <v>11252</v>
      </c>
      <c r="M164" s="197">
        <v>13666</v>
      </c>
      <c r="N164" s="197">
        <v>13835</v>
      </c>
      <c r="O164" s="197">
        <v>12285</v>
      </c>
      <c r="P164" s="197">
        <v>10541</v>
      </c>
      <c r="Q164" s="197">
        <v>9334</v>
      </c>
      <c r="R164" s="197">
        <v>7911</v>
      </c>
      <c r="S164" s="197">
        <v>6101</v>
      </c>
      <c r="T164" s="197">
        <v>4476</v>
      </c>
      <c r="U164" s="197">
        <v>2455</v>
      </c>
      <c r="V164" s="197">
        <v>1183</v>
      </c>
    </row>
    <row r="165" spans="1:22">
      <c r="A165" s="148" t="s">
        <v>124</v>
      </c>
      <c r="B165" s="129">
        <v>10505</v>
      </c>
      <c r="C165" s="54"/>
      <c r="D165" s="197">
        <v>451</v>
      </c>
      <c r="E165" s="197">
        <v>536</v>
      </c>
      <c r="F165" s="197">
        <v>539</v>
      </c>
      <c r="G165" s="197">
        <v>491</v>
      </c>
      <c r="H165" s="197">
        <v>461</v>
      </c>
      <c r="I165" s="197">
        <v>546</v>
      </c>
      <c r="J165" s="197">
        <v>580</v>
      </c>
      <c r="K165" s="197">
        <v>586</v>
      </c>
      <c r="L165" s="197">
        <v>592</v>
      </c>
      <c r="M165" s="197">
        <v>767</v>
      </c>
      <c r="N165" s="197">
        <v>891</v>
      </c>
      <c r="O165" s="197">
        <v>795</v>
      </c>
      <c r="P165" s="197">
        <v>763</v>
      </c>
      <c r="Q165" s="197">
        <v>698</v>
      </c>
      <c r="R165" s="197">
        <v>640</v>
      </c>
      <c r="S165" s="197">
        <v>502</v>
      </c>
      <c r="T165" s="197">
        <v>344</v>
      </c>
      <c r="U165" s="197">
        <v>221</v>
      </c>
      <c r="V165" s="197">
        <v>102</v>
      </c>
    </row>
    <row r="166" spans="1:22">
      <c r="A166" s="148" t="s">
        <v>129</v>
      </c>
      <c r="B166" s="129">
        <v>75419</v>
      </c>
      <c r="C166" s="54"/>
      <c r="D166" s="197">
        <v>3307</v>
      </c>
      <c r="E166" s="197">
        <v>3879</v>
      </c>
      <c r="F166" s="197">
        <v>3738</v>
      </c>
      <c r="G166" s="197">
        <v>3640</v>
      </c>
      <c r="H166" s="197">
        <v>3441</v>
      </c>
      <c r="I166" s="197">
        <v>3929</v>
      </c>
      <c r="J166" s="197">
        <v>4227</v>
      </c>
      <c r="K166" s="197">
        <v>4127</v>
      </c>
      <c r="L166" s="197">
        <v>4319</v>
      </c>
      <c r="M166" s="197">
        <v>5610</v>
      </c>
      <c r="N166" s="197">
        <v>6050</v>
      </c>
      <c r="O166" s="197">
        <v>5561</v>
      </c>
      <c r="P166" s="197">
        <v>5166</v>
      </c>
      <c r="Q166" s="197">
        <v>5075</v>
      </c>
      <c r="R166" s="197">
        <v>4494</v>
      </c>
      <c r="S166" s="197">
        <v>3417</v>
      </c>
      <c r="T166" s="197">
        <v>2607</v>
      </c>
      <c r="U166" s="197">
        <v>1720</v>
      </c>
      <c r="V166" s="197">
        <v>1112</v>
      </c>
    </row>
    <row r="167" spans="1:22">
      <c r="A167" s="148" t="s">
        <v>138</v>
      </c>
      <c r="B167" s="129">
        <v>91326</v>
      </c>
      <c r="C167" s="54"/>
      <c r="D167" s="197">
        <v>4387</v>
      </c>
      <c r="E167" s="197">
        <v>4792</v>
      </c>
      <c r="F167" s="197">
        <v>4585</v>
      </c>
      <c r="G167" s="197">
        <v>4671</v>
      </c>
      <c r="H167" s="197">
        <v>5206</v>
      </c>
      <c r="I167" s="197">
        <v>5848</v>
      </c>
      <c r="J167" s="197">
        <v>5922</v>
      </c>
      <c r="K167" s="197">
        <v>5640</v>
      </c>
      <c r="L167" s="197">
        <v>5382</v>
      </c>
      <c r="M167" s="197">
        <v>6866</v>
      </c>
      <c r="N167" s="197">
        <v>7323</v>
      </c>
      <c r="O167" s="197">
        <v>6904</v>
      </c>
      <c r="P167" s="197">
        <v>5550</v>
      </c>
      <c r="Q167" s="197">
        <v>5227</v>
      </c>
      <c r="R167" s="197">
        <v>4490</v>
      </c>
      <c r="S167" s="197">
        <v>3409</v>
      </c>
      <c r="T167" s="197">
        <v>2724</v>
      </c>
      <c r="U167" s="197">
        <v>1560</v>
      </c>
      <c r="V167" s="197">
        <v>840</v>
      </c>
    </row>
    <row r="168" spans="1:22">
      <c r="A168" s="148" t="s">
        <v>135</v>
      </c>
      <c r="B168" s="129">
        <v>59044</v>
      </c>
      <c r="C168" s="54"/>
      <c r="D168" s="197">
        <v>2598</v>
      </c>
      <c r="E168" s="197">
        <v>2907</v>
      </c>
      <c r="F168" s="197">
        <v>2952</v>
      </c>
      <c r="G168" s="197">
        <v>2833</v>
      </c>
      <c r="H168" s="197">
        <v>2742</v>
      </c>
      <c r="I168" s="197">
        <v>2824</v>
      </c>
      <c r="J168" s="197">
        <v>2897</v>
      </c>
      <c r="K168" s="197">
        <v>2934</v>
      </c>
      <c r="L168" s="197">
        <v>3386</v>
      </c>
      <c r="M168" s="197">
        <v>4456</v>
      </c>
      <c r="N168" s="197">
        <v>4894</v>
      </c>
      <c r="O168" s="197">
        <v>4564</v>
      </c>
      <c r="P168" s="197">
        <v>4188</v>
      </c>
      <c r="Q168" s="197">
        <v>4191</v>
      </c>
      <c r="R168" s="197">
        <v>3813</v>
      </c>
      <c r="S168" s="197">
        <v>2758</v>
      </c>
      <c r="T168" s="197">
        <v>2050</v>
      </c>
      <c r="U168" s="197">
        <v>1289</v>
      </c>
      <c r="V168" s="197">
        <v>768</v>
      </c>
    </row>
    <row r="169" spans="1:22">
      <c r="A169" s="148" t="s">
        <v>134</v>
      </c>
      <c r="B169" s="129">
        <v>11098</v>
      </c>
      <c r="C169" s="54"/>
      <c r="D169" s="197">
        <v>623</v>
      </c>
      <c r="E169" s="197">
        <v>631</v>
      </c>
      <c r="F169" s="197">
        <v>620</v>
      </c>
      <c r="G169" s="197">
        <v>582</v>
      </c>
      <c r="H169" s="197">
        <v>532</v>
      </c>
      <c r="I169" s="197">
        <v>624</v>
      </c>
      <c r="J169" s="197">
        <v>652</v>
      </c>
      <c r="K169" s="197">
        <v>651</v>
      </c>
      <c r="L169" s="197">
        <v>722</v>
      </c>
      <c r="M169" s="197">
        <v>817</v>
      </c>
      <c r="N169" s="197">
        <v>827</v>
      </c>
      <c r="O169" s="197">
        <v>779</v>
      </c>
      <c r="P169" s="197">
        <v>739</v>
      </c>
      <c r="Q169" s="197">
        <v>681</v>
      </c>
      <c r="R169" s="197">
        <v>583</v>
      </c>
      <c r="S169" s="197">
        <v>438</v>
      </c>
      <c r="T169" s="197">
        <v>309</v>
      </c>
      <c r="U169" s="197">
        <v>176</v>
      </c>
      <c r="V169" s="197">
        <v>112</v>
      </c>
    </row>
    <row r="170" spans="1:22">
      <c r="A170" s="148" t="s">
        <v>149</v>
      </c>
      <c r="B170" s="129">
        <v>58392</v>
      </c>
      <c r="C170" s="54"/>
      <c r="D170" s="197">
        <v>2473</v>
      </c>
      <c r="E170" s="197">
        <v>2830</v>
      </c>
      <c r="F170" s="197">
        <v>2787</v>
      </c>
      <c r="G170" s="197">
        <v>2689</v>
      </c>
      <c r="H170" s="197">
        <v>2821</v>
      </c>
      <c r="I170" s="197">
        <v>3052</v>
      </c>
      <c r="J170" s="197">
        <v>3054</v>
      </c>
      <c r="K170" s="197">
        <v>3089</v>
      </c>
      <c r="L170" s="197">
        <v>3227</v>
      </c>
      <c r="M170" s="197">
        <v>4142</v>
      </c>
      <c r="N170" s="197">
        <v>4541</v>
      </c>
      <c r="O170" s="197">
        <v>4512</v>
      </c>
      <c r="P170" s="197">
        <v>4176</v>
      </c>
      <c r="Q170" s="197">
        <v>4052</v>
      </c>
      <c r="R170" s="197">
        <v>3781</v>
      </c>
      <c r="S170" s="197">
        <v>2828</v>
      </c>
      <c r="T170" s="197">
        <v>2160</v>
      </c>
      <c r="U170" s="197">
        <v>1365</v>
      </c>
      <c r="V170" s="197">
        <v>813</v>
      </c>
    </row>
    <row r="171" spans="1:22">
      <c r="A171" s="148" t="s">
        <v>150</v>
      </c>
      <c r="B171" s="129">
        <v>167137</v>
      </c>
      <c r="C171" s="54"/>
      <c r="D171" s="197">
        <v>8191</v>
      </c>
      <c r="E171" s="197">
        <v>8945</v>
      </c>
      <c r="F171" s="197">
        <v>8700</v>
      </c>
      <c r="G171" s="197">
        <v>8488</v>
      </c>
      <c r="H171" s="197">
        <v>8948</v>
      </c>
      <c r="I171" s="197">
        <v>9884</v>
      </c>
      <c r="J171" s="197">
        <v>10209</v>
      </c>
      <c r="K171" s="197">
        <v>10709</v>
      </c>
      <c r="L171" s="197">
        <v>10213</v>
      </c>
      <c r="M171" s="197">
        <v>12596</v>
      </c>
      <c r="N171" s="197">
        <v>13347</v>
      </c>
      <c r="O171" s="197">
        <v>12467</v>
      </c>
      <c r="P171" s="197">
        <v>10851</v>
      </c>
      <c r="Q171" s="197">
        <v>9628</v>
      </c>
      <c r="R171" s="197">
        <v>8166</v>
      </c>
      <c r="S171" s="197">
        <v>6388</v>
      </c>
      <c r="T171" s="197">
        <v>4848</v>
      </c>
      <c r="U171" s="197">
        <v>3016</v>
      </c>
      <c r="V171" s="197">
        <v>1543</v>
      </c>
    </row>
    <row r="172" spans="1:22">
      <c r="A172" s="148" t="s">
        <v>130</v>
      </c>
      <c r="B172" s="129">
        <v>48041</v>
      </c>
      <c r="C172" s="54"/>
      <c r="D172" s="197">
        <v>2050</v>
      </c>
      <c r="E172" s="197">
        <v>2358</v>
      </c>
      <c r="F172" s="197">
        <v>2511</v>
      </c>
      <c r="G172" s="197">
        <v>2965</v>
      </c>
      <c r="H172" s="197">
        <v>4056</v>
      </c>
      <c r="I172" s="197">
        <v>2852</v>
      </c>
      <c r="J172" s="197">
        <v>2597</v>
      </c>
      <c r="K172" s="197">
        <v>2716</v>
      </c>
      <c r="L172" s="197">
        <v>2893</v>
      </c>
      <c r="M172" s="197">
        <v>3620</v>
      </c>
      <c r="N172" s="197">
        <v>3737</v>
      </c>
      <c r="O172" s="197">
        <v>3257</v>
      </c>
      <c r="P172" s="197">
        <v>2812</v>
      </c>
      <c r="Q172" s="197">
        <v>2615</v>
      </c>
      <c r="R172" s="197">
        <v>2442</v>
      </c>
      <c r="S172" s="197">
        <v>1822</v>
      </c>
      <c r="T172" s="197">
        <v>1398</v>
      </c>
      <c r="U172" s="197">
        <v>837</v>
      </c>
      <c r="V172" s="197">
        <v>503</v>
      </c>
    </row>
    <row r="173" spans="1:22">
      <c r="A173" s="148" t="s">
        <v>155</v>
      </c>
      <c r="B173" s="129">
        <v>47809</v>
      </c>
      <c r="C173" s="54"/>
      <c r="D173" s="197">
        <v>2381</v>
      </c>
      <c r="E173" s="197">
        <v>2599</v>
      </c>
      <c r="F173" s="197">
        <v>2415</v>
      </c>
      <c r="G173" s="197">
        <v>2447</v>
      </c>
      <c r="H173" s="197">
        <v>2715</v>
      </c>
      <c r="I173" s="197">
        <v>3075</v>
      </c>
      <c r="J173" s="197">
        <v>3078</v>
      </c>
      <c r="K173" s="197">
        <v>2959</v>
      </c>
      <c r="L173" s="197">
        <v>2734</v>
      </c>
      <c r="M173" s="197">
        <v>3448</v>
      </c>
      <c r="N173" s="197">
        <v>3930</v>
      </c>
      <c r="O173" s="197">
        <v>3629</v>
      </c>
      <c r="P173" s="197">
        <v>3110</v>
      </c>
      <c r="Q173" s="197">
        <v>2718</v>
      </c>
      <c r="R173" s="197">
        <v>2194</v>
      </c>
      <c r="S173" s="197">
        <v>1729</v>
      </c>
      <c r="T173" s="197">
        <v>1337</v>
      </c>
      <c r="U173" s="197">
        <v>863</v>
      </c>
      <c r="V173" s="197">
        <v>448</v>
      </c>
    </row>
    <row r="174" spans="1:22">
      <c r="A174" s="148" t="s">
        <v>137</v>
      </c>
      <c r="B174" s="129">
        <v>91493</v>
      </c>
      <c r="C174" s="54"/>
      <c r="D174" s="197">
        <v>5014</v>
      </c>
      <c r="E174" s="197">
        <v>5516</v>
      </c>
      <c r="F174" s="197">
        <v>5298</v>
      </c>
      <c r="G174" s="197">
        <v>4976</v>
      </c>
      <c r="H174" s="197">
        <v>4971</v>
      </c>
      <c r="I174" s="197">
        <v>5636</v>
      </c>
      <c r="J174" s="197">
        <v>6193</v>
      </c>
      <c r="K174" s="197">
        <v>6101</v>
      </c>
      <c r="L174" s="197">
        <v>6142</v>
      </c>
      <c r="M174" s="197">
        <v>7426</v>
      </c>
      <c r="N174" s="197">
        <v>7268</v>
      </c>
      <c r="O174" s="197">
        <v>6300</v>
      </c>
      <c r="P174" s="197">
        <v>5147</v>
      </c>
      <c r="Q174" s="197">
        <v>4814</v>
      </c>
      <c r="R174" s="197">
        <v>4135</v>
      </c>
      <c r="S174" s="197">
        <v>2934</v>
      </c>
      <c r="T174" s="197">
        <v>1973</v>
      </c>
      <c r="U174" s="197">
        <v>1106</v>
      </c>
      <c r="V174" s="197">
        <v>543</v>
      </c>
    </row>
    <row r="175" spans="1:22">
      <c r="A175" s="178" t="s">
        <v>219</v>
      </c>
      <c r="B175" s="203">
        <f>SUM(B109:B140)</f>
        <v>5440725</v>
      </c>
      <c r="C175" s="179"/>
      <c r="D175" s="256" t="s">
        <v>172</v>
      </c>
      <c r="E175" s="256"/>
      <c r="F175" s="256"/>
      <c r="G175" s="256"/>
      <c r="H175" s="256"/>
      <c r="I175" s="256"/>
      <c r="J175" s="256"/>
      <c r="K175" s="256"/>
      <c r="L175" s="256"/>
      <c r="M175" s="256"/>
      <c r="N175" s="256"/>
      <c r="O175" s="256"/>
      <c r="P175" s="256"/>
      <c r="Q175" s="256"/>
      <c r="R175" s="256"/>
      <c r="S175" s="256"/>
      <c r="T175" s="256"/>
      <c r="U175" s="256"/>
      <c r="V175" s="256"/>
    </row>
    <row r="176" spans="1:22">
      <c r="A176" s="181" t="s">
        <v>173</v>
      </c>
      <c r="B176" s="180" t="s">
        <v>174</v>
      </c>
      <c r="C176" s="180"/>
      <c r="D176" s="180" t="s">
        <v>175</v>
      </c>
      <c r="E176" s="180" t="s">
        <v>176</v>
      </c>
      <c r="F176" s="180" t="s">
        <v>177</v>
      </c>
      <c r="G176" s="180" t="s">
        <v>178</v>
      </c>
      <c r="H176" s="180" t="s">
        <v>179</v>
      </c>
      <c r="I176" s="180" t="s">
        <v>180</v>
      </c>
      <c r="J176" s="180" t="s">
        <v>181</v>
      </c>
      <c r="K176" s="180" t="s">
        <v>182</v>
      </c>
      <c r="L176" s="180" t="s">
        <v>183</v>
      </c>
      <c r="M176" s="180" t="s">
        <v>184</v>
      </c>
      <c r="N176" s="180" t="s">
        <v>185</v>
      </c>
      <c r="O176" s="180" t="s">
        <v>186</v>
      </c>
      <c r="P176" s="180" t="s">
        <v>187</v>
      </c>
      <c r="Q176" s="180" t="s">
        <v>188</v>
      </c>
      <c r="R176" s="180" t="s">
        <v>189</v>
      </c>
      <c r="S176" s="180" t="s">
        <v>190</v>
      </c>
      <c r="T176" s="180" t="s">
        <v>191</v>
      </c>
      <c r="U176" s="180" t="s">
        <v>192</v>
      </c>
      <c r="V176" s="180" t="s">
        <v>193</v>
      </c>
    </row>
    <row r="177" spans="1:22">
      <c r="A177" s="148" t="s">
        <v>131</v>
      </c>
      <c r="B177" s="129">
        <v>110987</v>
      </c>
      <c r="C177" s="43"/>
      <c r="D177" s="197">
        <v>5866</v>
      </c>
      <c r="E177" s="197">
        <v>5608</v>
      </c>
      <c r="F177" s="197">
        <v>4738</v>
      </c>
      <c r="G177" s="197">
        <v>5607</v>
      </c>
      <c r="H177" s="197">
        <v>9479</v>
      </c>
      <c r="I177" s="197">
        <v>9926</v>
      </c>
      <c r="J177" s="197">
        <v>9665</v>
      </c>
      <c r="K177" s="197">
        <v>8534</v>
      </c>
      <c r="L177" s="197">
        <v>7215</v>
      </c>
      <c r="M177" s="197">
        <v>7302</v>
      </c>
      <c r="N177" s="197">
        <v>7746</v>
      </c>
      <c r="O177" s="197">
        <v>7217</v>
      </c>
      <c r="P177" s="197">
        <v>6332</v>
      </c>
      <c r="Q177" s="197">
        <v>5390</v>
      </c>
      <c r="R177" s="197">
        <v>3989</v>
      </c>
      <c r="S177" s="197">
        <v>2788</v>
      </c>
      <c r="T177" s="197">
        <v>2026</v>
      </c>
      <c r="U177" s="197">
        <v>1087</v>
      </c>
      <c r="V177" s="197">
        <v>472</v>
      </c>
    </row>
    <row r="178" spans="1:22">
      <c r="A178" s="148" t="s">
        <v>141</v>
      </c>
      <c r="B178" s="129">
        <v>129391</v>
      </c>
      <c r="C178" s="43"/>
      <c r="D178" s="197">
        <v>7389</v>
      </c>
      <c r="E178" s="197">
        <v>8045</v>
      </c>
      <c r="F178" s="197">
        <v>7555</v>
      </c>
      <c r="G178" s="197">
        <v>7181</v>
      </c>
      <c r="H178" s="197">
        <v>6696</v>
      </c>
      <c r="I178" s="197">
        <v>7340</v>
      </c>
      <c r="J178" s="197">
        <v>7799</v>
      </c>
      <c r="K178" s="197">
        <v>8280</v>
      </c>
      <c r="L178" s="197">
        <v>8389</v>
      </c>
      <c r="M178" s="197">
        <v>9623</v>
      </c>
      <c r="N178" s="197">
        <v>10304</v>
      </c>
      <c r="O178" s="197">
        <v>9488</v>
      </c>
      <c r="P178" s="197">
        <v>8430</v>
      </c>
      <c r="Q178" s="197">
        <v>7877</v>
      </c>
      <c r="R178" s="197">
        <v>6210</v>
      </c>
      <c r="S178" s="197">
        <v>4111</v>
      </c>
      <c r="T178" s="197">
        <v>2727</v>
      </c>
      <c r="U178" s="197">
        <v>1382</v>
      </c>
      <c r="V178" s="197">
        <v>565</v>
      </c>
    </row>
    <row r="179" spans="1:22">
      <c r="A179" s="148" t="s">
        <v>143</v>
      </c>
      <c r="B179" s="129">
        <v>57220</v>
      </c>
      <c r="C179" s="43"/>
      <c r="D179" s="197">
        <v>2948</v>
      </c>
      <c r="E179" s="197">
        <v>3071</v>
      </c>
      <c r="F179" s="197">
        <v>3119</v>
      </c>
      <c r="G179" s="197">
        <v>3167</v>
      </c>
      <c r="H179" s="197">
        <v>3131</v>
      </c>
      <c r="I179" s="197">
        <v>3214</v>
      </c>
      <c r="J179" s="197">
        <v>3252</v>
      </c>
      <c r="K179" s="197">
        <v>3236</v>
      </c>
      <c r="L179" s="197">
        <v>3283</v>
      </c>
      <c r="M179" s="197">
        <v>4094</v>
      </c>
      <c r="N179" s="197">
        <v>4511</v>
      </c>
      <c r="O179" s="197">
        <v>4328</v>
      </c>
      <c r="P179" s="197">
        <v>3850</v>
      </c>
      <c r="Q179" s="197">
        <v>3856</v>
      </c>
      <c r="R179" s="197">
        <v>3300</v>
      </c>
      <c r="S179" s="197">
        <v>2205</v>
      </c>
      <c r="T179" s="197">
        <v>1504</v>
      </c>
      <c r="U179" s="197">
        <v>859</v>
      </c>
      <c r="V179" s="197">
        <v>292</v>
      </c>
    </row>
    <row r="180" spans="1:22">
      <c r="A180" s="148" t="s">
        <v>147</v>
      </c>
      <c r="B180" s="129">
        <v>43179</v>
      </c>
      <c r="C180" s="43"/>
      <c r="D180" s="197">
        <v>1902</v>
      </c>
      <c r="E180" s="197">
        <v>2149</v>
      </c>
      <c r="F180" s="197">
        <v>2199</v>
      </c>
      <c r="G180" s="197">
        <v>2181</v>
      </c>
      <c r="H180" s="197">
        <v>2258</v>
      </c>
      <c r="I180" s="197">
        <v>2435</v>
      </c>
      <c r="J180" s="197">
        <v>2311</v>
      </c>
      <c r="K180" s="197">
        <v>2259</v>
      </c>
      <c r="L180" s="197">
        <v>2310</v>
      </c>
      <c r="M180" s="197">
        <v>3042</v>
      </c>
      <c r="N180" s="197">
        <v>3556</v>
      </c>
      <c r="O180" s="197">
        <v>3425</v>
      </c>
      <c r="P180" s="197">
        <v>3267</v>
      </c>
      <c r="Q180" s="197">
        <v>3251</v>
      </c>
      <c r="R180" s="197">
        <v>2799</v>
      </c>
      <c r="S180" s="197">
        <v>1851</v>
      </c>
      <c r="T180" s="197">
        <v>1145</v>
      </c>
      <c r="U180" s="197">
        <v>601</v>
      </c>
      <c r="V180" s="197">
        <v>238</v>
      </c>
    </row>
    <row r="181" spans="1:22">
      <c r="A181" s="148" t="s">
        <v>126</v>
      </c>
      <c r="B181" s="129">
        <v>244698</v>
      </c>
      <c r="C181" s="43"/>
      <c r="D181" s="197">
        <v>13231</v>
      </c>
      <c r="E181" s="197">
        <v>12895</v>
      </c>
      <c r="F181" s="197">
        <v>11138</v>
      </c>
      <c r="G181" s="197">
        <v>12675</v>
      </c>
      <c r="H181" s="197">
        <v>20475</v>
      </c>
      <c r="I181" s="197">
        <v>21654</v>
      </c>
      <c r="J181" s="197">
        <v>21245</v>
      </c>
      <c r="K181" s="197">
        <v>19154</v>
      </c>
      <c r="L181" s="197">
        <v>16680</v>
      </c>
      <c r="M181" s="197">
        <v>16877</v>
      </c>
      <c r="N181" s="197">
        <v>17301</v>
      </c>
      <c r="O181" s="197">
        <v>15176</v>
      </c>
      <c r="P181" s="197">
        <v>12452</v>
      </c>
      <c r="Q181" s="197">
        <v>11048</v>
      </c>
      <c r="R181" s="197">
        <v>8716</v>
      </c>
      <c r="S181" s="197">
        <v>5904</v>
      </c>
      <c r="T181" s="197">
        <v>4506</v>
      </c>
      <c r="U181" s="197">
        <v>2492</v>
      </c>
      <c r="V181" s="197">
        <v>1079</v>
      </c>
    </row>
    <row r="182" spans="1:22">
      <c r="A182" s="148" t="s">
        <v>152</v>
      </c>
      <c r="B182" s="129">
        <v>25892</v>
      </c>
      <c r="C182" s="43"/>
      <c r="D182" s="197">
        <v>1440</v>
      </c>
      <c r="E182" s="197">
        <v>1544</v>
      </c>
      <c r="F182" s="197">
        <v>1470</v>
      </c>
      <c r="G182" s="197">
        <v>1475</v>
      </c>
      <c r="H182" s="197">
        <v>1466</v>
      </c>
      <c r="I182" s="197">
        <v>1597</v>
      </c>
      <c r="J182" s="197">
        <v>1594</v>
      </c>
      <c r="K182" s="197">
        <v>1556</v>
      </c>
      <c r="L182" s="197">
        <v>1578</v>
      </c>
      <c r="M182" s="197">
        <v>2018</v>
      </c>
      <c r="N182" s="197">
        <v>2133</v>
      </c>
      <c r="O182" s="197">
        <v>1865</v>
      </c>
      <c r="P182" s="197">
        <v>1631</v>
      </c>
      <c r="Q182" s="197">
        <v>1588</v>
      </c>
      <c r="R182" s="197">
        <v>1268</v>
      </c>
      <c r="S182" s="197">
        <v>813</v>
      </c>
      <c r="T182" s="197">
        <v>511</v>
      </c>
      <c r="U182" s="197">
        <v>258</v>
      </c>
      <c r="V182" s="197">
        <v>87</v>
      </c>
    </row>
    <row r="183" spans="1:22">
      <c r="A183" s="148" t="s">
        <v>146</v>
      </c>
      <c r="B183" s="129">
        <v>73328</v>
      </c>
      <c r="C183" s="43"/>
      <c r="D183" s="197">
        <v>3408</v>
      </c>
      <c r="E183" s="197">
        <v>3837</v>
      </c>
      <c r="F183" s="197">
        <v>3936</v>
      </c>
      <c r="G183" s="197">
        <v>3741</v>
      </c>
      <c r="H183" s="197">
        <v>3786</v>
      </c>
      <c r="I183" s="197">
        <v>4125</v>
      </c>
      <c r="J183" s="197">
        <v>3896</v>
      </c>
      <c r="K183" s="197">
        <v>3622</v>
      </c>
      <c r="L183" s="197">
        <v>3764</v>
      </c>
      <c r="M183" s="197">
        <v>5142</v>
      </c>
      <c r="N183" s="197">
        <v>5990</v>
      </c>
      <c r="O183" s="197">
        <v>5707</v>
      </c>
      <c r="P183" s="197">
        <v>5264</v>
      </c>
      <c r="Q183" s="197">
        <v>5397</v>
      </c>
      <c r="R183" s="197">
        <v>4575</v>
      </c>
      <c r="S183" s="197">
        <v>3323</v>
      </c>
      <c r="T183" s="197">
        <v>2272</v>
      </c>
      <c r="U183" s="197">
        <v>1100</v>
      </c>
      <c r="V183" s="197">
        <v>443</v>
      </c>
    </row>
    <row r="184" spans="1:22">
      <c r="A184" s="148" t="s">
        <v>144</v>
      </c>
      <c r="B184" s="129">
        <v>74064</v>
      </c>
      <c r="C184" s="43"/>
      <c r="D184" s="197">
        <v>3968</v>
      </c>
      <c r="E184" s="197">
        <v>4247</v>
      </c>
      <c r="F184" s="197">
        <v>3749</v>
      </c>
      <c r="G184" s="197">
        <v>4191</v>
      </c>
      <c r="H184" s="197">
        <v>6491</v>
      </c>
      <c r="I184" s="197">
        <v>6068</v>
      </c>
      <c r="J184" s="197">
        <v>5655</v>
      </c>
      <c r="K184" s="197">
        <v>4865</v>
      </c>
      <c r="L184" s="197">
        <v>4195</v>
      </c>
      <c r="M184" s="197">
        <v>4877</v>
      </c>
      <c r="N184" s="197">
        <v>5245</v>
      </c>
      <c r="O184" s="197">
        <v>4952</v>
      </c>
      <c r="P184" s="197">
        <v>4126</v>
      </c>
      <c r="Q184" s="197">
        <v>3622</v>
      </c>
      <c r="R184" s="197">
        <v>3020</v>
      </c>
      <c r="S184" s="197">
        <v>2147</v>
      </c>
      <c r="T184" s="197">
        <v>1487</v>
      </c>
      <c r="U184" s="197">
        <v>834</v>
      </c>
      <c r="V184" s="197">
        <v>325</v>
      </c>
    </row>
    <row r="185" spans="1:22">
      <c r="A185" s="148" t="s">
        <v>145</v>
      </c>
      <c r="B185" s="129">
        <v>60586</v>
      </c>
      <c r="C185" s="43"/>
      <c r="D185" s="197">
        <v>3328</v>
      </c>
      <c r="E185" s="197">
        <v>3569</v>
      </c>
      <c r="F185" s="197">
        <v>3362</v>
      </c>
      <c r="G185" s="197">
        <v>3230</v>
      </c>
      <c r="H185" s="197">
        <v>3565</v>
      </c>
      <c r="I185" s="197">
        <v>3886</v>
      </c>
      <c r="J185" s="197">
        <v>3682</v>
      </c>
      <c r="K185" s="197">
        <v>3562</v>
      </c>
      <c r="L185" s="197">
        <v>3660</v>
      </c>
      <c r="M185" s="197">
        <v>4625</v>
      </c>
      <c r="N185" s="197">
        <v>4974</v>
      </c>
      <c r="O185" s="197">
        <v>4430</v>
      </c>
      <c r="P185" s="197">
        <v>3848</v>
      </c>
      <c r="Q185" s="197">
        <v>3620</v>
      </c>
      <c r="R185" s="197">
        <v>3057</v>
      </c>
      <c r="S185" s="197">
        <v>2026</v>
      </c>
      <c r="T185" s="197">
        <v>1322</v>
      </c>
      <c r="U185" s="197">
        <v>609</v>
      </c>
      <c r="V185" s="197">
        <v>231</v>
      </c>
    </row>
    <row r="186" spans="1:22">
      <c r="A186" s="148" t="s">
        <v>151</v>
      </c>
      <c r="B186" s="129">
        <v>53944</v>
      </c>
      <c r="C186" s="43"/>
      <c r="D186" s="197">
        <v>2784</v>
      </c>
      <c r="E186" s="197">
        <v>3128</v>
      </c>
      <c r="F186" s="197">
        <v>2978</v>
      </c>
      <c r="G186" s="197">
        <v>3078</v>
      </c>
      <c r="H186" s="197">
        <v>3069</v>
      </c>
      <c r="I186" s="197">
        <v>3181</v>
      </c>
      <c r="J186" s="197">
        <v>3043</v>
      </c>
      <c r="K186" s="197">
        <v>3236</v>
      </c>
      <c r="L186" s="197">
        <v>3228</v>
      </c>
      <c r="M186" s="197">
        <v>3790</v>
      </c>
      <c r="N186" s="197">
        <v>4302</v>
      </c>
      <c r="O186" s="197">
        <v>4052</v>
      </c>
      <c r="P186" s="197">
        <v>3579</v>
      </c>
      <c r="Q186" s="197">
        <v>3174</v>
      </c>
      <c r="R186" s="197">
        <v>2740</v>
      </c>
      <c r="S186" s="197">
        <v>1943</v>
      </c>
      <c r="T186" s="197">
        <v>1519</v>
      </c>
      <c r="U186" s="197">
        <v>812</v>
      </c>
      <c r="V186" s="197">
        <v>308</v>
      </c>
    </row>
    <row r="187" spans="1:22">
      <c r="A187" s="148" t="s">
        <v>132</v>
      </c>
      <c r="B187" s="129">
        <v>50292</v>
      </c>
      <c r="C187" s="43"/>
      <c r="D187" s="197">
        <v>2814</v>
      </c>
      <c r="E187" s="197">
        <v>3231</v>
      </c>
      <c r="F187" s="197">
        <v>3051</v>
      </c>
      <c r="G187" s="197">
        <v>2791</v>
      </c>
      <c r="H187" s="197">
        <v>2800</v>
      </c>
      <c r="I187" s="197">
        <v>2818</v>
      </c>
      <c r="J187" s="197">
        <v>2749</v>
      </c>
      <c r="K187" s="197">
        <v>2854</v>
      </c>
      <c r="L187" s="197">
        <v>3117</v>
      </c>
      <c r="M187" s="197">
        <v>3737</v>
      </c>
      <c r="N187" s="197">
        <v>4121</v>
      </c>
      <c r="O187" s="197">
        <v>3783</v>
      </c>
      <c r="P187" s="197">
        <v>3263</v>
      </c>
      <c r="Q187" s="197">
        <v>2825</v>
      </c>
      <c r="R187" s="197">
        <v>2534</v>
      </c>
      <c r="S187" s="197">
        <v>1743</v>
      </c>
      <c r="T187" s="197">
        <v>1159</v>
      </c>
      <c r="U187" s="197">
        <v>647</v>
      </c>
      <c r="V187" s="197">
        <v>255</v>
      </c>
    </row>
    <row r="188" spans="1:22">
      <c r="A188" s="148" t="s">
        <v>139</v>
      </c>
      <c r="B188" s="129">
        <v>45972</v>
      </c>
      <c r="C188" s="43"/>
      <c r="D188" s="197">
        <v>2622</v>
      </c>
      <c r="E188" s="197">
        <v>3064</v>
      </c>
      <c r="F188" s="197">
        <v>2975</v>
      </c>
      <c r="G188" s="197">
        <v>2937</v>
      </c>
      <c r="H188" s="197">
        <v>2655</v>
      </c>
      <c r="I188" s="197">
        <v>2516</v>
      </c>
      <c r="J188" s="197">
        <v>2393</v>
      </c>
      <c r="K188" s="197">
        <v>2797</v>
      </c>
      <c r="L188" s="197">
        <v>2838</v>
      </c>
      <c r="M188" s="197">
        <v>3290</v>
      </c>
      <c r="N188" s="197">
        <v>3586</v>
      </c>
      <c r="O188" s="197">
        <v>3378</v>
      </c>
      <c r="P188" s="197">
        <v>2912</v>
      </c>
      <c r="Q188" s="197">
        <v>2507</v>
      </c>
      <c r="R188" s="197">
        <v>2038</v>
      </c>
      <c r="S188" s="197">
        <v>1485</v>
      </c>
      <c r="T188" s="197">
        <v>1113</v>
      </c>
      <c r="U188" s="197">
        <v>600</v>
      </c>
      <c r="V188" s="197">
        <v>266</v>
      </c>
    </row>
    <row r="189" spans="1:22">
      <c r="A189" s="148" t="s">
        <v>136</v>
      </c>
      <c r="B189" s="129">
        <v>78204</v>
      </c>
      <c r="C189" s="54"/>
      <c r="D189" s="197">
        <v>4275</v>
      </c>
      <c r="E189" s="197">
        <v>4792</v>
      </c>
      <c r="F189" s="197">
        <v>4503</v>
      </c>
      <c r="G189" s="197">
        <v>4292</v>
      </c>
      <c r="H189" s="197">
        <v>4507</v>
      </c>
      <c r="I189" s="197">
        <v>4789</v>
      </c>
      <c r="J189" s="197">
        <v>4825</v>
      </c>
      <c r="K189" s="197">
        <v>5097</v>
      </c>
      <c r="L189" s="197">
        <v>5272</v>
      </c>
      <c r="M189" s="197">
        <v>6172</v>
      </c>
      <c r="N189" s="197">
        <v>6430</v>
      </c>
      <c r="O189" s="197">
        <v>5662</v>
      </c>
      <c r="P189" s="197">
        <v>4578</v>
      </c>
      <c r="Q189" s="197">
        <v>4355</v>
      </c>
      <c r="R189" s="197">
        <v>3622</v>
      </c>
      <c r="S189" s="197">
        <v>2338</v>
      </c>
      <c r="T189" s="197">
        <v>1653</v>
      </c>
      <c r="U189" s="197">
        <v>732</v>
      </c>
      <c r="V189" s="197">
        <v>310</v>
      </c>
    </row>
    <row r="190" spans="1:22">
      <c r="A190" s="148" t="s">
        <v>140</v>
      </c>
      <c r="B190" s="129">
        <v>181314</v>
      </c>
      <c r="C190" s="54"/>
      <c r="D190" s="197">
        <v>9857</v>
      </c>
      <c r="E190" s="197">
        <v>11017</v>
      </c>
      <c r="F190" s="197">
        <v>10253</v>
      </c>
      <c r="G190" s="197">
        <v>10297</v>
      </c>
      <c r="H190" s="197">
        <v>11233</v>
      </c>
      <c r="I190" s="197">
        <v>11049</v>
      </c>
      <c r="J190" s="197">
        <v>10895</v>
      </c>
      <c r="K190" s="197">
        <v>11010</v>
      </c>
      <c r="L190" s="197">
        <v>10882</v>
      </c>
      <c r="M190" s="197">
        <v>13202</v>
      </c>
      <c r="N190" s="197">
        <v>14096</v>
      </c>
      <c r="O190" s="197">
        <v>13166</v>
      </c>
      <c r="P190" s="197">
        <v>11362</v>
      </c>
      <c r="Q190" s="197">
        <v>10729</v>
      </c>
      <c r="R190" s="197">
        <v>9321</v>
      </c>
      <c r="S190" s="197">
        <v>6098</v>
      </c>
      <c r="T190" s="197">
        <v>4013</v>
      </c>
      <c r="U190" s="197">
        <v>1982</v>
      </c>
      <c r="V190" s="197">
        <v>852</v>
      </c>
    </row>
    <row r="191" spans="1:22">
      <c r="A191" s="148" t="s">
        <v>142</v>
      </c>
      <c r="B191" s="129">
        <v>312436</v>
      </c>
      <c r="C191" s="54"/>
      <c r="D191" s="197">
        <v>17279</v>
      </c>
      <c r="E191" s="197">
        <v>16961</v>
      </c>
      <c r="F191" s="197">
        <v>15093</v>
      </c>
      <c r="G191" s="197">
        <v>16804</v>
      </c>
      <c r="H191" s="197">
        <v>26216</v>
      </c>
      <c r="I191" s="197">
        <v>29564</v>
      </c>
      <c r="J191" s="197">
        <v>28145</v>
      </c>
      <c r="K191" s="197">
        <v>24093</v>
      </c>
      <c r="L191" s="197">
        <v>19906</v>
      </c>
      <c r="M191" s="197">
        <v>21902</v>
      </c>
      <c r="N191" s="197">
        <v>23312</v>
      </c>
      <c r="O191" s="197">
        <v>21029</v>
      </c>
      <c r="P191" s="197">
        <v>16518</v>
      </c>
      <c r="Q191" s="197">
        <v>12604</v>
      </c>
      <c r="R191" s="197">
        <v>9340</v>
      </c>
      <c r="S191" s="197">
        <v>6354</v>
      </c>
      <c r="T191" s="197">
        <v>4301</v>
      </c>
      <c r="U191" s="197">
        <v>2139</v>
      </c>
      <c r="V191" s="197">
        <v>876</v>
      </c>
    </row>
    <row r="192" spans="1:22">
      <c r="A192" s="148" t="s">
        <v>133</v>
      </c>
      <c r="B192" s="129">
        <v>114691</v>
      </c>
      <c r="C192" s="54"/>
      <c r="D192" s="197">
        <v>5793</v>
      </c>
      <c r="E192" s="197">
        <v>6556</v>
      </c>
      <c r="F192" s="197">
        <v>6187</v>
      </c>
      <c r="G192" s="197">
        <v>6211</v>
      </c>
      <c r="H192" s="197">
        <v>5960</v>
      </c>
      <c r="I192" s="197">
        <v>6540</v>
      </c>
      <c r="J192" s="197">
        <v>6678</v>
      </c>
      <c r="K192" s="197">
        <v>6733</v>
      </c>
      <c r="L192" s="197">
        <v>6674</v>
      </c>
      <c r="M192" s="197">
        <v>8101</v>
      </c>
      <c r="N192" s="197">
        <v>9333</v>
      </c>
      <c r="O192" s="197">
        <v>8843</v>
      </c>
      <c r="P192" s="197">
        <v>8199</v>
      </c>
      <c r="Q192" s="197">
        <v>7812</v>
      </c>
      <c r="R192" s="197">
        <v>6248</v>
      </c>
      <c r="S192" s="197">
        <v>4071</v>
      </c>
      <c r="T192" s="197">
        <v>2744</v>
      </c>
      <c r="U192" s="197">
        <v>1462</v>
      </c>
      <c r="V192" s="197">
        <v>546</v>
      </c>
    </row>
    <row r="193" spans="1:22">
      <c r="A193" s="148" t="s">
        <v>154</v>
      </c>
      <c r="B193" s="129">
        <v>39186</v>
      </c>
      <c r="C193" s="54"/>
      <c r="D193" s="197">
        <v>1897</v>
      </c>
      <c r="E193" s="197">
        <v>2179</v>
      </c>
      <c r="F193" s="197">
        <v>2165</v>
      </c>
      <c r="G193" s="197">
        <v>2139</v>
      </c>
      <c r="H193" s="197">
        <v>2287</v>
      </c>
      <c r="I193" s="197">
        <v>2515</v>
      </c>
      <c r="J193" s="197">
        <v>2450</v>
      </c>
      <c r="K193" s="197">
        <v>2364</v>
      </c>
      <c r="L193" s="197">
        <v>2306</v>
      </c>
      <c r="M193" s="197">
        <v>2841</v>
      </c>
      <c r="N193" s="197">
        <v>3429</v>
      </c>
      <c r="O193" s="197">
        <v>3180</v>
      </c>
      <c r="P193" s="197">
        <v>2536</v>
      </c>
      <c r="Q193" s="197">
        <v>2274</v>
      </c>
      <c r="R193" s="197">
        <v>1915</v>
      </c>
      <c r="S193" s="197">
        <v>1276</v>
      </c>
      <c r="T193" s="197">
        <v>839</v>
      </c>
      <c r="U193" s="197">
        <v>425</v>
      </c>
      <c r="V193" s="197">
        <v>169</v>
      </c>
    </row>
    <row r="194" spans="1:22">
      <c r="A194" s="148" t="s">
        <v>128</v>
      </c>
      <c r="B194" s="129">
        <v>43870</v>
      </c>
      <c r="C194" s="54"/>
      <c r="D194" s="197">
        <v>2798</v>
      </c>
      <c r="E194" s="197">
        <v>2763</v>
      </c>
      <c r="F194" s="197">
        <v>2545</v>
      </c>
      <c r="G194" s="197">
        <v>2391</v>
      </c>
      <c r="H194" s="197">
        <v>2381</v>
      </c>
      <c r="I194" s="197">
        <v>2867</v>
      </c>
      <c r="J194" s="197">
        <v>2884</v>
      </c>
      <c r="K194" s="197">
        <v>2823</v>
      </c>
      <c r="L194" s="197">
        <v>2678</v>
      </c>
      <c r="M194" s="197">
        <v>3179</v>
      </c>
      <c r="N194" s="197">
        <v>3288</v>
      </c>
      <c r="O194" s="197">
        <v>3114</v>
      </c>
      <c r="P194" s="197">
        <v>2647</v>
      </c>
      <c r="Q194" s="197">
        <v>2515</v>
      </c>
      <c r="R194" s="197">
        <v>2136</v>
      </c>
      <c r="S194" s="197">
        <v>1374</v>
      </c>
      <c r="T194" s="197">
        <v>866</v>
      </c>
      <c r="U194" s="197">
        <v>457</v>
      </c>
      <c r="V194" s="197">
        <v>164</v>
      </c>
    </row>
    <row r="195" spans="1:22">
      <c r="A195" s="148" t="s">
        <v>125</v>
      </c>
      <c r="B195" s="129">
        <v>45195</v>
      </c>
      <c r="C195" s="54"/>
      <c r="D195" s="197">
        <v>2425</v>
      </c>
      <c r="E195" s="197">
        <v>2658</v>
      </c>
      <c r="F195" s="197">
        <v>2470</v>
      </c>
      <c r="G195" s="197">
        <v>2572</v>
      </c>
      <c r="H195" s="197">
        <v>2460</v>
      </c>
      <c r="I195" s="197">
        <v>2749</v>
      </c>
      <c r="J195" s="197">
        <v>2572</v>
      </c>
      <c r="K195" s="197">
        <v>2541</v>
      </c>
      <c r="L195" s="197">
        <v>2604</v>
      </c>
      <c r="M195" s="197">
        <v>3362</v>
      </c>
      <c r="N195" s="197">
        <v>3588</v>
      </c>
      <c r="O195" s="197">
        <v>3386</v>
      </c>
      <c r="P195" s="197">
        <v>3028</v>
      </c>
      <c r="Q195" s="197">
        <v>2840</v>
      </c>
      <c r="R195" s="197">
        <v>2357</v>
      </c>
      <c r="S195" s="197">
        <v>1660</v>
      </c>
      <c r="T195" s="197">
        <v>1126</v>
      </c>
      <c r="U195" s="197">
        <v>586</v>
      </c>
      <c r="V195" s="197">
        <v>211</v>
      </c>
    </row>
    <row r="196" spans="1:22">
      <c r="A196" s="148" t="s">
        <v>127</v>
      </c>
      <c r="B196" s="129">
        <v>12725</v>
      </c>
      <c r="C196" s="54"/>
      <c r="D196" s="197">
        <v>624</v>
      </c>
      <c r="E196" s="197">
        <v>721</v>
      </c>
      <c r="F196" s="197">
        <v>692</v>
      </c>
      <c r="G196" s="197">
        <v>601</v>
      </c>
      <c r="H196" s="197">
        <v>621</v>
      </c>
      <c r="I196" s="197">
        <v>644</v>
      </c>
      <c r="J196" s="197">
        <v>606</v>
      </c>
      <c r="K196" s="197">
        <v>641</v>
      </c>
      <c r="L196" s="197">
        <v>754</v>
      </c>
      <c r="M196" s="197">
        <v>996</v>
      </c>
      <c r="N196" s="197">
        <v>1029</v>
      </c>
      <c r="O196" s="197">
        <v>1042</v>
      </c>
      <c r="P196" s="197">
        <v>924</v>
      </c>
      <c r="Q196" s="197">
        <v>948</v>
      </c>
      <c r="R196" s="197">
        <v>761</v>
      </c>
      <c r="S196" s="197">
        <v>548</v>
      </c>
      <c r="T196" s="197">
        <v>331</v>
      </c>
      <c r="U196" s="197">
        <v>174</v>
      </c>
      <c r="V196" s="197">
        <v>68</v>
      </c>
    </row>
    <row r="197" spans="1:22">
      <c r="A197" s="148" t="s">
        <v>153</v>
      </c>
      <c r="B197" s="129">
        <v>67584</v>
      </c>
      <c r="C197" s="54"/>
      <c r="D197" s="197">
        <v>3365</v>
      </c>
      <c r="E197" s="197">
        <v>3815</v>
      </c>
      <c r="F197" s="197">
        <v>3864</v>
      </c>
      <c r="G197" s="197">
        <v>3735</v>
      </c>
      <c r="H197" s="197">
        <v>3990</v>
      </c>
      <c r="I197" s="197">
        <v>4147</v>
      </c>
      <c r="J197" s="197">
        <v>3844</v>
      </c>
      <c r="K197" s="197">
        <v>3902</v>
      </c>
      <c r="L197" s="197">
        <v>3930</v>
      </c>
      <c r="M197" s="197">
        <v>4921</v>
      </c>
      <c r="N197" s="197">
        <v>5430</v>
      </c>
      <c r="O197" s="197">
        <v>5081</v>
      </c>
      <c r="P197" s="197">
        <v>4434</v>
      </c>
      <c r="Q197" s="197">
        <v>4328</v>
      </c>
      <c r="R197" s="197">
        <v>3689</v>
      </c>
      <c r="S197" s="197">
        <v>2466</v>
      </c>
      <c r="T197" s="197">
        <v>1556</v>
      </c>
      <c r="U197" s="197">
        <v>809</v>
      </c>
      <c r="V197" s="197">
        <v>278</v>
      </c>
    </row>
    <row r="198" spans="1:22">
      <c r="A198" s="148" t="s">
        <v>148</v>
      </c>
      <c r="B198" s="129">
        <v>169631</v>
      </c>
      <c r="C198" s="54"/>
      <c r="D198" s="197">
        <v>9581</v>
      </c>
      <c r="E198" s="197">
        <v>10470</v>
      </c>
      <c r="F198" s="197">
        <v>10259</v>
      </c>
      <c r="G198" s="197">
        <v>10062</v>
      </c>
      <c r="H198" s="197">
        <v>10515</v>
      </c>
      <c r="I198" s="197">
        <v>10937</v>
      </c>
      <c r="J198" s="197">
        <v>11036</v>
      </c>
      <c r="K198" s="197">
        <v>11539</v>
      </c>
      <c r="L198" s="197">
        <v>11216</v>
      </c>
      <c r="M198" s="197">
        <v>13339</v>
      </c>
      <c r="N198" s="197">
        <v>13838</v>
      </c>
      <c r="O198" s="197">
        <v>12060</v>
      </c>
      <c r="P198" s="197">
        <v>9971</v>
      </c>
      <c r="Q198" s="197">
        <v>8683</v>
      </c>
      <c r="R198" s="197">
        <v>6809</v>
      </c>
      <c r="S198" s="197">
        <v>4718</v>
      </c>
      <c r="T198" s="197">
        <v>2813</v>
      </c>
      <c r="U198" s="197">
        <v>1339</v>
      </c>
      <c r="V198" s="197">
        <v>446</v>
      </c>
    </row>
    <row r="199" spans="1:22">
      <c r="A199" s="148" t="s">
        <v>124</v>
      </c>
      <c r="B199" s="129">
        <v>10433</v>
      </c>
      <c r="C199" s="54"/>
      <c r="D199" s="197">
        <v>516</v>
      </c>
      <c r="E199" s="197">
        <v>575</v>
      </c>
      <c r="F199" s="197">
        <v>560</v>
      </c>
      <c r="G199" s="197">
        <v>510</v>
      </c>
      <c r="H199" s="197">
        <v>529</v>
      </c>
      <c r="I199" s="197">
        <v>626</v>
      </c>
      <c r="J199" s="197">
        <v>522</v>
      </c>
      <c r="K199" s="197">
        <v>529</v>
      </c>
      <c r="L199" s="197">
        <v>563</v>
      </c>
      <c r="M199" s="197">
        <v>732</v>
      </c>
      <c r="N199" s="197">
        <v>884</v>
      </c>
      <c r="O199" s="197">
        <v>840</v>
      </c>
      <c r="P199" s="197">
        <v>778</v>
      </c>
      <c r="Q199" s="197">
        <v>696</v>
      </c>
      <c r="R199" s="197">
        <v>638</v>
      </c>
      <c r="S199" s="197">
        <v>466</v>
      </c>
      <c r="T199" s="197">
        <v>271</v>
      </c>
      <c r="U199" s="197">
        <v>146</v>
      </c>
      <c r="V199" s="197">
        <v>52</v>
      </c>
    </row>
    <row r="200" spans="1:22">
      <c r="A200" s="148" t="s">
        <v>129</v>
      </c>
      <c r="B200" s="129">
        <v>72529</v>
      </c>
      <c r="C200" s="54"/>
      <c r="D200" s="197">
        <v>3563</v>
      </c>
      <c r="E200" s="197">
        <v>4057</v>
      </c>
      <c r="F200" s="197">
        <v>3996</v>
      </c>
      <c r="G200" s="197">
        <v>3991</v>
      </c>
      <c r="H200" s="197">
        <v>3580</v>
      </c>
      <c r="I200" s="197">
        <v>4027</v>
      </c>
      <c r="J200" s="197">
        <v>4026</v>
      </c>
      <c r="K200" s="197">
        <v>4170</v>
      </c>
      <c r="L200" s="197">
        <v>4127</v>
      </c>
      <c r="M200" s="197">
        <v>5173</v>
      </c>
      <c r="N200" s="197">
        <v>5947</v>
      </c>
      <c r="O200" s="197">
        <v>5454</v>
      </c>
      <c r="P200" s="197">
        <v>4955</v>
      </c>
      <c r="Q200" s="197">
        <v>4783</v>
      </c>
      <c r="R200" s="197">
        <v>4105</v>
      </c>
      <c r="S200" s="197">
        <v>2877</v>
      </c>
      <c r="T200" s="197">
        <v>2032</v>
      </c>
      <c r="U200" s="197">
        <v>1192</v>
      </c>
      <c r="V200" s="197">
        <v>474</v>
      </c>
    </row>
    <row r="201" spans="1:22">
      <c r="A201" s="148" t="s">
        <v>138</v>
      </c>
      <c r="B201" s="129">
        <v>86914</v>
      </c>
      <c r="C201" s="54"/>
      <c r="D201" s="197">
        <v>4677</v>
      </c>
      <c r="E201" s="197">
        <v>4900</v>
      </c>
      <c r="F201" s="197">
        <v>4650</v>
      </c>
      <c r="G201" s="197">
        <v>4818</v>
      </c>
      <c r="H201" s="197">
        <v>5349</v>
      </c>
      <c r="I201" s="197">
        <v>5871</v>
      </c>
      <c r="J201" s="197">
        <v>5808</v>
      </c>
      <c r="K201" s="197">
        <v>5571</v>
      </c>
      <c r="L201" s="197">
        <v>5315</v>
      </c>
      <c r="M201" s="197">
        <v>6490</v>
      </c>
      <c r="N201" s="197">
        <v>7189</v>
      </c>
      <c r="O201" s="197">
        <v>6610</v>
      </c>
      <c r="P201" s="197">
        <v>5354</v>
      </c>
      <c r="Q201" s="197">
        <v>4679</v>
      </c>
      <c r="R201" s="197">
        <v>3981</v>
      </c>
      <c r="S201" s="197">
        <v>2702</v>
      </c>
      <c r="T201" s="197">
        <v>1744</v>
      </c>
      <c r="U201" s="197">
        <v>917</v>
      </c>
      <c r="V201" s="197">
        <v>289</v>
      </c>
    </row>
    <row r="202" spans="1:22">
      <c r="A202" s="148" t="s">
        <v>135</v>
      </c>
      <c r="B202" s="129">
        <v>56160</v>
      </c>
      <c r="C202" s="54"/>
      <c r="D202" s="197">
        <v>2596</v>
      </c>
      <c r="E202" s="197">
        <v>3013</v>
      </c>
      <c r="F202" s="197">
        <v>3141</v>
      </c>
      <c r="G202" s="197">
        <v>2894</v>
      </c>
      <c r="H202" s="197">
        <v>2740</v>
      </c>
      <c r="I202" s="197">
        <v>2935</v>
      </c>
      <c r="J202" s="197">
        <v>2752</v>
      </c>
      <c r="K202" s="197">
        <v>2912</v>
      </c>
      <c r="L202" s="197">
        <v>3069</v>
      </c>
      <c r="M202" s="197">
        <v>4189</v>
      </c>
      <c r="N202" s="197">
        <v>4690</v>
      </c>
      <c r="O202" s="197">
        <v>4404</v>
      </c>
      <c r="P202" s="197">
        <v>4079</v>
      </c>
      <c r="Q202" s="197">
        <v>4053</v>
      </c>
      <c r="R202" s="197">
        <v>3570</v>
      </c>
      <c r="S202" s="197">
        <v>2339</v>
      </c>
      <c r="T202" s="197">
        <v>1570</v>
      </c>
      <c r="U202" s="197">
        <v>878</v>
      </c>
      <c r="V202" s="197">
        <v>336</v>
      </c>
    </row>
    <row r="203" spans="1:22">
      <c r="A203" s="148" t="s">
        <v>134</v>
      </c>
      <c r="B203" s="129">
        <v>11360</v>
      </c>
      <c r="C203" s="54"/>
      <c r="D203" s="197">
        <v>638</v>
      </c>
      <c r="E203" s="197">
        <v>698</v>
      </c>
      <c r="F203" s="197">
        <v>674</v>
      </c>
      <c r="G203" s="197">
        <v>629</v>
      </c>
      <c r="H203" s="197">
        <v>622</v>
      </c>
      <c r="I203" s="197">
        <v>680</v>
      </c>
      <c r="J203" s="197">
        <v>660</v>
      </c>
      <c r="K203" s="197">
        <v>654</v>
      </c>
      <c r="L203" s="197">
        <v>711</v>
      </c>
      <c r="M203" s="197">
        <v>812</v>
      </c>
      <c r="N203" s="197">
        <v>913</v>
      </c>
      <c r="O203" s="197">
        <v>817</v>
      </c>
      <c r="P203" s="197">
        <v>729</v>
      </c>
      <c r="Q203" s="197">
        <v>726</v>
      </c>
      <c r="R203" s="197">
        <v>590</v>
      </c>
      <c r="S203" s="197">
        <v>403</v>
      </c>
      <c r="T203" s="197">
        <v>242</v>
      </c>
      <c r="U203" s="197">
        <v>116</v>
      </c>
      <c r="V203" s="197">
        <v>46</v>
      </c>
    </row>
    <row r="204" spans="1:22">
      <c r="A204" s="148" t="s">
        <v>149</v>
      </c>
      <c r="B204" s="129">
        <v>55130</v>
      </c>
      <c r="C204" s="54"/>
      <c r="D204" s="197">
        <v>2638</v>
      </c>
      <c r="E204" s="197">
        <v>2938</v>
      </c>
      <c r="F204" s="197">
        <v>2793</v>
      </c>
      <c r="G204" s="197">
        <v>2949</v>
      </c>
      <c r="H204" s="197">
        <v>2840</v>
      </c>
      <c r="I204" s="197">
        <v>3101</v>
      </c>
      <c r="J204" s="197">
        <v>3002</v>
      </c>
      <c r="K204" s="197">
        <v>3064</v>
      </c>
      <c r="L204" s="197">
        <v>3121</v>
      </c>
      <c r="M204" s="197">
        <v>3839</v>
      </c>
      <c r="N204" s="197">
        <v>4403</v>
      </c>
      <c r="O204" s="197">
        <v>4277</v>
      </c>
      <c r="P204" s="197">
        <v>3943</v>
      </c>
      <c r="Q204" s="197">
        <v>3800</v>
      </c>
      <c r="R204" s="197">
        <v>3371</v>
      </c>
      <c r="S204" s="197">
        <v>2275</v>
      </c>
      <c r="T204" s="197">
        <v>1609</v>
      </c>
      <c r="U204" s="197">
        <v>809</v>
      </c>
      <c r="V204" s="197">
        <v>358</v>
      </c>
    </row>
    <row r="205" spans="1:22">
      <c r="A205" s="148" t="s">
        <v>150</v>
      </c>
      <c r="B205" s="129">
        <v>159818</v>
      </c>
      <c r="C205" s="54"/>
      <c r="D205" s="197">
        <v>8819</v>
      </c>
      <c r="E205" s="197">
        <v>9357</v>
      </c>
      <c r="F205" s="197">
        <v>8896</v>
      </c>
      <c r="G205" s="197">
        <v>8886</v>
      </c>
      <c r="H205" s="197">
        <v>9255</v>
      </c>
      <c r="I205" s="197">
        <v>9943</v>
      </c>
      <c r="J205" s="197">
        <v>9924</v>
      </c>
      <c r="K205" s="197">
        <v>10355</v>
      </c>
      <c r="L205" s="197">
        <v>10006</v>
      </c>
      <c r="M205" s="197">
        <v>12377</v>
      </c>
      <c r="N205" s="197">
        <v>12935</v>
      </c>
      <c r="O205" s="197">
        <v>12131</v>
      </c>
      <c r="P205" s="197">
        <v>10360</v>
      </c>
      <c r="Q205" s="197">
        <v>8848</v>
      </c>
      <c r="R205" s="197">
        <v>7300</v>
      </c>
      <c r="S205" s="197">
        <v>4936</v>
      </c>
      <c r="T205" s="197">
        <v>3271</v>
      </c>
      <c r="U205" s="197">
        <v>1604</v>
      </c>
      <c r="V205" s="197">
        <v>615</v>
      </c>
    </row>
    <row r="206" spans="1:22">
      <c r="A206" s="148" t="s">
        <v>130</v>
      </c>
      <c r="B206" s="129">
        <v>45154</v>
      </c>
      <c r="C206" s="54"/>
      <c r="D206" s="197">
        <v>2207</v>
      </c>
      <c r="E206" s="197">
        <v>2443</v>
      </c>
      <c r="F206" s="197">
        <v>2638</v>
      </c>
      <c r="G206" s="197">
        <v>2758</v>
      </c>
      <c r="H206" s="197">
        <v>3735</v>
      </c>
      <c r="I206" s="197">
        <v>2987</v>
      </c>
      <c r="J206" s="197">
        <v>2481</v>
      </c>
      <c r="K206" s="197">
        <v>2538</v>
      </c>
      <c r="L206" s="197">
        <v>2652</v>
      </c>
      <c r="M206" s="197">
        <v>3271</v>
      </c>
      <c r="N206" s="197">
        <v>3579</v>
      </c>
      <c r="O206" s="197">
        <v>3223</v>
      </c>
      <c r="P206" s="197">
        <v>2706</v>
      </c>
      <c r="Q206" s="197">
        <v>2542</v>
      </c>
      <c r="R206" s="197">
        <v>2144</v>
      </c>
      <c r="S206" s="197">
        <v>1464</v>
      </c>
      <c r="T206" s="197">
        <v>1047</v>
      </c>
      <c r="U206" s="197">
        <v>538</v>
      </c>
      <c r="V206" s="197">
        <v>201</v>
      </c>
    </row>
    <row r="207" spans="1:22">
      <c r="A207" s="148" t="s">
        <v>155</v>
      </c>
      <c r="B207" s="129">
        <v>45249</v>
      </c>
      <c r="C207" s="54"/>
      <c r="D207" s="197">
        <v>2389</v>
      </c>
      <c r="E207" s="197">
        <v>2690</v>
      </c>
      <c r="F207" s="197">
        <v>2581</v>
      </c>
      <c r="G207" s="197">
        <v>2404</v>
      </c>
      <c r="H207" s="197">
        <v>2810</v>
      </c>
      <c r="I207" s="197">
        <v>3072</v>
      </c>
      <c r="J207" s="197">
        <v>3112</v>
      </c>
      <c r="K207" s="197">
        <v>2815</v>
      </c>
      <c r="L207" s="197">
        <v>2745</v>
      </c>
      <c r="M207" s="197">
        <v>3310</v>
      </c>
      <c r="N207" s="197">
        <v>3760</v>
      </c>
      <c r="O207" s="197">
        <v>3466</v>
      </c>
      <c r="P207" s="197">
        <v>2928</v>
      </c>
      <c r="Q207" s="197">
        <v>2492</v>
      </c>
      <c r="R207" s="197">
        <v>1983</v>
      </c>
      <c r="S207" s="197">
        <v>1274</v>
      </c>
      <c r="T207" s="197">
        <v>843</v>
      </c>
      <c r="U207" s="197">
        <v>424</v>
      </c>
      <c r="V207" s="197">
        <v>151</v>
      </c>
    </row>
    <row r="208" spans="1:22">
      <c r="A208" s="148" t="s">
        <v>137</v>
      </c>
      <c r="B208" s="129">
        <v>89567</v>
      </c>
      <c r="C208" s="54"/>
      <c r="D208" s="197">
        <v>5321</v>
      </c>
      <c r="E208" s="197">
        <v>5874</v>
      </c>
      <c r="F208" s="197">
        <v>5532</v>
      </c>
      <c r="G208" s="197">
        <v>5163</v>
      </c>
      <c r="H208" s="197">
        <v>5198</v>
      </c>
      <c r="I208" s="197">
        <v>5652</v>
      </c>
      <c r="J208" s="197">
        <v>5973</v>
      </c>
      <c r="K208" s="197">
        <v>6021</v>
      </c>
      <c r="L208" s="197">
        <v>6144</v>
      </c>
      <c r="M208" s="197">
        <v>7272</v>
      </c>
      <c r="N208" s="197">
        <v>7248</v>
      </c>
      <c r="O208" s="197">
        <v>6317</v>
      </c>
      <c r="P208" s="197">
        <v>4889</v>
      </c>
      <c r="Q208" s="197">
        <v>4537</v>
      </c>
      <c r="R208" s="197">
        <v>3592</v>
      </c>
      <c r="S208" s="197">
        <v>2450</v>
      </c>
      <c r="T208" s="197">
        <v>1477</v>
      </c>
      <c r="U208" s="197">
        <v>660</v>
      </c>
      <c r="V208" s="197">
        <v>247</v>
      </c>
    </row>
    <row r="209" spans="1:22">
      <c r="A209" s="178" t="s">
        <v>226</v>
      </c>
      <c r="B209" s="179"/>
      <c r="C209" s="179"/>
      <c r="D209" s="256" t="s">
        <v>172</v>
      </c>
      <c r="E209" s="256"/>
      <c r="F209" s="256"/>
      <c r="G209" s="256"/>
      <c r="H209" s="256"/>
      <c r="I209" s="256"/>
      <c r="J209" s="256"/>
      <c r="K209" s="256"/>
      <c r="L209" s="256"/>
      <c r="M209" s="256"/>
      <c r="N209" s="256"/>
      <c r="O209" s="256"/>
      <c r="P209" s="256"/>
      <c r="Q209" s="256"/>
      <c r="R209" s="256"/>
      <c r="S209" s="256"/>
      <c r="T209" s="256"/>
      <c r="U209" s="256"/>
      <c r="V209" s="256"/>
    </row>
    <row r="210" spans="1:22">
      <c r="A210" s="181" t="s">
        <v>173</v>
      </c>
      <c r="B210" s="180" t="s">
        <v>174</v>
      </c>
      <c r="C210" s="180"/>
      <c r="D210" s="180" t="s">
        <v>175</v>
      </c>
      <c r="E210" s="180" t="s">
        <v>176</v>
      </c>
      <c r="F210" s="180" t="s">
        <v>177</v>
      </c>
      <c r="G210" s="180" t="s">
        <v>178</v>
      </c>
      <c r="H210" s="180" t="s">
        <v>179</v>
      </c>
      <c r="I210" s="180" t="s">
        <v>180</v>
      </c>
      <c r="J210" s="180" t="s">
        <v>181</v>
      </c>
      <c r="K210" s="180" t="s">
        <v>182</v>
      </c>
      <c r="L210" s="180" t="s">
        <v>183</v>
      </c>
      <c r="M210" s="180" t="s">
        <v>184</v>
      </c>
      <c r="N210" s="180" t="s">
        <v>185</v>
      </c>
      <c r="O210" s="180" t="s">
        <v>186</v>
      </c>
      <c r="P210" s="180" t="s">
        <v>187</v>
      </c>
      <c r="Q210" s="180" t="s">
        <v>188</v>
      </c>
      <c r="R210" s="180" t="s">
        <v>189</v>
      </c>
      <c r="S210" s="180" t="s">
        <v>190</v>
      </c>
      <c r="T210" s="180" t="s">
        <v>191</v>
      </c>
      <c r="U210" s="180" t="s">
        <v>192</v>
      </c>
      <c r="V210" s="180" t="s">
        <v>193</v>
      </c>
    </row>
    <row r="211" spans="1:22">
      <c r="A211" s="148" t="s">
        <v>131</v>
      </c>
      <c r="B211" s="129">
        <v>224868</v>
      </c>
      <c r="C211" s="43"/>
      <c r="D211" s="129">
        <v>11294</v>
      </c>
      <c r="E211" s="129">
        <v>10924</v>
      </c>
      <c r="F211" s="129">
        <v>9608</v>
      </c>
      <c r="G211" s="129">
        <v>11334</v>
      </c>
      <c r="H211" s="129">
        <v>21329</v>
      </c>
      <c r="I211" s="129">
        <v>20294</v>
      </c>
      <c r="J211" s="129">
        <v>18970</v>
      </c>
      <c r="K211" s="129">
        <v>16678</v>
      </c>
      <c r="L211" s="129">
        <v>13542</v>
      </c>
      <c r="M211" s="129">
        <v>14192</v>
      </c>
      <c r="N211" s="129">
        <v>14478</v>
      </c>
      <c r="O211" s="129">
        <v>14207</v>
      </c>
      <c r="P211" s="129">
        <v>12521</v>
      </c>
      <c r="Q211" s="129">
        <v>10573</v>
      </c>
      <c r="R211" s="129">
        <v>8817</v>
      </c>
      <c r="S211" s="129">
        <v>6420</v>
      </c>
      <c r="T211" s="129">
        <v>5069</v>
      </c>
      <c r="U211" s="129">
        <v>3121</v>
      </c>
      <c r="V211" s="129">
        <v>1497</v>
      </c>
    </row>
    <row r="212" spans="1:22">
      <c r="A212" s="148" t="s">
        <v>141</v>
      </c>
      <c r="B212" s="129">
        <v>260933</v>
      </c>
      <c r="C212" s="43"/>
      <c r="D212" s="129">
        <v>14456</v>
      </c>
      <c r="E212" s="129">
        <v>15751</v>
      </c>
      <c r="F212" s="129">
        <v>15095</v>
      </c>
      <c r="G212" s="129">
        <v>13552</v>
      </c>
      <c r="H212" s="129">
        <v>12047</v>
      </c>
      <c r="I212" s="129">
        <v>14216</v>
      </c>
      <c r="J212" s="129">
        <v>15728</v>
      </c>
      <c r="K212" s="129">
        <v>17034</v>
      </c>
      <c r="L212" s="129">
        <v>16711</v>
      </c>
      <c r="M212" s="129">
        <v>19707</v>
      </c>
      <c r="N212" s="129">
        <v>20396</v>
      </c>
      <c r="O212" s="129">
        <v>19194</v>
      </c>
      <c r="P212" s="129">
        <v>17361</v>
      </c>
      <c r="Q212" s="129">
        <v>15364</v>
      </c>
      <c r="R212" s="129">
        <v>13494</v>
      </c>
      <c r="S212" s="129">
        <v>9080</v>
      </c>
      <c r="T212" s="129">
        <v>6285</v>
      </c>
      <c r="U212" s="129">
        <v>3592</v>
      </c>
      <c r="V212" s="129">
        <v>1870</v>
      </c>
    </row>
    <row r="213" spans="1:22">
      <c r="A213" s="148" t="s">
        <v>143</v>
      </c>
      <c r="B213" s="129">
        <v>117212</v>
      </c>
      <c r="C213" s="43"/>
      <c r="D213" s="129">
        <v>5583</v>
      </c>
      <c r="E213" s="129">
        <v>6264</v>
      </c>
      <c r="F213" s="129">
        <v>6340</v>
      </c>
      <c r="G213" s="129">
        <v>6043</v>
      </c>
      <c r="H213" s="129">
        <v>5949</v>
      </c>
      <c r="I213" s="129">
        <v>6281</v>
      </c>
      <c r="J213" s="129">
        <v>6602</v>
      </c>
      <c r="K213" s="129">
        <v>6690</v>
      </c>
      <c r="L213" s="129">
        <v>6514</v>
      </c>
      <c r="M213" s="129">
        <v>8281</v>
      </c>
      <c r="N213" s="129">
        <v>8943</v>
      </c>
      <c r="O213" s="129">
        <v>8970</v>
      </c>
      <c r="P213" s="129">
        <v>7819</v>
      </c>
      <c r="Q213" s="129">
        <v>7712</v>
      </c>
      <c r="R213" s="129">
        <v>7353</v>
      </c>
      <c r="S213" s="129">
        <v>4953</v>
      </c>
      <c r="T213" s="129">
        <v>3613</v>
      </c>
      <c r="U213" s="129">
        <v>2186</v>
      </c>
      <c r="V213" s="129">
        <v>1116</v>
      </c>
    </row>
    <row r="214" spans="1:22">
      <c r="A214" s="148" t="s">
        <v>147</v>
      </c>
      <c r="B214" s="129">
        <v>87588</v>
      </c>
      <c r="C214" s="43"/>
      <c r="D214" s="129">
        <v>3635</v>
      </c>
      <c r="E214" s="129">
        <v>4331</v>
      </c>
      <c r="F214" s="129">
        <v>4303</v>
      </c>
      <c r="G214" s="129">
        <v>4122</v>
      </c>
      <c r="H214" s="129">
        <v>4031</v>
      </c>
      <c r="I214" s="129">
        <v>4641</v>
      </c>
      <c r="J214" s="129">
        <v>4369</v>
      </c>
      <c r="K214" s="129">
        <v>4534</v>
      </c>
      <c r="L214" s="129">
        <v>4621</v>
      </c>
      <c r="M214" s="129">
        <v>6069</v>
      </c>
      <c r="N214" s="129">
        <v>7181</v>
      </c>
      <c r="O214" s="129">
        <v>7169</v>
      </c>
      <c r="P214" s="129">
        <v>6653</v>
      </c>
      <c r="Q214" s="129">
        <v>6465</v>
      </c>
      <c r="R214" s="129">
        <v>5996</v>
      </c>
      <c r="S214" s="129">
        <v>4110</v>
      </c>
      <c r="T214" s="129">
        <v>2891</v>
      </c>
      <c r="U214" s="129">
        <v>1646</v>
      </c>
      <c r="V214" s="129">
        <v>821</v>
      </c>
    </row>
    <row r="215" spans="1:22">
      <c r="A215" s="148" t="s">
        <v>126</v>
      </c>
      <c r="B215" s="129">
        <v>514993</v>
      </c>
      <c r="C215" s="43"/>
      <c r="D215" s="129">
        <v>25219</v>
      </c>
      <c r="E215" s="129">
        <v>25399</v>
      </c>
      <c r="F215" s="129">
        <v>22350</v>
      </c>
      <c r="G215" s="129">
        <v>25794</v>
      </c>
      <c r="H215" s="129">
        <v>48197</v>
      </c>
      <c r="I215" s="129">
        <v>48697</v>
      </c>
      <c r="J215" s="129">
        <v>45000</v>
      </c>
      <c r="K215" s="129">
        <v>39992</v>
      </c>
      <c r="L215" s="129">
        <v>32923</v>
      </c>
      <c r="M215" s="129">
        <v>32882</v>
      </c>
      <c r="N215" s="129">
        <v>33741</v>
      </c>
      <c r="O215" s="129">
        <v>31102</v>
      </c>
      <c r="P215" s="129">
        <v>25902</v>
      </c>
      <c r="Q215" s="129">
        <v>22649</v>
      </c>
      <c r="R215" s="129">
        <v>19615</v>
      </c>
      <c r="S215" s="129">
        <v>13620</v>
      </c>
      <c r="T215" s="129">
        <v>10989</v>
      </c>
      <c r="U215" s="129">
        <v>7041</v>
      </c>
      <c r="V215" s="129">
        <v>3881</v>
      </c>
    </row>
    <row r="216" spans="1:22">
      <c r="A216" s="148" t="s">
        <v>152</v>
      </c>
      <c r="B216" s="129">
        <v>53040</v>
      </c>
      <c r="C216" s="43"/>
      <c r="D216" s="129">
        <v>2687</v>
      </c>
      <c r="E216" s="129">
        <v>3037</v>
      </c>
      <c r="F216" s="129">
        <v>3031</v>
      </c>
      <c r="G216" s="129">
        <v>2840</v>
      </c>
      <c r="H216" s="129">
        <v>2904</v>
      </c>
      <c r="I216" s="129">
        <v>3167</v>
      </c>
      <c r="J216" s="129">
        <v>3240</v>
      </c>
      <c r="K216" s="129">
        <v>3219</v>
      </c>
      <c r="L216" s="129">
        <v>3139</v>
      </c>
      <c r="M216" s="129">
        <v>4013</v>
      </c>
      <c r="N216" s="129">
        <v>4304</v>
      </c>
      <c r="O216" s="129">
        <v>3968</v>
      </c>
      <c r="P216" s="129">
        <v>3336</v>
      </c>
      <c r="Q216" s="129">
        <v>3174</v>
      </c>
      <c r="R216" s="129">
        <v>2868</v>
      </c>
      <c r="S216" s="129">
        <v>1865</v>
      </c>
      <c r="T216" s="129">
        <v>1264</v>
      </c>
      <c r="U216" s="129">
        <v>643</v>
      </c>
      <c r="V216" s="129">
        <v>341</v>
      </c>
    </row>
    <row r="217" spans="1:22">
      <c r="A217" s="148" t="s">
        <v>146</v>
      </c>
      <c r="B217" s="129">
        <v>149945</v>
      </c>
      <c r="C217" s="43"/>
      <c r="D217" s="129">
        <v>6557</v>
      </c>
      <c r="E217" s="129">
        <v>7529</v>
      </c>
      <c r="F217" s="129">
        <v>7895</v>
      </c>
      <c r="G217" s="129">
        <v>7032</v>
      </c>
      <c r="H217" s="129">
        <v>7135</v>
      </c>
      <c r="I217" s="129">
        <v>8041</v>
      </c>
      <c r="J217" s="129">
        <v>8001</v>
      </c>
      <c r="K217" s="129">
        <v>7656</v>
      </c>
      <c r="L217" s="129">
        <v>7496</v>
      </c>
      <c r="M217" s="129">
        <v>10111</v>
      </c>
      <c r="N217" s="129">
        <v>11949</v>
      </c>
      <c r="O217" s="129">
        <v>11977</v>
      </c>
      <c r="P217" s="129">
        <v>11008</v>
      </c>
      <c r="Q217" s="129">
        <v>10794</v>
      </c>
      <c r="R217" s="129">
        <v>9959</v>
      </c>
      <c r="S217" s="129">
        <v>7288</v>
      </c>
      <c r="T217" s="129">
        <v>5168</v>
      </c>
      <c r="U217" s="129">
        <v>2955</v>
      </c>
      <c r="V217" s="129">
        <v>1394</v>
      </c>
    </row>
    <row r="218" spans="1:22">
      <c r="A218" s="148" t="s">
        <v>144</v>
      </c>
      <c r="B218" s="129">
        <v>151846</v>
      </c>
      <c r="C218" s="43"/>
      <c r="D218" s="129">
        <v>7455</v>
      </c>
      <c r="E218" s="129">
        <v>8126</v>
      </c>
      <c r="F218" s="129">
        <v>7428</v>
      </c>
      <c r="G218" s="129">
        <v>8785</v>
      </c>
      <c r="H218" s="129">
        <v>14387</v>
      </c>
      <c r="I218" s="129">
        <v>12477</v>
      </c>
      <c r="J218" s="129">
        <v>11478</v>
      </c>
      <c r="K218" s="129">
        <v>9766</v>
      </c>
      <c r="L218" s="129">
        <v>8119</v>
      </c>
      <c r="M218" s="129">
        <v>9112</v>
      </c>
      <c r="N218" s="129">
        <v>10073</v>
      </c>
      <c r="O218" s="129">
        <v>10170</v>
      </c>
      <c r="P218" s="129">
        <v>8446</v>
      </c>
      <c r="Q218" s="129">
        <v>7289</v>
      </c>
      <c r="R218" s="129">
        <v>6698</v>
      </c>
      <c r="S218" s="129">
        <v>4743</v>
      </c>
      <c r="T218" s="129">
        <v>3830</v>
      </c>
      <c r="U218" s="129">
        <v>2318</v>
      </c>
      <c r="V218" s="129">
        <v>1146</v>
      </c>
    </row>
    <row r="219" spans="1:22">
      <c r="A219" s="148" t="s">
        <v>145</v>
      </c>
      <c r="B219" s="129">
        <v>123216</v>
      </c>
      <c r="C219" s="43"/>
      <c r="D219" s="129">
        <v>6396</v>
      </c>
      <c r="E219" s="129">
        <v>6915</v>
      </c>
      <c r="F219" s="129">
        <v>6626</v>
      </c>
      <c r="G219" s="129">
        <v>6233</v>
      </c>
      <c r="H219" s="129">
        <v>6701</v>
      </c>
      <c r="I219" s="129">
        <v>7663</v>
      </c>
      <c r="J219" s="129">
        <v>7615</v>
      </c>
      <c r="K219" s="129">
        <v>7380</v>
      </c>
      <c r="L219" s="129">
        <v>7088</v>
      </c>
      <c r="M219" s="129">
        <v>9103</v>
      </c>
      <c r="N219" s="129">
        <v>9976</v>
      </c>
      <c r="O219" s="129">
        <v>9177</v>
      </c>
      <c r="P219" s="129">
        <v>7989</v>
      </c>
      <c r="Q219" s="129">
        <v>7369</v>
      </c>
      <c r="R219" s="129">
        <v>6779</v>
      </c>
      <c r="S219" s="129">
        <v>4507</v>
      </c>
      <c r="T219" s="129">
        <v>3204</v>
      </c>
      <c r="U219" s="129">
        <v>1666</v>
      </c>
      <c r="V219" s="129">
        <v>829</v>
      </c>
    </row>
    <row r="220" spans="1:22">
      <c r="A220" s="148" t="s">
        <v>151</v>
      </c>
      <c r="B220" s="129">
        <v>111265</v>
      </c>
      <c r="C220" s="43"/>
      <c r="D220" s="129">
        <v>5613</v>
      </c>
      <c r="E220" s="129">
        <v>6288</v>
      </c>
      <c r="F220" s="129">
        <v>6078</v>
      </c>
      <c r="G220" s="129">
        <v>5786</v>
      </c>
      <c r="H220" s="129">
        <v>5639</v>
      </c>
      <c r="I220" s="129">
        <v>5917</v>
      </c>
      <c r="J220" s="129">
        <v>6045</v>
      </c>
      <c r="K220" s="129">
        <v>6819</v>
      </c>
      <c r="L220" s="129">
        <v>6490</v>
      </c>
      <c r="M220" s="129">
        <v>7830</v>
      </c>
      <c r="N220" s="129">
        <v>8605</v>
      </c>
      <c r="O220" s="129">
        <v>8602</v>
      </c>
      <c r="P220" s="129">
        <v>7473</v>
      </c>
      <c r="Q220" s="129">
        <v>6650</v>
      </c>
      <c r="R220" s="129">
        <v>6138</v>
      </c>
      <c r="S220" s="129">
        <v>4511</v>
      </c>
      <c r="T220" s="129">
        <v>3635</v>
      </c>
      <c r="U220" s="129">
        <v>2095</v>
      </c>
      <c r="V220" s="129">
        <v>1051</v>
      </c>
    </row>
    <row r="221" spans="1:22">
      <c r="A221" s="148" t="s">
        <v>132</v>
      </c>
      <c r="B221" s="129">
        <v>106188</v>
      </c>
      <c r="C221" s="43"/>
      <c r="D221" s="129">
        <v>5569</v>
      </c>
      <c r="E221" s="129">
        <v>6383</v>
      </c>
      <c r="F221" s="129">
        <v>6361</v>
      </c>
      <c r="G221" s="129">
        <v>5638</v>
      </c>
      <c r="H221" s="129">
        <v>5552</v>
      </c>
      <c r="I221" s="129">
        <v>5814</v>
      </c>
      <c r="J221" s="129">
        <v>5883</v>
      </c>
      <c r="K221" s="129">
        <v>6320</v>
      </c>
      <c r="L221" s="129">
        <v>6432</v>
      </c>
      <c r="M221" s="129">
        <v>7842</v>
      </c>
      <c r="N221" s="129">
        <v>8455</v>
      </c>
      <c r="O221" s="129">
        <v>8038</v>
      </c>
      <c r="P221" s="129">
        <v>6915</v>
      </c>
      <c r="Q221" s="129">
        <v>5958</v>
      </c>
      <c r="R221" s="129">
        <v>5670</v>
      </c>
      <c r="S221" s="129">
        <v>3957</v>
      </c>
      <c r="T221" s="129">
        <v>2873</v>
      </c>
      <c r="U221" s="129">
        <v>1684</v>
      </c>
      <c r="V221" s="129">
        <v>844</v>
      </c>
    </row>
    <row r="222" spans="1:22">
      <c r="A222" s="148" t="s">
        <v>139</v>
      </c>
      <c r="B222" s="129">
        <v>96342</v>
      </c>
      <c r="C222" s="43"/>
      <c r="D222" s="129">
        <v>5118</v>
      </c>
      <c r="E222" s="129">
        <v>6376</v>
      </c>
      <c r="F222" s="129">
        <v>6302</v>
      </c>
      <c r="G222" s="129">
        <v>5544</v>
      </c>
      <c r="H222" s="129">
        <v>5052</v>
      </c>
      <c r="I222" s="129">
        <v>4818</v>
      </c>
      <c r="J222" s="129">
        <v>5012</v>
      </c>
      <c r="K222" s="129">
        <v>5977</v>
      </c>
      <c r="L222" s="129">
        <v>6090</v>
      </c>
      <c r="M222" s="129">
        <v>6866</v>
      </c>
      <c r="N222" s="129">
        <v>7338</v>
      </c>
      <c r="O222" s="129">
        <v>6936</v>
      </c>
      <c r="P222" s="129">
        <v>6135</v>
      </c>
      <c r="Q222" s="129">
        <v>5186</v>
      </c>
      <c r="R222" s="129">
        <v>4750</v>
      </c>
      <c r="S222" s="129">
        <v>3447</v>
      </c>
      <c r="T222" s="129">
        <v>2771</v>
      </c>
      <c r="U222" s="129">
        <v>1721</v>
      </c>
      <c r="V222" s="129">
        <v>903</v>
      </c>
    </row>
    <row r="223" spans="1:22">
      <c r="A223" s="148" t="s">
        <v>136</v>
      </c>
      <c r="B223" s="129">
        <v>160847</v>
      </c>
      <c r="C223" s="43"/>
      <c r="D223" s="129">
        <v>8169</v>
      </c>
      <c r="E223" s="129">
        <v>9322</v>
      </c>
      <c r="F223" s="129">
        <v>9092</v>
      </c>
      <c r="G223" s="129">
        <v>8257</v>
      </c>
      <c r="H223" s="129">
        <v>8693</v>
      </c>
      <c r="I223" s="129">
        <v>9946</v>
      </c>
      <c r="J223" s="129">
        <v>10127</v>
      </c>
      <c r="K223" s="129">
        <v>10636</v>
      </c>
      <c r="L223" s="129">
        <v>10430</v>
      </c>
      <c r="M223" s="129">
        <v>12276</v>
      </c>
      <c r="N223" s="129">
        <v>12927</v>
      </c>
      <c r="O223" s="129">
        <v>11699</v>
      </c>
      <c r="P223" s="129">
        <v>9737</v>
      </c>
      <c r="Q223" s="129">
        <v>8910</v>
      </c>
      <c r="R223" s="129">
        <v>7940</v>
      </c>
      <c r="S223" s="129">
        <v>5549</v>
      </c>
      <c r="T223" s="129">
        <v>3971</v>
      </c>
      <c r="U223" s="129">
        <v>2139</v>
      </c>
      <c r="V223" s="129">
        <v>1027</v>
      </c>
    </row>
    <row r="224" spans="1:22">
      <c r="A224" s="148" t="s">
        <v>140</v>
      </c>
      <c r="B224" s="129">
        <v>375164</v>
      </c>
      <c r="C224" s="43"/>
      <c r="D224" s="129">
        <v>18785</v>
      </c>
      <c r="E224" s="129">
        <v>21374</v>
      </c>
      <c r="F224" s="129">
        <v>20621</v>
      </c>
      <c r="G224" s="129">
        <v>20423</v>
      </c>
      <c r="H224" s="129">
        <v>23816</v>
      </c>
      <c r="I224" s="129">
        <v>22046</v>
      </c>
      <c r="J224" s="129">
        <v>22681</v>
      </c>
      <c r="K224" s="129">
        <v>23056</v>
      </c>
      <c r="L224" s="129">
        <v>21624</v>
      </c>
      <c r="M224" s="129">
        <v>26273</v>
      </c>
      <c r="N224" s="129">
        <v>28650</v>
      </c>
      <c r="O224" s="129">
        <v>27264</v>
      </c>
      <c r="P224" s="129">
        <v>23943</v>
      </c>
      <c r="Q224" s="129">
        <v>21904</v>
      </c>
      <c r="R224" s="129">
        <v>20645</v>
      </c>
      <c r="S224" s="129">
        <v>13846</v>
      </c>
      <c r="T224" s="129">
        <v>9815</v>
      </c>
      <c r="U224" s="129">
        <v>5522</v>
      </c>
      <c r="V224" s="129">
        <v>2876</v>
      </c>
    </row>
    <row r="225" spans="1:22">
      <c r="A225" s="148" t="s">
        <v>142</v>
      </c>
      <c r="B225" s="129">
        <v>641211</v>
      </c>
      <c r="C225" s="43"/>
      <c r="D225" s="129">
        <v>33424</v>
      </c>
      <c r="E225" s="129">
        <v>33377</v>
      </c>
      <c r="F225" s="129">
        <v>30132</v>
      </c>
      <c r="G225" s="129">
        <v>33473</v>
      </c>
      <c r="H225" s="129">
        <v>57433</v>
      </c>
      <c r="I225" s="129">
        <v>62169</v>
      </c>
      <c r="J225" s="129">
        <v>57209</v>
      </c>
      <c r="K225" s="129">
        <v>48365</v>
      </c>
      <c r="L225" s="129">
        <v>38438</v>
      </c>
      <c r="M225" s="129">
        <v>41706</v>
      </c>
      <c r="N225" s="129">
        <v>45041</v>
      </c>
      <c r="O225" s="129">
        <v>42676</v>
      </c>
      <c r="P225" s="129">
        <v>34366</v>
      </c>
      <c r="Q225" s="129">
        <v>25644</v>
      </c>
      <c r="R225" s="129">
        <v>20944</v>
      </c>
      <c r="S225" s="129">
        <v>15125</v>
      </c>
      <c r="T225" s="129">
        <v>11483</v>
      </c>
      <c r="U225" s="129">
        <v>6857</v>
      </c>
      <c r="V225" s="129">
        <v>3349</v>
      </c>
    </row>
    <row r="226" spans="1:22">
      <c r="A226" s="148" t="s">
        <v>133</v>
      </c>
      <c r="B226" s="129">
        <v>233997</v>
      </c>
      <c r="C226" s="43"/>
      <c r="D226" s="129">
        <v>11093</v>
      </c>
      <c r="E226" s="129">
        <v>12531</v>
      </c>
      <c r="F226" s="129">
        <v>12506</v>
      </c>
      <c r="G226" s="129">
        <v>11605</v>
      </c>
      <c r="H226" s="129">
        <v>11272</v>
      </c>
      <c r="I226" s="129">
        <v>12944</v>
      </c>
      <c r="J226" s="129">
        <v>13475</v>
      </c>
      <c r="K226" s="129">
        <v>13999</v>
      </c>
      <c r="L226" s="129">
        <v>13298</v>
      </c>
      <c r="M226" s="129">
        <v>16378</v>
      </c>
      <c r="N226" s="129">
        <v>18975</v>
      </c>
      <c r="O226" s="129">
        <v>18250</v>
      </c>
      <c r="P226" s="129">
        <v>16774</v>
      </c>
      <c r="Q226" s="129">
        <v>15468</v>
      </c>
      <c r="R226" s="129">
        <v>13578</v>
      </c>
      <c r="S226" s="129">
        <v>9408</v>
      </c>
      <c r="T226" s="129">
        <v>6594</v>
      </c>
      <c r="U226" s="129">
        <v>3879</v>
      </c>
      <c r="V226" s="129">
        <v>1970</v>
      </c>
    </row>
    <row r="227" spans="1:22">
      <c r="A227" s="148" t="s">
        <v>154</v>
      </c>
      <c r="B227" s="129">
        <v>79628</v>
      </c>
      <c r="C227" s="43"/>
      <c r="D227" s="129">
        <v>3555</v>
      </c>
      <c r="E227" s="129">
        <v>4026</v>
      </c>
      <c r="F227" s="129">
        <v>4215</v>
      </c>
      <c r="G227" s="129">
        <v>4121</v>
      </c>
      <c r="H227" s="129">
        <v>4384</v>
      </c>
      <c r="I227" s="129">
        <v>4789</v>
      </c>
      <c r="J227" s="129">
        <v>4890</v>
      </c>
      <c r="K227" s="129">
        <v>4807</v>
      </c>
      <c r="L227" s="129">
        <v>4457</v>
      </c>
      <c r="M227" s="129">
        <v>5586</v>
      </c>
      <c r="N227" s="129">
        <v>6717</v>
      </c>
      <c r="O227" s="129">
        <v>6692</v>
      </c>
      <c r="P227" s="129">
        <v>5348</v>
      </c>
      <c r="Q227" s="129">
        <v>4719</v>
      </c>
      <c r="R227" s="129">
        <v>4159</v>
      </c>
      <c r="S227" s="129">
        <v>2997</v>
      </c>
      <c r="T227" s="129">
        <v>2182</v>
      </c>
      <c r="U227" s="129">
        <v>1360</v>
      </c>
      <c r="V227" s="129">
        <v>624</v>
      </c>
    </row>
    <row r="228" spans="1:22">
      <c r="A228" s="148" t="s">
        <v>128</v>
      </c>
      <c r="B228" s="129">
        <v>92886</v>
      </c>
      <c r="C228" s="43"/>
      <c r="D228" s="129">
        <v>5780</v>
      </c>
      <c r="E228" s="129">
        <v>5698</v>
      </c>
      <c r="F228" s="129">
        <v>5122</v>
      </c>
      <c r="G228" s="129">
        <v>4828</v>
      </c>
      <c r="H228" s="129">
        <v>4771</v>
      </c>
      <c r="I228" s="129">
        <v>5963</v>
      </c>
      <c r="J228" s="129">
        <v>6297</v>
      </c>
      <c r="K228" s="129">
        <v>6353</v>
      </c>
      <c r="L228" s="129">
        <v>5581</v>
      </c>
      <c r="M228" s="129">
        <v>6477</v>
      </c>
      <c r="N228" s="129">
        <v>6822</v>
      </c>
      <c r="O228" s="129">
        <v>6575</v>
      </c>
      <c r="P228" s="129">
        <v>5655</v>
      </c>
      <c r="Q228" s="129">
        <v>5160</v>
      </c>
      <c r="R228" s="129">
        <v>4799</v>
      </c>
      <c r="S228" s="129">
        <v>3084</v>
      </c>
      <c r="T228" s="129">
        <v>2213</v>
      </c>
      <c r="U228" s="129">
        <v>1187</v>
      </c>
      <c r="V228" s="129">
        <v>521</v>
      </c>
    </row>
    <row r="229" spans="1:22">
      <c r="A229" s="148" t="s">
        <v>125</v>
      </c>
      <c r="B229" s="129">
        <v>92083</v>
      </c>
      <c r="C229" s="43"/>
      <c r="D229" s="129">
        <v>4510</v>
      </c>
      <c r="E229" s="129">
        <v>5145</v>
      </c>
      <c r="F229" s="129">
        <v>5038</v>
      </c>
      <c r="G229" s="129">
        <v>4786</v>
      </c>
      <c r="H229" s="129">
        <v>4612</v>
      </c>
      <c r="I229" s="129">
        <v>5259</v>
      </c>
      <c r="J229" s="129">
        <v>5320</v>
      </c>
      <c r="K229" s="129">
        <v>5277</v>
      </c>
      <c r="L229" s="129">
        <v>5265</v>
      </c>
      <c r="M229" s="129">
        <v>6741</v>
      </c>
      <c r="N229" s="129">
        <v>7145</v>
      </c>
      <c r="O229" s="129">
        <v>6919</v>
      </c>
      <c r="P229" s="129">
        <v>6326</v>
      </c>
      <c r="Q229" s="129">
        <v>5737</v>
      </c>
      <c r="R229" s="129">
        <v>5272</v>
      </c>
      <c r="S229" s="129">
        <v>3706</v>
      </c>
      <c r="T229" s="129">
        <v>2679</v>
      </c>
      <c r="U229" s="129">
        <v>1581</v>
      </c>
      <c r="V229" s="129">
        <v>765</v>
      </c>
    </row>
    <row r="230" spans="1:22">
      <c r="A230" s="148" t="s">
        <v>127</v>
      </c>
      <c r="B230" s="129">
        <v>25880</v>
      </c>
      <c r="C230" s="43"/>
      <c r="D230" s="129">
        <v>1189</v>
      </c>
      <c r="E230" s="129">
        <v>1308</v>
      </c>
      <c r="F230" s="129">
        <v>1399</v>
      </c>
      <c r="G230" s="129">
        <v>1203</v>
      </c>
      <c r="H230" s="129">
        <v>1131</v>
      </c>
      <c r="I230" s="129">
        <v>1208</v>
      </c>
      <c r="J230" s="129">
        <v>1234</v>
      </c>
      <c r="K230" s="129">
        <v>1379</v>
      </c>
      <c r="L230" s="129">
        <v>1486</v>
      </c>
      <c r="M230" s="129">
        <v>1909</v>
      </c>
      <c r="N230" s="129">
        <v>2086</v>
      </c>
      <c r="O230" s="129">
        <v>2109</v>
      </c>
      <c r="P230" s="129">
        <v>1868</v>
      </c>
      <c r="Q230" s="129">
        <v>1834</v>
      </c>
      <c r="R230" s="129">
        <v>1625</v>
      </c>
      <c r="S230" s="129">
        <v>1247</v>
      </c>
      <c r="T230" s="129">
        <v>852</v>
      </c>
      <c r="U230" s="129">
        <v>531</v>
      </c>
      <c r="V230" s="129">
        <v>282</v>
      </c>
    </row>
    <row r="231" spans="1:22">
      <c r="A231" s="148" t="s">
        <v>153</v>
      </c>
      <c r="B231" s="129">
        <v>138799</v>
      </c>
      <c r="C231" s="43"/>
      <c r="D231" s="129">
        <v>6426</v>
      </c>
      <c r="E231" s="129">
        <v>7434</v>
      </c>
      <c r="F231" s="129">
        <v>7562</v>
      </c>
      <c r="G231" s="129">
        <v>7247</v>
      </c>
      <c r="H231" s="129">
        <v>7578</v>
      </c>
      <c r="I231" s="129">
        <v>8131</v>
      </c>
      <c r="J231" s="129">
        <v>7902</v>
      </c>
      <c r="K231" s="129">
        <v>7957</v>
      </c>
      <c r="L231" s="129">
        <v>7830</v>
      </c>
      <c r="M231" s="129">
        <v>9854</v>
      </c>
      <c r="N231" s="129">
        <v>11023</v>
      </c>
      <c r="O231" s="129">
        <v>10592</v>
      </c>
      <c r="P231" s="129">
        <v>9508</v>
      </c>
      <c r="Q231" s="129">
        <v>8811</v>
      </c>
      <c r="R231" s="129">
        <v>8189</v>
      </c>
      <c r="S231" s="129">
        <v>5747</v>
      </c>
      <c r="T231" s="129">
        <v>3805</v>
      </c>
      <c r="U231" s="129">
        <v>2156</v>
      </c>
      <c r="V231" s="129">
        <v>1047</v>
      </c>
    </row>
    <row r="232" spans="1:22">
      <c r="A232" s="148" t="s">
        <v>148</v>
      </c>
      <c r="B232" s="129">
        <v>345876</v>
      </c>
      <c r="C232" s="43"/>
      <c r="D232" s="129">
        <v>18442</v>
      </c>
      <c r="E232" s="129">
        <v>20255</v>
      </c>
      <c r="F232" s="129">
        <v>20249</v>
      </c>
      <c r="G232" s="129">
        <v>19525</v>
      </c>
      <c r="H232" s="129">
        <v>20352</v>
      </c>
      <c r="I232" s="129">
        <v>21879</v>
      </c>
      <c r="J232" s="129">
        <v>22682</v>
      </c>
      <c r="K232" s="129">
        <v>23599</v>
      </c>
      <c r="L232" s="129">
        <v>22028</v>
      </c>
      <c r="M232" s="129">
        <v>26288</v>
      </c>
      <c r="N232" s="129">
        <v>27769</v>
      </c>
      <c r="O232" s="129">
        <v>24773</v>
      </c>
      <c r="P232" s="129">
        <v>21081</v>
      </c>
      <c r="Q232" s="129">
        <v>17903</v>
      </c>
      <c r="R232" s="129">
        <v>15264</v>
      </c>
      <c r="S232" s="129">
        <v>10836</v>
      </c>
      <c r="T232" s="129">
        <v>7499</v>
      </c>
      <c r="U232" s="129">
        <v>3847</v>
      </c>
      <c r="V232" s="129">
        <v>1605</v>
      </c>
    </row>
    <row r="233" spans="1:22">
      <c r="A233" s="148" t="s">
        <v>124</v>
      </c>
      <c r="B233" s="129">
        <v>21279</v>
      </c>
      <c r="C233" s="43"/>
      <c r="D233" s="129">
        <v>957</v>
      </c>
      <c r="E233" s="129">
        <v>1123</v>
      </c>
      <c r="F233" s="129">
        <v>1136</v>
      </c>
      <c r="G233" s="129">
        <v>999</v>
      </c>
      <c r="H233" s="129">
        <v>963</v>
      </c>
      <c r="I233" s="129">
        <v>1176</v>
      </c>
      <c r="J233" s="129">
        <v>1157</v>
      </c>
      <c r="K233" s="129">
        <v>1172</v>
      </c>
      <c r="L233" s="129">
        <v>1137</v>
      </c>
      <c r="M233" s="129">
        <v>1482</v>
      </c>
      <c r="N233" s="129">
        <v>1777</v>
      </c>
      <c r="O233" s="129">
        <v>1709</v>
      </c>
      <c r="P233" s="129">
        <v>1532</v>
      </c>
      <c r="Q233" s="129">
        <v>1458</v>
      </c>
      <c r="R233" s="129">
        <v>1303</v>
      </c>
      <c r="S233" s="129">
        <v>1002</v>
      </c>
      <c r="T233" s="129">
        <v>661</v>
      </c>
      <c r="U233" s="129">
        <v>374</v>
      </c>
      <c r="V233" s="129">
        <v>161</v>
      </c>
    </row>
    <row r="234" spans="1:22">
      <c r="A234" s="148" t="s">
        <v>129</v>
      </c>
      <c r="B234" s="129">
        <v>149584</v>
      </c>
      <c r="C234" s="43"/>
      <c r="D234" s="129">
        <v>6791</v>
      </c>
      <c r="E234" s="129">
        <v>7922</v>
      </c>
      <c r="F234" s="129">
        <v>7994</v>
      </c>
      <c r="G234" s="129">
        <v>7722</v>
      </c>
      <c r="H234" s="129">
        <v>6951</v>
      </c>
      <c r="I234" s="129">
        <v>8076</v>
      </c>
      <c r="J234" s="129">
        <v>8418</v>
      </c>
      <c r="K234" s="129">
        <v>8596</v>
      </c>
      <c r="L234" s="129">
        <v>8300</v>
      </c>
      <c r="M234" s="129">
        <v>10459</v>
      </c>
      <c r="N234" s="129">
        <v>11983</v>
      </c>
      <c r="O234" s="129">
        <v>11356</v>
      </c>
      <c r="P234" s="129">
        <v>10225</v>
      </c>
      <c r="Q234" s="129">
        <v>9895</v>
      </c>
      <c r="R234" s="129">
        <v>8987</v>
      </c>
      <c r="S234" s="129">
        <v>6549</v>
      </c>
      <c r="T234" s="129">
        <v>4750</v>
      </c>
      <c r="U234" s="129">
        <v>2984</v>
      </c>
      <c r="V234" s="129">
        <v>1626</v>
      </c>
    </row>
    <row r="235" spans="1:22">
      <c r="A235" s="148" t="s">
        <v>138</v>
      </c>
      <c r="B235" s="129">
        <v>179870</v>
      </c>
      <c r="C235" s="43"/>
      <c r="D235" s="129">
        <v>8923</v>
      </c>
      <c r="E235" s="129">
        <v>9710</v>
      </c>
      <c r="F235" s="129">
        <v>9549</v>
      </c>
      <c r="G235" s="129">
        <v>9373</v>
      </c>
      <c r="H235" s="129">
        <v>10706</v>
      </c>
      <c r="I235" s="129">
        <v>11796</v>
      </c>
      <c r="J235" s="129">
        <v>12089</v>
      </c>
      <c r="K235" s="129">
        <v>11837</v>
      </c>
      <c r="L235" s="129">
        <v>10518</v>
      </c>
      <c r="M235" s="129">
        <v>12929</v>
      </c>
      <c r="N235" s="129">
        <v>14531</v>
      </c>
      <c r="O235" s="129">
        <v>13697</v>
      </c>
      <c r="P235" s="129">
        <v>11373</v>
      </c>
      <c r="Q235" s="129">
        <v>9703</v>
      </c>
      <c r="R235" s="129">
        <v>8773</v>
      </c>
      <c r="S235" s="129">
        <v>6112</v>
      </c>
      <c r="T235" s="129">
        <v>4580</v>
      </c>
      <c r="U235" s="129">
        <v>2505</v>
      </c>
      <c r="V235" s="129">
        <v>1166</v>
      </c>
    </row>
    <row r="236" spans="1:22">
      <c r="A236" s="148" t="s">
        <v>135</v>
      </c>
      <c r="B236" s="129">
        <v>115770</v>
      </c>
      <c r="C236" s="43"/>
      <c r="D236" s="129">
        <v>5129</v>
      </c>
      <c r="E236" s="129">
        <v>5957</v>
      </c>
      <c r="F236" s="129">
        <v>6265</v>
      </c>
      <c r="G236" s="129">
        <v>5686</v>
      </c>
      <c r="H236" s="129">
        <v>5270</v>
      </c>
      <c r="I236" s="129">
        <v>5730</v>
      </c>
      <c r="J236" s="129">
        <v>5685</v>
      </c>
      <c r="K236" s="129">
        <v>6041</v>
      </c>
      <c r="L236" s="129">
        <v>6125</v>
      </c>
      <c r="M236" s="129">
        <v>8341</v>
      </c>
      <c r="N236" s="129">
        <v>9509</v>
      </c>
      <c r="O236" s="129">
        <v>9306</v>
      </c>
      <c r="P236" s="129">
        <v>8509</v>
      </c>
      <c r="Q236" s="129">
        <v>8073</v>
      </c>
      <c r="R236" s="129">
        <v>7774</v>
      </c>
      <c r="S236" s="129">
        <v>5284</v>
      </c>
      <c r="T236" s="129">
        <v>3744</v>
      </c>
      <c r="U236" s="129">
        <v>2198</v>
      </c>
      <c r="V236" s="129">
        <v>1144</v>
      </c>
    </row>
    <row r="237" spans="1:22">
      <c r="A237" s="148" t="s">
        <v>134</v>
      </c>
      <c r="B237" s="129">
        <v>22426</v>
      </c>
      <c r="C237" s="43"/>
      <c r="D237" s="129">
        <v>1200</v>
      </c>
      <c r="E237" s="129">
        <v>1401</v>
      </c>
      <c r="F237" s="129">
        <v>1290</v>
      </c>
      <c r="G237" s="129">
        <v>1184</v>
      </c>
      <c r="H237" s="129">
        <v>1101</v>
      </c>
      <c r="I237" s="129">
        <v>1304</v>
      </c>
      <c r="J237" s="129">
        <v>1342</v>
      </c>
      <c r="K237" s="129">
        <v>1325</v>
      </c>
      <c r="L237" s="129">
        <v>1342</v>
      </c>
      <c r="M237" s="129">
        <v>1626</v>
      </c>
      <c r="N237" s="129">
        <v>1722</v>
      </c>
      <c r="O237" s="129">
        <v>1629</v>
      </c>
      <c r="P237" s="129">
        <v>1486</v>
      </c>
      <c r="Q237" s="129">
        <v>1360</v>
      </c>
      <c r="R237" s="129">
        <v>1190</v>
      </c>
      <c r="S237" s="129">
        <v>888</v>
      </c>
      <c r="T237" s="129">
        <v>587</v>
      </c>
      <c r="U237" s="129">
        <v>296</v>
      </c>
      <c r="V237" s="129">
        <v>153</v>
      </c>
    </row>
    <row r="238" spans="1:22">
      <c r="A238" s="148" t="s">
        <v>149</v>
      </c>
      <c r="B238" s="129">
        <v>114333</v>
      </c>
      <c r="C238" s="43"/>
      <c r="D238" s="129">
        <v>5080</v>
      </c>
      <c r="E238" s="129">
        <v>5690</v>
      </c>
      <c r="F238" s="129">
        <v>5770</v>
      </c>
      <c r="G238" s="129">
        <v>5539</v>
      </c>
      <c r="H238" s="129">
        <v>5675</v>
      </c>
      <c r="I238" s="129">
        <v>6128</v>
      </c>
      <c r="J238" s="129">
        <v>6207</v>
      </c>
      <c r="K238" s="129">
        <v>6300</v>
      </c>
      <c r="L238" s="129">
        <v>6175</v>
      </c>
      <c r="M238" s="129">
        <v>7815</v>
      </c>
      <c r="N238" s="129">
        <v>8971</v>
      </c>
      <c r="O238" s="129">
        <v>8917</v>
      </c>
      <c r="P238" s="129">
        <v>8290</v>
      </c>
      <c r="Q238" s="129">
        <v>7859</v>
      </c>
      <c r="R238" s="129">
        <v>7416</v>
      </c>
      <c r="S238" s="129">
        <v>5217</v>
      </c>
      <c r="T238" s="129">
        <v>3863</v>
      </c>
      <c r="U238" s="129">
        <v>2241</v>
      </c>
      <c r="V238" s="129">
        <v>1180</v>
      </c>
    </row>
    <row r="239" spans="1:22">
      <c r="A239" s="148" t="s">
        <v>150</v>
      </c>
      <c r="B239" s="129">
        <v>328393</v>
      </c>
      <c r="C239" s="43"/>
      <c r="D239" s="129">
        <v>16833</v>
      </c>
      <c r="E239" s="129">
        <v>18151</v>
      </c>
      <c r="F239" s="129">
        <v>18073</v>
      </c>
      <c r="G239" s="129">
        <v>17172</v>
      </c>
      <c r="H239" s="129">
        <v>17874</v>
      </c>
      <c r="I239" s="129">
        <v>19731</v>
      </c>
      <c r="J239" s="129">
        <v>20489</v>
      </c>
      <c r="K239" s="129">
        <v>21578</v>
      </c>
      <c r="L239" s="129">
        <v>19978</v>
      </c>
      <c r="M239" s="129">
        <v>24185</v>
      </c>
      <c r="N239" s="129">
        <v>26113</v>
      </c>
      <c r="O239" s="129">
        <v>25140</v>
      </c>
      <c r="P239" s="129">
        <v>21789</v>
      </c>
      <c r="Q239" s="129">
        <v>18463</v>
      </c>
      <c r="R239" s="129">
        <v>16089</v>
      </c>
      <c r="S239" s="129">
        <v>11434</v>
      </c>
      <c r="T239" s="129">
        <v>8255</v>
      </c>
      <c r="U239" s="129">
        <v>4801</v>
      </c>
      <c r="V239" s="129">
        <v>2245</v>
      </c>
    </row>
    <row r="240" spans="1:22">
      <c r="A240" s="148" t="s">
        <v>130</v>
      </c>
      <c r="B240" s="129">
        <v>93681</v>
      </c>
      <c r="C240" s="43"/>
      <c r="D240" s="129">
        <v>4229</v>
      </c>
      <c r="E240" s="129">
        <v>4822</v>
      </c>
      <c r="F240" s="129">
        <v>5255</v>
      </c>
      <c r="G240" s="129">
        <v>5812</v>
      </c>
      <c r="H240" s="129">
        <v>7880</v>
      </c>
      <c r="I240" s="129">
        <v>5927</v>
      </c>
      <c r="J240" s="129">
        <v>5068</v>
      </c>
      <c r="K240" s="129">
        <v>5172</v>
      </c>
      <c r="L240" s="129">
        <v>5372</v>
      </c>
      <c r="M240" s="129">
        <v>6716</v>
      </c>
      <c r="N240" s="129">
        <v>7321</v>
      </c>
      <c r="O240" s="129">
        <v>6683</v>
      </c>
      <c r="P240" s="129">
        <v>5566</v>
      </c>
      <c r="Q240" s="129">
        <v>5092</v>
      </c>
      <c r="R240" s="129">
        <v>4793</v>
      </c>
      <c r="S240" s="129">
        <v>3445</v>
      </c>
      <c r="T240" s="129">
        <v>2456</v>
      </c>
      <c r="U240" s="129">
        <v>1384</v>
      </c>
      <c r="V240" s="129">
        <v>688</v>
      </c>
    </row>
    <row r="241" spans="1:22">
      <c r="A241" s="148" t="s">
        <v>155</v>
      </c>
      <c r="B241" s="129">
        <v>92793</v>
      </c>
      <c r="C241" s="43"/>
      <c r="D241" s="129">
        <v>4604</v>
      </c>
      <c r="E241" s="129">
        <v>5161</v>
      </c>
      <c r="F241" s="129">
        <v>5078</v>
      </c>
      <c r="G241" s="129">
        <v>4788</v>
      </c>
      <c r="H241" s="129">
        <v>5433</v>
      </c>
      <c r="I241" s="129">
        <v>6179</v>
      </c>
      <c r="J241" s="129">
        <v>6232</v>
      </c>
      <c r="K241" s="129">
        <v>5978</v>
      </c>
      <c r="L241" s="129">
        <v>5300</v>
      </c>
      <c r="M241" s="129">
        <v>6534</v>
      </c>
      <c r="N241" s="129">
        <v>7573</v>
      </c>
      <c r="O241" s="129">
        <v>7114</v>
      </c>
      <c r="P241" s="129">
        <v>6278</v>
      </c>
      <c r="Q241" s="129">
        <v>5076</v>
      </c>
      <c r="R241" s="129">
        <v>4399</v>
      </c>
      <c r="S241" s="129">
        <v>3048</v>
      </c>
      <c r="T241" s="129">
        <v>2134</v>
      </c>
      <c r="U241" s="129">
        <v>1297</v>
      </c>
      <c r="V241" s="129">
        <v>587</v>
      </c>
    </row>
    <row r="242" spans="1:22">
      <c r="A242" s="148" t="s">
        <v>137</v>
      </c>
      <c r="B242" s="129">
        <v>183215</v>
      </c>
      <c r="C242" s="43"/>
      <c r="D242" s="129">
        <v>10235</v>
      </c>
      <c r="E242" s="129">
        <v>11392</v>
      </c>
      <c r="F242" s="129">
        <v>11243</v>
      </c>
      <c r="G242" s="129">
        <v>10045</v>
      </c>
      <c r="H242" s="129">
        <v>10096</v>
      </c>
      <c r="I242" s="129">
        <v>11518</v>
      </c>
      <c r="J242" s="129">
        <v>12487</v>
      </c>
      <c r="K242" s="129">
        <v>12621</v>
      </c>
      <c r="L242" s="129">
        <v>11992</v>
      </c>
      <c r="M242" s="129">
        <v>14378</v>
      </c>
      <c r="N242" s="129">
        <v>14753</v>
      </c>
      <c r="O242" s="129">
        <v>12992</v>
      </c>
      <c r="P242" s="129">
        <v>10387</v>
      </c>
      <c r="Q242" s="129">
        <v>9129</v>
      </c>
      <c r="R242" s="129">
        <v>8115</v>
      </c>
      <c r="S242" s="129">
        <v>5542</v>
      </c>
      <c r="T242" s="129">
        <v>3656</v>
      </c>
      <c r="U242" s="129">
        <v>1835</v>
      </c>
      <c r="V242" s="129">
        <v>799</v>
      </c>
    </row>
    <row r="243" spans="1:22">
      <c r="A243" s="178" t="s">
        <v>222</v>
      </c>
      <c r="B243" s="179"/>
      <c r="C243" s="179"/>
      <c r="D243" s="256" t="s">
        <v>172</v>
      </c>
      <c r="E243" s="256"/>
      <c r="F243" s="256"/>
      <c r="G243" s="256"/>
      <c r="H243" s="256"/>
      <c r="I243" s="256"/>
      <c r="J243" s="256"/>
      <c r="K243" s="256"/>
      <c r="L243" s="256"/>
      <c r="M243" s="256"/>
      <c r="N243" s="256"/>
      <c r="O243" s="256"/>
      <c r="P243" s="256"/>
      <c r="Q243" s="256"/>
      <c r="R243" s="256"/>
      <c r="S243" s="256"/>
      <c r="T243" s="256"/>
      <c r="U243" s="256"/>
      <c r="V243" s="256"/>
    </row>
    <row r="244" spans="1:22">
      <c r="A244" s="181" t="s">
        <v>173</v>
      </c>
      <c r="B244" s="180" t="s">
        <v>174</v>
      </c>
      <c r="C244" s="180"/>
      <c r="D244" s="180" t="s">
        <v>175</v>
      </c>
      <c r="E244" s="180" t="s">
        <v>176</v>
      </c>
      <c r="F244" s="180" t="s">
        <v>177</v>
      </c>
      <c r="G244" s="180" t="s">
        <v>178</v>
      </c>
      <c r="H244" s="180" t="s">
        <v>179</v>
      </c>
      <c r="I244" s="180" t="s">
        <v>180</v>
      </c>
      <c r="J244" s="180" t="s">
        <v>181</v>
      </c>
      <c r="K244" s="180" t="s">
        <v>182</v>
      </c>
      <c r="L244" s="180" t="s">
        <v>183</v>
      </c>
      <c r="M244" s="180" t="s">
        <v>184</v>
      </c>
      <c r="N244" s="180" t="s">
        <v>185</v>
      </c>
      <c r="O244" s="180" t="s">
        <v>186</v>
      </c>
      <c r="P244" s="180" t="s">
        <v>187</v>
      </c>
      <c r="Q244" s="180" t="s">
        <v>188</v>
      </c>
      <c r="R244" s="180" t="s">
        <v>189</v>
      </c>
      <c r="S244" s="180" t="s">
        <v>190</v>
      </c>
      <c r="T244" s="180" t="s">
        <v>191</v>
      </c>
      <c r="U244" s="180" t="s">
        <v>192</v>
      </c>
      <c r="V244" s="180" t="s">
        <v>193</v>
      </c>
    </row>
    <row r="245" spans="1:22">
      <c r="A245" s="148" t="s">
        <v>131</v>
      </c>
      <c r="B245" s="129">
        <v>114587</v>
      </c>
      <c r="C245" s="43"/>
      <c r="D245" s="197">
        <v>5473</v>
      </c>
      <c r="E245" s="197">
        <v>5375</v>
      </c>
      <c r="F245" s="197">
        <v>4791</v>
      </c>
      <c r="G245" s="197">
        <v>5927</v>
      </c>
      <c r="H245" s="197">
        <v>11825</v>
      </c>
      <c r="I245" s="197">
        <v>10428</v>
      </c>
      <c r="J245" s="197">
        <v>9360</v>
      </c>
      <c r="K245" s="197">
        <v>7986</v>
      </c>
      <c r="L245" s="197">
        <v>6438</v>
      </c>
      <c r="M245" s="197">
        <v>6973</v>
      </c>
      <c r="N245" s="197">
        <v>7111</v>
      </c>
      <c r="O245" s="197">
        <v>7096</v>
      </c>
      <c r="P245" s="197">
        <v>6152</v>
      </c>
      <c r="Q245" s="197">
        <v>5299</v>
      </c>
      <c r="R245" s="197">
        <v>4640</v>
      </c>
      <c r="S245" s="197">
        <v>3647</v>
      </c>
      <c r="T245" s="197">
        <v>3005</v>
      </c>
      <c r="U245" s="197">
        <v>2007</v>
      </c>
      <c r="V245" s="197">
        <v>1054</v>
      </c>
    </row>
    <row r="246" spans="1:22">
      <c r="A246" s="148" t="s">
        <v>141</v>
      </c>
      <c r="B246" s="129">
        <v>131290</v>
      </c>
      <c r="C246" s="43"/>
      <c r="D246" s="197">
        <v>7076</v>
      </c>
      <c r="E246" s="197">
        <v>7701</v>
      </c>
      <c r="F246" s="197">
        <v>7269</v>
      </c>
      <c r="G246" s="197">
        <v>6432</v>
      </c>
      <c r="H246" s="197">
        <v>5687</v>
      </c>
      <c r="I246" s="197">
        <v>7048</v>
      </c>
      <c r="J246" s="197">
        <v>7997</v>
      </c>
      <c r="K246" s="197">
        <v>8616</v>
      </c>
      <c r="L246" s="197">
        <v>8540</v>
      </c>
      <c r="M246" s="197">
        <v>10097</v>
      </c>
      <c r="N246" s="197">
        <v>10233</v>
      </c>
      <c r="O246" s="197">
        <v>9585</v>
      </c>
      <c r="P246" s="197">
        <v>8664</v>
      </c>
      <c r="Q246" s="197">
        <v>7710</v>
      </c>
      <c r="R246" s="197">
        <v>6870</v>
      </c>
      <c r="S246" s="197">
        <v>4847</v>
      </c>
      <c r="T246" s="197">
        <v>3465</v>
      </c>
      <c r="U246" s="197">
        <v>2171</v>
      </c>
      <c r="V246" s="197">
        <v>1282</v>
      </c>
    </row>
    <row r="247" spans="1:22">
      <c r="A247" s="148" t="s">
        <v>143</v>
      </c>
      <c r="B247" s="129">
        <v>59697</v>
      </c>
      <c r="C247" s="43"/>
      <c r="D247" s="197">
        <v>2656</v>
      </c>
      <c r="E247" s="197">
        <v>3156</v>
      </c>
      <c r="F247" s="197">
        <v>3117</v>
      </c>
      <c r="G247" s="197">
        <v>2906</v>
      </c>
      <c r="H247" s="197">
        <v>2839</v>
      </c>
      <c r="I247" s="197">
        <v>3049</v>
      </c>
      <c r="J247" s="197">
        <v>3340</v>
      </c>
      <c r="K247" s="197">
        <v>3376</v>
      </c>
      <c r="L247" s="197">
        <v>3394</v>
      </c>
      <c r="M247" s="197">
        <v>4207</v>
      </c>
      <c r="N247" s="197">
        <v>4525</v>
      </c>
      <c r="O247" s="197">
        <v>4565</v>
      </c>
      <c r="P247" s="197">
        <v>3986</v>
      </c>
      <c r="Q247" s="197">
        <v>3916</v>
      </c>
      <c r="R247" s="197">
        <v>3841</v>
      </c>
      <c r="S247" s="197">
        <v>2653</v>
      </c>
      <c r="T247" s="197">
        <v>2049</v>
      </c>
      <c r="U247" s="197">
        <v>1319</v>
      </c>
      <c r="V247" s="197">
        <v>803</v>
      </c>
    </row>
    <row r="248" spans="1:22">
      <c r="A248" s="148" t="s">
        <v>147</v>
      </c>
      <c r="B248" s="129">
        <v>44244</v>
      </c>
      <c r="C248" s="43"/>
      <c r="D248" s="197">
        <v>1753</v>
      </c>
      <c r="E248" s="197">
        <v>2150</v>
      </c>
      <c r="F248" s="197">
        <v>2078</v>
      </c>
      <c r="G248" s="197">
        <v>1982</v>
      </c>
      <c r="H248" s="197">
        <v>1807</v>
      </c>
      <c r="I248" s="197">
        <v>2188</v>
      </c>
      <c r="J248" s="197">
        <v>2119</v>
      </c>
      <c r="K248" s="197">
        <v>2244</v>
      </c>
      <c r="L248" s="197">
        <v>2340</v>
      </c>
      <c r="M248" s="197">
        <v>3145</v>
      </c>
      <c r="N248" s="197">
        <v>3610</v>
      </c>
      <c r="O248" s="197">
        <v>3616</v>
      </c>
      <c r="P248" s="197">
        <v>3350</v>
      </c>
      <c r="Q248" s="197">
        <v>3267</v>
      </c>
      <c r="R248" s="197">
        <v>3112</v>
      </c>
      <c r="S248" s="197">
        <v>2204</v>
      </c>
      <c r="T248" s="197">
        <v>1682</v>
      </c>
      <c r="U248" s="197">
        <v>1006</v>
      </c>
      <c r="V248" s="197">
        <v>591</v>
      </c>
    </row>
    <row r="249" spans="1:22">
      <c r="A249" s="148" t="s">
        <v>126</v>
      </c>
      <c r="B249" s="129">
        <v>265902</v>
      </c>
      <c r="C249" s="43"/>
      <c r="D249" s="197">
        <v>12269</v>
      </c>
      <c r="E249" s="197">
        <v>12461</v>
      </c>
      <c r="F249" s="197">
        <v>10843</v>
      </c>
      <c r="G249" s="197">
        <v>13021</v>
      </c>
      <c r="H249" s="197">
        <v>26786</v>
      </c>
      <c r="I249" s="197">
        <v>26388</v>
      </c>
      <c r="J249" s="197">
        <v>23091</v>
      </c>
      <c r="K249" s="197">
        <v>19931</v>
      </c>
      <c r="L249" s="197">
        <v>16130</v>
      </c>
      <c r="M249" s="197">
        <v>16050</v>
      </c>
      <c r="N249" s="197">
        <v>16777</v>
      </c>
      <c r="O249" s="197">
        <v>15621</v>
      </c>
      <c r="P249" s="197">
        <v>13044</v>
      </c>
      <c r="Q249" s="197">
        <v>11677</v>
      </c>
      <c r="R249" s="197">
        <v>10410</v>
      </c>
      <c r="S249" s="197">
        <v>7658</v>
      </c>
      <c r="T249" s="197">
        <v>6466</v>
      </c>
      <c r="U249" s="197">
        <v>4492</v>
      </c>
      <c r="V249" s="197">
        <v>2787</v>
      </c>
    </row>
    <row r="250" spans="1:22">
      <c r="A250" s="148" t="s">
        <v>152</v>
      </c>
      <c r="B250" s="129">
        <v>26889</v>
      </c>
      <c r="C250" s="43"/>
      <c r="D250" s="197">
        <v>1288</v>
      </c>
      <c r="E250" s="197">
        <v>1487</v>
      </c>
      <c r="F250" s="197">
        <v>1458</v>
      </c>
      <c r="G250" s="197">
        <v>1369</v>
      </c>
      <c r="H250" s="197">
        <v>1453</v>
      </c>
      <c r="I250" s="197">
        <v>1573</v>
      </c>
      <c r="J250" s="197">
        <v>1604</v>
      </c>
      <c r="K250" s="197">
        <v>1596</v>
      </c>
      <c r="L250" s="197">
        <v>1607</v>
      </c>
      <c r="M250" s="197">
        <v>2031</v>
      </c>
      <c r="N250" s="197">
        <v>2166</v>
      </c>
      <c r="O250" s="197">
        <v>2014</v>
      </c>
      <c r="P250" s="197">
        <v>1755</v>
      </c>
      <c r="Q250" s="197">
        <v>1596</v>
      </c>
      <c r="R250" s="197">
        <v>1510</v>
      </c>
      <c r="S250" s="197">
        <v>1043</v>
      </c>
      <c r="T250" s="197">
        <v>698</v>
      </c>
      <c r="U250" s="197">
        <v>398</v>
      </c>
      <c r="V250" s="197">
        <v>243</v>
      </c>
    </row>
    <row r="251" spans="1:22">
      <c r="A251" s="148" t="s">
        <v>146</v>
      </c>
      <c r="B251" s="129">
        <v>76478</v>
      </c>
      <c r="C251" s="43"/>
      <c r="D251" s="197">
        <v>3216</v>
      </c>
      <c r="E251" s="197">
        <v>3718</v>
      </c>
      <c r="F251" s="197">
        <v>3865</v>
      </c>
      <c r="G251" s="197">
        <v>3351</v>
      </c>
      <c r="H251" s="197">
        <v>3453</v>
      </c>
      <c r="I251" s="197">
        <v>3991</v>
      </c>
      <c r="J251" s="197">
        <v>3996</v>
      </c>
      <c r="K251" s="197">
        <v>3964</v>
      </c>
      <c r="L251" s="197">
        <v>3828</v>
      </c>
      <c r="M251" s="197">
        <v>5163</v>
      </c>
      <c r="N251" s="197">
        <v>6076</v>
      </c>
      <c r="O251" s="197">
        <v>6154</v>
      </c>
      <c r="P251" s="197">
        <v>5609</v>
      </c>
      <c r="Q251" s="197">
        <v>5473</v>
      </c>
      <c r="R251" s="197">
        <v>5137</v>
      </c>
      <c r="S251" s="197">
        <v>3895</v>
      </c>
      <c r="T251" s="197">
        <v>2858</v>
      </c>
      <c r="U251" s="197">
        <v>1761</v>
      </c>
      <c r="V251" s="197">
        <v>970</v>
      </c>
    </row>
    <row r="252" spans="1:22">
      <c r="A252" s="148" t="s">
        <v>144</v>
      </c>
      <c r="B252" s="129">
        <v>77721</v>
      </c>
      <c r="C252" s="43"/>
      <c r="D252" s="197">
        <v>3631</v>
      </c>
      <c r="E252" s="197">
        <v>3916</v>
      </c>
      <c r="F252" s="197">
        <v>3613</v>
      </c>
      <c r="G252" s="197">
        <v>4515</v>
      </c>
      <c r="H252" s="197">
        <v>7627</v>
      </c>
      <c r="I252" s="197">
        <v>6383</v>
      </c>
      <c r="J252" s="197">
        <v>5782</v>
      </c>
      <c r="K252" s="197">
        <v>4814</v>
      </c>
      <c r="L252" s="197">
        <v>3998</v>
      </c>
      <c r="M252" s="197">
        <v>4460</v>
      </c>
      <c r="N252" s="197">
        <v>5058</v>
      </c>
      <c r="O252" s="197">
        <v>5165</v>
      </c>
      <c r="P252" s="197">
        <v>4199</v>
      </c>
      <c r="Q252" s="197">
        <v>3760</v>
      </c>
      <c r="R252" s="197">
        <v>3541</v>
      </c>
      <c r="S252" s="197">
        <v>2636</v>
      </c>
      <c r="T252" s="197">
        <v>2323</v>
      </c>
      <c r="U252" s="197">
        <v>1473</v>
      </c>
      <c r="V252" s="197">
        <v>827</v>
      </c>
    </row>
    <row r="253" spans="1:22">
      <c r="A253" s="148" t="s">
        <v>145</v>
      </c>
      <c r="B253" s="129">
        <v>62623</v>
      </c>
      <c r="C253" s="43"/>
      <c r="D253" s="197">
        <v>3053</v>
      </c>
      <c r="E253" s="197">
        <v>3358</v>
      </c>
      <c r="F253" s="197">
        <v>3176</v>
      </c>
      <c r="G253" s="197">
        <v>3119</v>
      </c>
      <c r="H253" s="197">
        <v>3217</v>
      </c>
      <c r="I253" s="197">
        <v>3810</v>
      </c>
      <c r="J253" s="197">
        <v>3887</v>
      </c>
      <c r="K253" s="197">
        <v>3719</v>
      </c>
      <c r="L253" s="197">
        <v>3601</v>
      </c>
      <c r="M253" s="197">
        <v>4624</v>
      </c>
      <c r="N253" s="197">
        <v>5086</v>
      </c>
      <c r="O253" s="197">
        <v>4668</v>
      </c>
      <c r="P253" s="197">
        <v>4077</v>
      </c>
      <c r="Q253" s="197">
        <v>3752</v>
      </c>
      <c r="R253" s="197">
        <v>3571</v>
      </c>
      <c r="S253" s="197">
        <v>2453</v>
      </c>
      <c r="T253" s="197">
        <v>1822</v>
      </c>
      <c r="U253" s="197">
        <v>1039</v>
      </c>
      <c r="V253" s="197">
        <v>591</v>
      </c>
    </row>
    <row r="254" spans="1:22">
      <c r="A254" s="148" t="s">
        <v>151</v>
      </c>
      <c r="B254" s="129">
        <v>57112</v>
      </c>
      <c r="C254" s="43"/>
      <c r="D254" s="197">
        <v>2733</v>
      </c>
      <c r="E254" s="197">
        <v>3050</v>
      </c>
      <c r="F254" s="197">
        <v>2926</v>
      </c>
      <c r="G254" s="197">
        <v>2747</v>
      </c>
      <c r="H254" s="197">
        <v>2637</v>
      </c>
      <c r="I254" s="197">
        <v>2808</v>
      </c>
      <c r="J254" s="197">
        <v>3062</v>
      </c>
      <c r="K254" s="197">
        <v>3489</v>
      </c>
      <c r="L254" s="197">
        <v>3358</v>
      </c>
      <c r="M254" s="197">
        <v>4073</v>
      </c>
      <c r="N254" s="197">
        <v>4474</v>
      </c>
      <c r="O254" s="197">
        <v>4454</v>
      </c>
      <c r="P254" s="197">
        <v>3910</v>
      </c>
      <c r="Q254" s="197">
        <v>3480</v>
      </c>
      <c r="R254" s="197">
        <v>3274</v>
      </c>
      <c r="S254" s="197">
        <v>2553</v>
      </c>
      <c r="T254" s="197">
        <v>2078</v>
      </c>
      <c r="U254" s="197">
        <v>1263</v>
      </c>
      <c r="V254" s="197">
        <v>743</v>
      </c>
    </row>
    <row r="255" spans="1:22">
      <c r="A255" s="148" t="s">
        <v>132</v>
      </c>
      <c r="B255" s="129">
        <v>54880</v>
      </c>
      <c r="C255" s="43"/>
      <c r="D255" s="197">
        <v>2706</v>
      </c>
      <c r="E255" s="197">
        <v>3118</v>
      </c>
      <c r="F255" s="197">
        <v>3066</v>
      </c>
      <c r="G255" s="197">
        <v>2879</v>
      </c>
      <c r="H255" s="197">
        <v>2784</v>
      </c>
      <c r="I255" s="197">
        <v>2958</v>
      </c>
      <c r="J255" s="197">
        <v>3032</v>
      </c>
      <c r="K255" s="197">
        <v>3305</v>
      </c>
      <c r="L255" s="197">
        <v>3375</v>
      </c>
      <c r="M255" s="197">
        <v>4067</v>
      </c>
      <c r="N255" s="197">
        <v>4360</v>
      </c>
      <c r="O255" s="197">
        <v>4113</v>
      </c>
      <c r="P255" s="197">
        <v>3531</v>
      </c>
      <c r="Q255" s="197">
        <v>3161</v>
      </c>
      <c r="R255" s="197">
        <v>2953</v>
      </c>
      <c r="S255" s="197">
        <v>2187</v>
      </c>
      <c r="T255" s="197">
        <v>1677</v>
      </c>
      <c r="U255" s="197">
        <v>1039</v>
      </c>
      <c r="V255" s="197">
        <v>569</v>
      </c>
    </row>
    <row r="256" spans="1:22">
      <c r="A256" s="148" t="s">
        <v>139</v>
      </c>
      <c r="B256" s="129">
        <v>49730</v>
      </c>
      <c r="C256" s="43"/>
      <c r="D256" s="197">
        <v>2439</v>
      </c>
      <c r="E256" s="197">
        <v>3108</v>
      </c>
      <c r="F256" s="197">
        <v>3102</v>
      </c>
      <c r="G256" s="197">
        <v>2653</v>
      </c>
      <c r="H256" s="197">
        <v>2440</v>
      </c>
      <c r="I256" s="197">
        <v>2322</v>
      </c>
      <c r="J256" s="197">
        <v>2589</v>
      </c>
      <c r="K256" s="197">
        <v>3174</v>
      </c>
      <c r="L256" s="197">
        <v>3173</v>
      </c>
      <c r="M256" s="197">
        <v>3528</v>
      </c>
      <c r="N256" s="197">
        <v>3842</v>
      </c>
      <c r="O256" s="197">
        <v>3543</v>
      </c>
      <c r="P256" s="197">
        <v>3170</v>
      </c>
      <c r="Q256" s="197">
        <v>2738</v>
      </c>
      <c r="R256" s="197">
        <v>2577</v>
      </c>
      <c r="S256" s="197">
        <v>1957</v>
      </c>
      <c r="T256" s="197">
        <v>1644</v>
      </c>
      <c r="U256" s="197">
        <v>1094</v>
      </c>
      <c r="V256" s="197">
        <v>637</v>
      </c>
    </row>
    <row r="257" spans="1:22">
      <c r="A257" s="148" t="s">
        <v>136</v>
      </c>
      <c r="B257" s="129">
        <v>81941</v>
      </c>
      <c r="C257" s="54"/>
      <c r="D257" s="197">
        <v>3924</v>
      </c>
      <c r="E257" s="197">
        <v>4555</v>
      </c>
      <c r="F257" s="197">
        <v>4485</v>
      </c>
      <c r="G257" s="197">
        <v>3963</v>
      </c>
      <c r="H257" s="197">
        <v>4198</v>
      </c>
      <c r="I257" s="197">
        <v>5065</v>
      </c>
      <c r="J257" s="197">
        <v>5166</v>
      </c>
      <c r="K257" s="197">
        <v>5458</v>
      </c>
      <c r="L257" s="197">
        <v>5251</v>
      </c>
      <c r="M257" s="197">
        <v>6187</v>
      </c>
      <c r="N257" s="197">
        <v>6524</v>
      </c>
      <c r="O257" s="197">
        <v>5895</v>
      </c>
      <c r="P257" s="197">
        <v>5044</v>
      </c>
      <c r="Q257" s="197">
        <v>4646</v>
      </c>
      <c r="R257" s="197">
        <v>4125</v>
      </c>
      <c r="S257" s="197">
        <v>3098</v>
      </c>
      <c r="T257" s="197">
        <v>2299</v>
      </c>
      <c r="U257" s="197">
        <v>1333</v>
      </c>
      <c r="V257" s="197">
        <v>725</v>
      </c>
    </row>
    <row r="258" spans="1:22">
      <c r="A258" s="148" t="s">
        <v>140</v>
      </c>
      <c r="B258" s="129">
        <v>192161</v>
      </c>
      <c r="C258" s="54"/>
      <c r="D258" s="197">
        <v>9135</v>
      </c>
      <c r="E258" s="197">
        <v>10354</v>
      </c>
      <c r="F258" s="197">
        <v>10092</v>
      </c>
      <c r="G258" s="197">
        <v>10051</v>
      </c>
      <c r="H258" s="197">
        <v>12344</v>
      </c>
      <c r="I258" s="197">
        <v>11096</v>
      </c>
      <c r="J258" s="197">
        <v>11500</v>
      </c>
      <c r="K258" s="197">
        <v>11812</v>
      </c>
      <c r="L258" s="197">
        <v>10887</v>
      </c>
      <c r="M258" s="197">
        <v>13324</v>
      </c>
      <c r="N258" s="197">
        <v>14505</v>
      </c>
      <c r="O258" s="197">
        <v>13898</v>
      </c>
      <c r="P258" s="197">
        <v>12220</v>
      </c>
      <c r="Q258" s="197">
        <v>11437</v>
      </c>
      <c r="R258" s="197">
        <v>10811</v>
      </c>
      <c r="S258" s="197">
        <v>7531</v>
      </c>
      <c r="T258" s="197">
        <v>5687</v>
      </c>
      <c r="U258" s="197">
        <v>3451</v>
      </c>
      <c r="V258" s="197">
        <v>2026</v>
      </c>
    </row>
    <row r="259" spans="1:22">
      <c r="A259" s="148" t="s">
        <v>142</v>
      </c>
      <c r="B259" s="129">
        <v>324918</v>
      </c>
      <c r="C259" s="54"/>
      <c r="D259" s="197">
        <v>16383</v>
      </c>
      <c r="E259" s="197">
        <v>16416</v>
      </c>
      <c r="F259" s="197">
        <v>14698</v>
      </c>
      <c r="G259" s="197">
        <v>16982</v>
      </c>
      <c r="H259" s="197">
        <v>30473</v>
      </c>
      <c r="I259" s="197">
        <v>32008</v>
      </c>
      <c r="J259" s="197">
        <v>28146</v>
      </c>
      <c r="K259" s="197">
        <v>23198</v>
      </c>
      <c r="L259" s="197">
        <v>18477</v>
      </c>
      <c r="M259" s="197">
        <v>20372</v>
      </c>
      <c r="N259" s="197">
        <v>22186</v>
      </c>
      <c r="O259" s="197">
        <v>21178</v>
      </c>
      <c r="P259" s="197">
        <v>17230</v>
      </c>
      <c r="Q259" s="197">
        <v>12905</v>
      </c>
      <c r="R259" s="197">
        <v>11140</v>
      </c>
      <c r="S259" s="197">
        <v>8773</v>
      </c>
      <c r="T259" s="197">
        <v>7218</v>
      </c>
      <c r="U259" s="197">
        <v>4648</v>
      </c>
      <c r="V259" s="197">
        <v>2487</v>
      </c>
    </row>
    <row r="260" spans="1:22">
      <c r="A260" s="148" t="s">
        <v>133</v>
      </c>
      <c r="B260" s="129">
        <v>118568</v>
      </c>
      <c r="C260" s="54"/>
      <c r="D260" s="197">
        <v>5367</v>
      </c>
      <c r="E260" s="197">
        <v>6091</v>
      </c>
      <c r="F260" s="197">
        <v>6083</v>
      </c>
      <c r="G260" s="197">
        <v>5553</v>
      </c>
      <c r="H260" s="197">
        <v>5283</v>
      </c>
      <c r="I260" s="197">
        <v>6359</v>
      </c>
      <c r="J260" s="197">
        <v>6706</v>
      </c>
      <c r="K260" s="197">
        <v>7138</v>
      </c>
      <c r="L260" s="197">
        <v>6776</v>
      </c>
      <c r="M260" s="197">
        <v>8465</v>
      </c>
      <c r="N260" s="197">
        <v>9716</v>
      </c>
      <c r="O260" s="197">
        <v>9224</v>
      </c>
      <c r="P260" s="197">
        <v>8434</v>
      </c>
      <c r="Q260" s="197">
        <v>7800</v>
      </c>
      <c r="R260" s="197">
        <v>6892</v>
      </c>
      <c r="S260" s="197">
        <v>5145</v>
      </c>
      <c r="T260" s="197">
        <v>3779</v>
      </c>
      <c r="U260" s="197">
        <v>2355</v>
      </c>
      <c r="V260" s="197">
        <v>1402</v>
      </c>
    </row>
    <row r="261" spans="1:22">
      <c r="A261" s="148" t="s">
        <v>154</v>
      </c>
      <c r="B261" s="129">
        <v>40758</v>
      </c>
      <c r="C261" s="54"/>
      <c r="D261" s="197">
        <v>1689</v>
      </c>
      <c r="E261" s="197">
        <v>1926</v>
      </c>
      <c r="F261" s="197">
        <v>2019</v>
      </c>
      <c r="G261" s="197">
        <v>2020</v>
      </c>
      <c r="H261" s="197">
        <v>2161</v>
      </c>
      <c r="I261" s="197">
        <v>2341</v>
      </c>
      <c r="J261" s="197">
        <v>2399</v>
      </c>
      <c r="K261" s="197">
        <v>2445</v>
      </c>
      <c r="L261" s="197">
        <v>2240</v>
      </c>
      <c r="M261" s="197">
        <v>2865</v>
      </c>
      <c r="N261" s="197">
        <v>3399</v>
      </c>
      <c r="O261" s="197">
        <v>3401</v>
      </c>
      <c r="P261" s="197">
        <v>2767</v>
      </c>
      <c r="Q261" s="197">
        <v>2451</v>
      </c>
      <c r="R261" s="197">
        <v>2215</v>
      </c>
      <c r="S261" s="197">
        <v>1713</v>
      </c>
      <c r="T261" s="197">
        <v>1325</v>
      </c>
      <c r="U261" s="197">
        <v>925</v>
      </c>
      <c r="V261" s="197">
        <v>457</v>
      </c>
    </row>
    <row r="262" spans="1:22">
      <c r="A262" s="148" t="s">
        <v>128</v>
      </c>
      <c r="B262" s="129">
        <v>47915</v>
      </c>
      <c r="C262" s="54"/>
      <c r="D262" s="197">
        <v>2857</v>
      </c>
      <c r="E262" s="197">
        <v>2828</v>
      </c>
      <c r="F262" s="197">
        <v>2530</v>
      </c>
      <c r="G262" s="197">
        <v>2373</v>
      </c>
      <c r="H262" s="197">
        <v>2378</v>
      </c>
      <c r="I262" s="197">
        <v>3066</v>
      </c>
      <c r="J262" s="197">
        <v>3254</v>
      </c>
      <c r="K262" s="197">
        <v>3300</v>
      </c>
      <c r="L262" s="197">
        <v>2824</v>
      </c>
      <c r="M262" s="197">
        <v>3338</v>
      </c>
      <c r="N262" s="197">
        <v>3509</v>
      </c>
      <c r="O262" s="197">
        <v>3431</v>
      </c>
      <c r="P262" s="197">
        <v>2914</v>
      </c>
      <c r="Q262" s="197">
        <v>2689</v>
      </c>
      <c r="R262" s="197">
        <v>2556</v>
      </c>
      <c r="S262" s="197">
        <v>1691</v>
      </c>
      <c r="T262" s="197">
        <v>1297</v>
      </c>
      <c r="U262" s="197">
        <v>728</v>
      </c>
      <c r="V262" s="197">
        <v>352</v>
      </c>
    </row>
    <row r="263" spans="1:22">
      <c r="A263" s="148" t="s">
        <v>125</v>
      </c>
      <c r="B263" s="129">
        <v>46788</v>
      </c>
      <c r="C263" s="54"/>
      <c r="D263" s="197">
        <v>2154</v>
      </c>
      <c r="E263" s="197">
        <v>2503</v>
      </c>
      <c r="F263" s="197">
        <v>2479</v>
      </c>
      <c r="G263" s="197">
        <v>2237</v>
      </c>
      <c r="H263" s="197">
        <v>2164</v>
      </c>
      <c r="I263" s="197">
        <v>2577</v>
      </c>
      <c r="J263" s="197">
        <v>2711</v>
      </c>
      <c r="K263" s="197">
        <v>2696</v>
      </c>
      <c r="L263" s="197">
        <v>2730</v>
      </c>
      <c r="M263" s="197">
        <v>3502</v>
      </c>
      <c r="N263" s="197">
        <v>3612</v>
      </c>
      <c r="O263" s="197">
        <v>3482</v>
      </c>
      <c r="P263" s="197">
        <v>3209</v>
      </c>
      <c r="Q263" s="197">
        <v>2925</v>
      </c>
      <c r="R263" s="197">
        <v>2780</v>
      </c>
      <c r="S263" s="197">
        <v>1994</v>
      </c>
      <c r="T263" s="197">
        <v>1539</v>
      </c>
      <c r="U263" s="197">
        <v>976</v>
      </c>
      <c r="V263" s="197">
        <v>518</v>
      </c>
    </row>
    <row r="264" spans="1:22">
      <c r="A264" s="148" t="s">
        <v>127</v>
      </c>
      <c r="B264" s="129">
        <v>13069</v>
      </c>
      <c r="C264" s="54"/>
      <c r="D264" s="197">
        <v>558</v>
      </c>
      <c r="E264" s="197">
        <v>610</v>
      </c>
      <c r="F264" s="197">
        <v>679</v>
      </c>
      <c r="G264" s="197">
        <v>593</v>
      </c>
      <c r="H264" s="197">
        <v>524</v>
      </c>
      <c r="I264" s="197">
        <v>569</v>
      </c>
      <c r="J264" s="197">
        <v>609</v>
      </c>
      <c r="K264" s="197">
        <v>725</v>
      </c>
      <c r="L264" s="197">
        <v>767</v>
      </c>
      <c r="M264" s="197">
        <v>935</v>
      </c>
      <c r="N264" s="197">
        <v>1033</v>
      </c>
      <c r="O264" s="197">
        <v>1029</v>
      </c>
      <c r="P264" s="197">
        <v>933</v>
      </c>
      <c r="Q264" s="197">
        <v>916</v>
      </c>
      <c r="R264" s="197">
        <v>812</v>
      </c>
      <c r="S264" s="197">
        <v>702</v>
      </c>
      <c r="T264" s="197">
        <v>503</v>
      </c>
      <c r="U264" s="197">
        <v>362</v>
      </c>
      <c r="V264" s="197">
        <v>210</v>
      </c>
    </row>
    <row r="265" spans="1:22">
      <c r="A265" s="148" t="s">
        <v>153</v>
      </c>
      <c r="B265" s="129">
        <v>71266</v>
      </c>
      <c r="C265" s="54"/>
      <c r="D265" s="197">
        <v>3102</v>
      </c>
      <c r="E265" s="197">
        <v>3648</v>
      </c>
      <c r="F265" s="197">
        <v>3654</v>
      </c>
      <c r="G265" s="197">
        <v>3540</v>
      </c>
      <c r="H265" s="197">
        <v>3725</v>
      </c>
      <c r="I265" s="197">
        <v>3995</v>
      </c>
      <c r="J265" s="197">
        <v>4011</v>
      </c>
      <c r="K265" s="197">
        <v>4026</v>
      </c>
      <c r="L265" s="197">
        <v>4044</v>
      </c>
      <c r="M265" s="197">
        <v>5044</v>
      </c>
      <c r="N265" s="197">
        <v>5649</v>
      </c>
      <c r="O265" s="197">
        <v>5460</v>
      </c>
      <c r="P265" s="197">
        <v>4946</v>
      </c>
      <c r="Q265" s="197">
        <v>4592</v>
      </c>
      <c r="R265" s="197">
        <v>4315</v>
      </c>
      <c r="S265" s="197">
        <v>3183</v>
      </c>
      <c r="T265" s="197">
        <v>2242</v>
      </c>
      <c r="U265" s="197">
        <v>1328</v>
      </c>
      <c r="V265" s="197">
        <v>762</v>
      </c>
    </row>
    <row r="266" spans="1:22">
      <c r="A266" s="148" t="s">
        <v>148</v>
      </c>
      <c r="B266" s="129">
        <v>176017</v>
      </c>
      <c r="C266" s="54"/>
      <c r="D266" s="197">
        <v>8951</v>
      </c>
      <c r="E266" s="197">
        <v>9920</v>
      </c>
      <c r="F266" s="197">
        <v>9774</v>
      </c>
      <c r="G266" s="197">
        <v>9508</v>
      </c>
      <c r="H266" s="197">
        <v>9990</v>
      </c>
      <c r="I266" s="197">
        <v>11027</v>
      </c>
      <c r="J266" s="197">
        <v>11642</v>
      </c>
      <c r="K266" s="197">
        <v>11772</v>
      </c>
      <c r="L266" s="197">
        <v>11105</v>
      </c>
      <c r="M266" s="197">
        <v>13262</v>
      </c>
      <c r="N266" s="197">
        <v>13876</v>
      </c>
      <c r="O266" s="197">
        <v>12569</v>
      </c>
      <c r="P266" s="197">
        <v>10923</v>
      </c>
      <c r="Q266" s="197">
        <v>9248</v>
      </c>
      <c r="R266" s="197">
        <v>8130</v>
      </c>
      <c r="S266" s="197">
        <v>6142</v>
      </c>
      <c r="T266" s="197">
        <v>4566</v>
      </c>
      <c r="U266" s="197">
        <v>2465</v>
      </c>
      <c r="V266" s="197">
        <v>1147</v>
      </c>
    </row>
    <row r="267" spans="1:22">
      <c r="A267" s="148" t="s">
        <v>124</v>
      </c>
      <c r="B267" s="129">
        <v>10695</v>
      </c>
      <c r="C267" s="54"/>
      <c r="D267" s="197">
        <v>473</v>
      </c>
      <c r="E267" s="197">
        <v>518</v>
      </c>
      <c r="F267" s="197">
        <v>569</v>
      </c>
      <c r="G267" s="197">
        <v>496</v>
      </c>
      <c r="H267" s="197">
        <v>418</v>
      </c>
      <c r="I267" s="197">
        <v>570</v>
      </c>
      <c r="J267" s="197">
        <v>616</v>
      </c>
      <c r="K267" s="197">
        <v>610</v>
      </c>
      <c r="L267" s="197">
        <v>587</v>
      </c>
      <c r="M267" s="197">
        <v>751</v>
      </c>
      <c r="N267" s="197">
        <v>898</v>
      </c>
      <c r="O267" s="197">
        <v>833</v>
      </c>
      <c r="P267" s="197">
        <v>758</v>
      </c>
      <c r="Q267" s="197">
        <v>710</v>
      </c>
      <c r="R267" s="197">
        <v>655</v>
      </c>
      <c r="S267" s="197">
        <v>535</v>
      </c>
      <c r="T267" s="197">
        <v>364</v>
      </c>
      <c r="U267" s="197">
        <v>227</v>
      </c>
      <c r="V267" s="197">
        <v>107</v>
      </c>
    </row>
    <row r="268" spans="1:22">
      <c r="A268" s="148" t="s">
        <v>129</v>
      </c>
      <c r="B268" s="129">
        <v>76218</v>
      </c>
      <c r="C268" s="54"/>
      <c r="D268" s="197">
        <v>3260</v>
      </c>
      <c r="E268" s="197">
        <v>3875</v>
      </c>
      <c r="F268" s="197">
        <v>3917</v>
      </c>
      <c r="G268" s="197">
        <v>3691</v>
      </c>
      <c r="H268" s="197">
        <v>3345</v>
      </c>
      <c r="I268" s="197">
        <v>3986</v>
      </c>
      <c r="J268" s="197">
        <v>4292</v>
      </c>
      <c r="K268" s="197">
        <v>4271</v>
      </c>
      <c r="L268" s="197">
        <v>4241</v>
      </c>
      <c r="M268" s="197">
        <v>5447</v>
      </c>
      <c r="N268" s="197">
        <v>6124</v>
      </c>
      <c r="O268" s="197">
        <v>5776</v>
      </c>
      <c r="P268" s="197">
        <v>5201</v>
      </c>
      <c r="Q268" s="197">
        <v>5094</v>
      </c>
      <c r="R268" s="197">
        <v>4600</v>
      </c>
      <c r="S268" s="197">
        <v>3562</v>
      </c>
      <c r="T268" s="197">
        <v>2673</v>
      </c>
      <c r="U268" s="197">
        <v>1725</v>
      </c>
      <c r="V268" s="197">
        <v>1138</v>
      </c>
    </row>
    <row r="269" spans="1:22">
      <c r="A269" s="148" t="s">
        <v>138</v>
      </c>
      <c r="B269" s="129">
        <v>92220</v>
      </c>
      <c r="C269" s="54"/>
      <c r="D269" s="197">
        <v>4372</v>
      </c>
      <c r="E269" s="197">
        <v>4737</v>
      </c>
      <c r="F269" s="197">
        <v>4750</v>
      </c>
      <c r="G269" s="197">
        <v>4630</v>
      </c>
      <c r="H269" s="197">
        <v>5308</v>
      </c>
      <c r="I269" s="197">
        <v>5945</v>
      </c>
      <c r="J269" s="197">
        <v>6078</v>
      </c>
      <c r="K269" s="197">
        <v>5981</v>
      </c>
      <c r="L269" s="197">
        <v>5275</v>
      </c>
      <c r="M269" s="197">
        <v>6653</v>
      </c>
      <c r="N269" s="197">
        <v>7369</v>
      </c>
      <c r="O269" s="197">
        <v>6947</v>
      </c>
      <c r="P269" s="197">
        <v>5813</v>
      </c>
      <c r="Q269" s="197">
        <v>5090</v>
      </c>
      <c r="R269" s="197">
        <v>4666</v>
      </c>
      <c r="S269" s="197">
        <v>3386</v>
      </c>
      <c r="T269" s="197">
        <v>2765</v>
      </c>
      <c r="U269" s="197">
        <v>1600</v>
      </c>
      <c r="V269" s="197">
        <v>855</v>
      </c>
    </row>
    <row r="270" spans="1:22">
      <c r="A270" s="148" t="s">
        <v>135</v>
      </c>
      <c r="B270" s="129">
        <v>59339</v>
      </c>
      <c r="C270" s="54"/>
      <c r="D270" s="197">
        <v>2537</v>
      </c>
      <c r="E270" s="197">
        <v>2906</v>
      </c>
      <c r="F270" s="197">
        <v>3094</v>
      </c>
      <c r="G270" s="197">
        <v>2785</v>
      </c>
      <c r="H270" s="197">
        <v>2615</v>
      </c>
      <c r="I270" s="197">
        <v>2839</v>
      </c>
      <c r="J270" s="197">
        <v>2877</v>
      </c>
      <c r="K270" s="197">
        <v>3059</v>
      </c>
      <c r="L270" s="197">
        <v>3219</v>
      </c>
      <c r="M270" s="197">
        <v>4336</v>
      </c>
      <c r="N270" s="197">
        <v>4858</v>
      </c>
      <c r="O270" s="197">
        <v>4713</v>
      </c>
      <c r="P270" s="197">
        <v>4346</v>
      </c>
      <c r="Q270" s="197">
        <v>4117</v>
      </c>
      <c r="R270" s="197">
        <v>3994</v>
      </c>
      <c r="S270" s="197">
        <v>2854</v>
      </c>
      <c r="T270" s="197">
        <v>2085</v>
      </c>
      <c r="U270" s="197">
        <v>1319</v>
      </c>
      <c r="V270" s="197">
        <v>786</v>
      </c>
    </row>
    <row r="271" spans="1:22">
      <c r="A271" s="148" t="s">
        <v>134</v>
      </c>
      <c r="B271" s="129">
        <v>11060</v>
      </c>
      <c r="C271" s="54"/>
      <c r="D271" s="197">
        <v>585</v>
      </c>
      <c r="E271" s="197">
        <v>672</v>
      </c>
      <c r="F271" s="197">
        <v>613</v>
      </c>
      <c r="G271" s="197">
        <v>572</v>
      </c>
      <c r="H271" s="197">
        <v>495</v>
      </c>
      <c r="I271" s="197">
        <v>636</v>
      </c>
      <c r="J271" s="197">
        <v>641</v>
      </c>
      <c r="K271" s="197">
        <v>670</v>
      </c>
      <c r="L271" s="197">
        <v>680</v>
      </c>
      <c r="M271" s="197">
        <v>807</v>
      </c>
      <c r="N271" s="197">
        <v>837</v>
      </c>
      <c r="O271" s="197">
        <v>786</v>
      </c>
      <c r="P271" s="197">
        <v>743</v>
      </c>
      <c r="Q271" s="197">
        <v>685</v>
      </c>
      <c r="R271" s="197">
        <v>576</v>
      </c>
      <c r="S271" s="197">
        <v>466</v>
      </c>
      <c r="T271" s="197">
        <v>316</v>
      </c>
      <c r="U271" s="197">
        <v>177</v>
      </c>
      <c r="V271" s="197">
        <v>103</v>
      </c>
    </row>
    <row r="272" spans="1:22">
      <c r="A272" s="148" t="s">
        <v>149</v>
      </c>
      <c r="B272" s="129">
        <v>58840</v>
      </c>
      <c r="C272" s="54"/>
      <c r="D272" s="197">
        <v>2505</v>
      </c>
      <c r="E272" s="197">
        <v>2749</v>
      </c>
      <c r="F272" s="197">
        <v>2884</v>
      </c>
      <c r="G272" s="197">
        <v>2651</v>
      </c>
      <c r="H272" s="197">
        <v>2802</v>
      </c>
      <c r="I272" s="197">
        <v>3012</v>
      </c>
      <c r="J272" s="197">
        <v>3135</v>
      </c>
      <c r="K272" s="197">
        <v>3145</v>
      </c>
      <c r="L272" s="197">
        <v>3182</v>
      </c>
      <c r="M272" s="197">
        <v>4026</v>
      </c>
      <c r="N272" s="197">
        <v>4539</v>
      </c>
      <c r="O272" s="197">
        <v>4625</v>
      </c>
      <c r="P272" s="197">
        <v>4313</v>
      </c>
      <c r="Q272" s="197">
        <v>4052</v>
      </c>
      <c r="R272" s="197">
        <v>3927</v>
      </c>
      <c r="S272" s="197">
        <v>2852</v>
      </c>
      <c r="T272" s="197">
        <v>2210</v>
      </c>
      <c r="U272" s="197">
        <v>1398</v>
      </c>
      <c r="V272" s="197">
        <v>833</v>
      </c>
    </row>
    <row r="273" spans="1:22">
      <c r="A273" s="148" t="s">
        <v>150</v>
      </c>
      <c r="B273" s="129">
        <v>168104</v>
      </c>
      <c r="C273" s="54"/>
      <c r="D273" s="197">
        <v>8123</v>
      </c>
      <c r="E273" s="197">
        <v>8849</v>
      </c>
      <c r="F273" s="197">
        <v>8895</v>
      </c>
      <c r="G273" s="197">
        <v>8468</v>
      </c>
      <c r="H273" s="197">
        <v>8811</v>
      </c>
      <c r="I273" s="197">
        <v>9898</v>
      </c>
      <c r="J273" s="197">
        <v>10404</v>
      </c>
      <c r="K273" s="197">
        <v>10935</v>
      </c>
      <c r="L273" s="197">
        <v>10183</v>
      </c>
      <c r="M273" s="197">
        <v>12212</v>
      </c>
      <c r="N273" s="197">
        <v>13319</v>
      </c>
      <c r="O273" s="197">
        <v>12788</v>
      </c>
      <c r="P273" s="197">
        <v>11162</v>
      </c>
      <c r="Q273" s="197">
        <v>9538</v>
      </c>
      <c r="R273" s="197">
        <v>8506</v>
      </c>
      <c r="S273" s="197">
        <v>6440</v>
      </c>
      <c r="T273" s="197">
        <v>4874</v>
      </c>
      <c r="U273" s="197">
        <v>3096</v>
      </c>
      <c r="V273" s="197">
        <v>1603</v>
      </c>
    </row>
    <row r="274" spans="1:22">
      <c r="A274" s="148" t="s">
        <v>130</v>
      </c>
      <c r="B274" s="129">
        <v>48252</v>
      </c>
      <c r="C274" s="54"/>
      <c r="D274" s="197">
        <v>2031</v>
      </c>
      <c r="E274" s="197">
        <v>2355</v>
      </c>
      <c r="F274" s="197">
        <v>2556</v>
      </c>
      <c r="G274" s="197">
        <v>2983</v>
      </c>
      <c r="H274" s="197">
        <v>4211</v>
      </c>
      <c r="I274" s="197">
        <v>2903</v>
      </c>
      <c r="J274" s="197">
        <v>2550</v>
      </c>
      <c r="K274" s="197">
        <v>2634</v>
      </c>
      <c r="L274" s="197">
        <v>2782</v>
      </c>
      <c r="M274" s="197">
        <v>3568</v>
      </c>
      <c r="N274" s="197">
        <v>3735</v>
      </c>
      <c r="O274" s="197">
        <v>3379</v>
      </c>
      <c r="P274" s="197">
        <v>2839</v>
      </c>
      <c r="Q274" s="197">
        <v>2568</v>
      </c>
      <c r="R274" s="197">
        <v>2546</v>
      </c>
      <c r="S274" s="197">
        <v>1891</v>
      </c>
      <c r="T274" s="197">
        <v>1423</v>
      </c>
      <c r="U274" s="197">
        <v>814</v>
      </c>
      <c r="V274" s="197">
        <v>484</v>
      </c>
    </row>
    <row r="275" spans="1:22">
      <c r="A275" s="148" t="s">
        <v>155</v>
      </c>
      <c r="B275" s="129">
        <v>47605</v>
      </c>
      <c r="C275" s="54"/>
      <c r="D275" s="197">
        <v>2255</v>
      </c>
      <c r="E275" s="197">
        <v>2503</v>
      </c>
      <c r="F275" s="197">
        <v>2493</v>
      </c>
      <c r="G275" s="197">
        <v>2408</v>
      </c>
      <c r="H275" s="197">
        <v>2661</v>
      </c>
      <c r="I275" s="197">
        <v>3142</v>
      </c>
      <c r="J275" s="197">
        <v>3057</v>
      </c>
      <c r="K275" s="197">
        <v>3082</v>
      </c>
      <c r="L275" s="197">
        <v>2655</v>
      </c>
      <c r="M275" s="197">
        <v>3296</v>
      </c>
      <c r="N275" s="197">
        <v>3882</v>
      </c>
      <c r="O275" s="197">
        <v>3652</v>
      </c>
      <c r="P275" s="197">
        <v>3252</v>
      </c>
      <c r="Q275" s="197">
        <v>2608</v>
      </c>
      <c r="R275" s="197">
        <v>2302</v>
      </c>
      <c r="S275" s="197">
        <v>1774</v>
      </c>
      <c r="T275" s="197">
        <v>1285</v>
      </c>
      <c r="U275" s="197">
        <v>869</v>
      </c>
      <c r="V275" s="197">
        <v>429</v>
      </c>
    </row>
    <row r="276" spans="1:22">
      <c r="A276" s="149" t="s">
        <v>137</v>
      </c>
      <c r="B276" s="150">
        <v>92688</v>
      </c>
      <c r="C276" s="199"/>
      <c r="D276" s="198">
        <v>4895</v>
      </c>
      <c r="E276" s="198">
        <v>5555</v>
      </c>
      <c r="F276" s="198">
        <v>5478</v>
      </c>
      <c r="G276" s="198">
        <v>4969</v>
      </c>
      <c r="H276" s="198">
        <v>4978</v>
      </c>
      <c r="I276" s="198">
        <v>5770</v>
      </c>
      <c r="J276" s="198">
        <v>6326</v>
      </c>
      <c r="K276" s="198">
        <v>6399</v>
      </c>
      <c r="L276" s="198">
        <v>5952</v>
      </c>
      <c r="M276" s="198">
        <v>7298</v>
      </c>
      <c r="N276" s="198">
        <v>7434</v>
      </c>
      <c r="O276" s="198">
        <v>6492</v>
      </c>
      <c r="P276" s="198">
        <v>5290</v>
      </c>
      <c r="Q276" s="198">
        <v>4731</v>
      </c>
      <c r="R276" s="198">
        <v>4314</v>
      </c>
      <c r="S276" s="198">
        <v>3042</v>
      </c>
      <c r="T276" s="198">
        <v>2083</v>
      </c>
      <c r="U276" s="198">
        <v>1130</v>
      </c>
      <c r="V276" s="198">
        <v>552</v>
      </c>
    </row>
    <row r="277" spans="1:22">
      <c r="A277" s="178" t="s">
        <v>221</v>
      </c>
      <c r="B277" s="203">
        <f>SUM(B211:B242)</f>
        <v>5485151</v>
      </c>
      <c r="C277" s="179"/>
      <c r="D277" s="256" t="s">
        <v>172</v>
      </c>
      <c r="E277" s="256"/>
      <c r="F277" s="256"/>
      <c r="G277" s="256"/>
      <c r="H277" s="256"/>
      <c r="I277" s="256"/>
      <c r="J277" s="256"/>
      <c r="K277" s="256"/>
      <c r="L277" s="256"/>
      <c r="M277" s="256"/>
      <c r="N277" s="256"/>
      <c r="O277" s="256"/>
      <c r="P277" s="256"/>
      <c r="Q277" s="256"/>
      <c r="R277" s="256"/>
      <c r="S277" s="256"/>
      <c r="T277" s="256"/>
      <c r="U277" s="256"/>
      <c r="V277" s="256"/>
    </row>
    <row r="278" spans="1:22">
      <c r="A278" s="181" t="s">
        <v>173</v>
      </c>
      <c r="B278" s="180" t="s">
        <v>174</v>
      </c>
      <c r="C278" s="180"/>
      <c r="D278" s="180" t="s">
        <v>175</v>
      </c>
      <c r="E278" s="180" t="s">
        <v>176</v>
      </c>
      <c r="F278" s="180" t="s">
        <v>177</v>
      </c>
      <c r="G278" s="180" t="s">
        <v>178</v>
      </c>
      <c r="H278" s="180" t="s">
        <v>179</v>
      </c>
      <c r="I278" s="180" t="s">
        <v>180</v>
      </c>
      <c r="J278" s="180" t="s">
        <v>181</v>
      </c>
      <c r="K278" s="180" t="s">
        <v>182</v>
      </c>
      <c r="L278" s="180" t="s">
        <v>183</v>
      </c>
      <c r="M278" s="180" t="s">
        <v>184</v>
      </c>
      <c r="N278" s="180" t="s">
        <v>185</v>
      </c>
      <c r="O278" s="180" t="s">
        <v>186</v>
      </c>
      <c r="P278" s="180" t="s">
        <v>187</v>
      </c>
      <c r="Q278" s="180" t="s">
        <v>188</v>
      </c>
      <c r="R278" s="180" t="s">
        <v>189</v>
      </c>
      <c r="S278" s="180" t="s">
        <v>190</v>
      </c>
      <c r="T278" s="180" t="s">
        <v>191</v>
      </c>
      <c r="U278" s="180" t="s">
        <v>192</v>
      </c>
      <c r="V278" s="180" t="s">
        <v>193</v>
      </c>
    </row>
    <row r="279" spans="1:22">
      <c r="A279" s="148" t="s">
        <v>131</v>
      </c>
      <c r="B279" s="129">
        <v>110281</v>
      </c>
      <c r="C279" s="43"/>
      <c r="D279" s="197">
        <v>5821</v>
      </c>
      <c r="E279" s="197">
        <v>5549</v>
      </c>
      <c r="F279" s="197">
        <v>4817</v>
      </c>
      <c r="G279" s="197">
        <v>5407</v>
      </c>
      <c r="H279" s="197">
        <v>9504</v>
      </c>
      <c r="I279" s="197">
        <v>9866</v>
      </c>
      <c r="J279" s="197">
        <v>9610</v>
      </c>
      <c r="K279" s="197">
        <v>8692</v>
      </c>
      <c r="L279" s="197">
        <v>7104</v>
      </c>
      <c r="M279" s="197">
        <v>7219</v>
      </c>
      <c r="N279" s="197">
        <v>7367</v>
      </c>
      <c r="O279" s="197">
        <v>7111</v>
      </c>
      <c r="P279" s="197">
        <v>6369</v>
      </c>
      <c r="Q279" s="197">
        <v>5274</v>
      </c>
      <c r="R279" s="197">
        <v>4177</v>
      </c>
      <c r="S279" s="197">
        <v>2773</v>
      </c>
      <c r="T279" s="197">
        <v>2064</v>
      </c>
      <c r="U279" s="197">
        <v>1114</v>
      </c>
      <c r="V279" s="197">
        <v>443</v>
      </c>
    </row>
    <row r="280" spans="1:22">
      <c r="A280" s="148" t="s">
        <v>141</v>
      </c>
      <c r="B280" s="129">
        <v>129643</v>
      </c>
      <c r="C280" s="43"/>
      <c r="D280" s="197">
        <v>7380</v>
      </c>
      <c r="E280" s="197">
        <v>8050</v>
      </c>
      <c r="F280" s="197">
        <v>7826</v>
      </c>
      <c r="G280" s="197">
        <v>7120</v>
      </c>
      <c r="H280" s="197">
        <v>6360</v>
      </c>
      <c r="I280" s="197">
        <v>7168</v>
      </c>
      <c r="J280" s="197">
        <v>7731</v>
      </c>
      <c r="K280" s="197">
        <v>8418</v>
      </c>
      <c r="L280" s="197">
        <v>8171</v>
      </c>
      <c r="M280" s="197">
        <v>9610</v>
      </c>
      <c r="N280" s="197">
        <v>10163</v>
      </c>
      <c r="O280" s="197">
        <v>9609</v>
      </c>
      <c r="P280" s="197">
        <v>8697</v>
      </c>
      <c r="Q280" s="197">
        <v>7654</v>
      </c>
      <c r="R280" s="197">
        <v>6624</v>
      </c>
      <c r="S280" s="197">
        <v>4233</v>
      </c>
      <c r="T280" s="197">
        <v>2820</v>
      </c>
      <c r="U280" s="197">
        <v>1421</v>
      </c>
      <c r="V280" s="197">
        <v>588</v>
      </c>
    </row>
    <row r="281" spans="1:22">
      <c r="A281" s="148" t="s">
        <v>143</v>
      </c>
      <c r="B281" s="129">
        <v>57515</v>
      </c>
      <c r="C281" s="43"/>
      <c r="D281" s="197">
        <v>2927</v>
      </c>
      <c r="E281" s="197">
        <v>3108</v>
      </c>
      <c r="F281" s="197">
        <v>3223</v>
      </c>
      <c r="G281" s="197">
        <v>3137</v>
      </c>
      <c r="H281" s="197">
        <v>3110</v>
      </c>
      <c r="I281" s="197">
        <v>3232</v>
      </c>
      <c r="J281" s="197">
        <v>3262</v>
      </c>
      <c r="K281" s="197">
        <v>3314</v>
      </c>
      <c r="L281" s="197">
        <v>3120</v>
      </c>
      <c r="M281" s="197">
        <v>4074</v>
      </c>
      <c r="N281" s="197">
        <v>4418</v>
      </c>
      <c r="O281" s="197">
        <v>4405</v>
      </c>
      <c r="P281" s="197">
        <v>3833</v>
      </c>
      <c r="Q281" s="197">
        <v>3796</v>
      </c>
      <c r="R281" s="197">
        <v>3512</v>
      </c>
      <c r="S281" s="197">
        <v>2300</v>
      </c>
      <c r="T281" s="197">
        <v>1564</v>
      </c>
      <c r="U281" s="197">
        <v>867</v>
      </c>
      <c r="V281" s="197">
        <v>313</v>
      </c>
    </row>
    <row r="282" spans="1:22">
      <c r="A282" s="148" t="s">
        <v>147</v>
      </c>
      <c r="B282" s="129">
        <v>43344</v>
      </c>
      <c r="C282" s="43"/>
      <c r="D282" s="197">
        <v>1882</v>
      </c>
      <c r="E282" s="197">
        <v>2181</v>
      </c>
      <c r="F282" s="197">
        <v>2225</v>
      </c>
      <c r="G282" s="197">
        <v>2140</v>
      </c>
      <c r="H282" s="197">
        <v>2224</v>
      </c>
      <c r="I282" s="197">
        <v>2453</v>
      </c>
      <c r="J282" s="197">
        <v>2250</v>
      </c>
      <c r="K282" s="197">
        <v>2290</v>
      </c>
      <c r="L282" s="197">
        <v>2281</v>
      </c>
      <c r="M282" s="197">
        <v>2924</v>
      </c>
      <c r="N282" s="197">
        <v>3571</v>
      </c>
      <c r="O282" s="197">
        <v>3553</v>
      </c>
      <c r="P282" s="197">
        <v>3303</v>
      </c>
      <c r="Q282" s="197">
        <v>3198</v>
      </c>
      <c r="R282" s="197">
        <v>2884</v>
      </c>
      <c r="S282" s="197">
        <v>1906</v>
      </c>
      <c r="T282" s="197">
        <v>1209</v>
      </c>
      <c r="U282" s="197">
        <v>640</v>
      </c>
      <c r="V282" s="197">
        <v>230</v>
      </c>
    </row>
    <row r="283" spans="1:22">
      <c r="A283" s="148" t="s">
        <v>126</v>
      </c>
      <c r="B283" s="129">
        <v>249091</v>
      </c>
      <c r="C283" s="43"/>
      <c r="D283" s="197">
        <v>12950</v>
      </c>
      <c r="E283" s="197">
        <v>12938</v>
      </c>
      <c r="F283" s="197">
        <v>11507</v>
      </c>
      <c r="G283" s="197">
        <v>12773</v>
      </c>
      <c r="H283" s="197">
        <v>21411</v>
      </c>
      <c r="I283" s="197">
        <v>22309</v>
      </c>
      <c r="J283" s="197">
        <v>21909</v>
      </c>
      <c r="K283" s="197">
        <v>20061</v>
      </c>
      <c r="L283" s="197">
        <v>16793</v>
      </c>
      <c r="M283" s="197">
        <v>16832</v>
      </c>
      <c r="N283" s="197">
        <v>16964</v>
      </c>
      <c r="O283" s="197">
        <v>15481</v>
      </c>
      <c r="P283" s="197">
        <v>12858</v>
      </c>
      <c r="Q283" s="197">
        <v>10972</v>
      </c>
      <c r="R283" s="197">
        <v>9205</v>
      </c>
      <c r="S283" s="197">
        <v>5962</v>
      </c>
      <c r="T283" s="197">
        <v>4523</v>
      </c>
      <c r="U283" s="197">
        <v>2549</v>
      </c>
      <c r="V283" s="197">
        <v>1094</v>
      </c>
    </row>
    <row r="284" spans="1:22">
      <c r="A284" s="148" t="s">
        <v>152</v>
      </c>
      <c r="B284" s="129">
        <v>26151</v>
      </c>
      <c r="C284" s="43"/>
      <c r="D284" s="197">
        <v>1399</v>
      </c>
      <c r="E284" s="197">
        <v>1550</v>
      </c>
      <c r="F284" s="197">
        <v>1573</v>
      </c>
      <c r="G284" s="197">
        <v>1471</v>
      </c>
      <c r="H284" s="197">
        <v>1451</v>
      </c>
      <c r="I284" s="197">
        <v>1594</v>
      </c>
      <c r="J284" s="197">
        <v>1636</v>
      </c>
      <c r="K284" s="197">
        <v>1623</v>
      </c>
      <c r="L284" s="197">
        <v>1532</v>
      </c>
      <c r="M284" s="197">
        <v>1982</v>
      </c>
      <c r="N284" s="197">
        <v>2138</v>
      </c>
      <c r="O284" s="197">
        <v>1954</v>
      </c>
      <c r="P284" s="197">
        <v>1581</v>
      </c>
      <c r="Q284" s="197">
        <v>1578</v>
      </c>
      <c r="R284" s="197">
        <v>1358</v>
      </c>
      <c r="S284" s="197">
        <v>822</v>
      </c>
      <c r="T284" s="197">
        <v>566</v>
      </c>
      <c r="U284" s="197">
        <v>245</v>
      </c>
      <c r="V284" s="197">
        <v>98</v>
      </c>
    </row>
    <row r="285" spans="1:22">
      <c r="A285" s="148" t="s">
        <v>146</v>
      </c>
      <c r="B285" s="129">
        <v>73467</v>
      </c>
      <c r="C285" s="43"/>
      <c r="D285" s="197">
        <v>3341</v>
      </c>
      <c r="E285" s="197">
        <v>3811</v>
      </c>
      <c r="F285" s="197">
        <v>4030</v>
      </c>
      <c r="G285" s="197">
        <v>3681</v>
      </c>
      <c r="H285" s="197">
        <v>3682</v>
      </c>
      <c r="I285" s="197">
        <v>4050</v>
      </c>
      <c r="J285" s="197">
        <v>4005</v>
      </c>
      <c r="K285" s="197">
        <v>3692</v>
      </c>
      <c r="L285" s="197">
        <v>3668</v>
      </c>
      <c r="M285" s="197">
        <v>4948</v>
      </c>
      <c r="N285" s="197">
        <v>5873</v>
      </c>
      <c r="O285" s="197">
        <v>5823</v>
      </c>
      <c r="P285" s="197">
        <v>5399</v>
      </c>
      <c r="Q285" s="197">
        <v>5321</v>
      </c>
      <c r="R285" s="197">
        <v>4822</v>
      </c>
      <c r="S285" s="197">
        <v>3393</v>
      </c>
      <c r="T285" s="197">
        <v>2310</v>
      </c>
      <c r="U285" s="197">
        <v>1194</v>
      </c>
      <c r="V285" s="197">
        <v>424</v>
      </c>
    </row>
    <row r="286" spans="1:22">
      <c r="A286" s="148" t="s">
        <v>144</v>
      </c>
      <c r="B286" s="129">
        <v>74125</v>
      </c>
      <c r="C286" s="43"/>
      <c r="D286" s="197">
        <v>3824</v>
      </c>
      <c r="E286" s="197">
        <v>4210</v>
      </c>
      <c r="F286" s="197">
        <v>3815</v>
      </c>
      <c r="G286" s="197">
        <v>4270</v>
      </c>
      <c r="H286" s="197">
        <v>6760</v>
      </c>
      <c r="I286" s="197">
        <v>6094</v>
      </c>
      <c r="J286" s="197">
        <v>5696</v>
      </c>
      <c r="K286" s="197">
        <v>4952</v>
      </c>
      <c r="L286" s="197">
        <v>4121</v>
      </c>
      <c r="M286" s="197">
        <v>4652</v>
      </c>
      <c r="N286" s="197">
        <v>5015</v>
      </c>
      <c r="O286" s="197">
        <v>5005</v>
      </c>
      <c r="P286" s="197">
        <v>4247</v>
      </c>
      <c r="Q286" s="197">
        <v>3529</v>
      </c>
      <c r="R286" s="197">
        <v>3157</v>
      </c>
      <c r="S286" s="197">
        <v>2107</v>
      </c>
      <c r="T286" s="197">
        <v>1507</v>
      </c>
      <c r="U286" s="197">
        <v>845</v>
      </c>
      <c r="V286" s="197">
        <v>319</v>
      </c>
    </row>
    <row r="287" spans="1:22">
      <c r="A287" s="148" t="s">
        <v>145</v>
      </c>
      <c r="B287" s="129">
        <v>60593</v>
      </c>
      <c r="C287" s="43"/>
      <c r="D287" s="197">
        <v>3343</v>
      </c>
      <c r="E287" s="197">
        <v>3557</v>
      </c>
      <c r="F287" s="197">
        <v>3450</v>
      </c>
      <c r="G287" s="197">
        <v>3114</v>
      </c>
      <c r="H287" s="197">
        <v>3484</v>
      </c>
      <c r="I287" s="197">
        <v>3853</v>
      </c>
      <c r="J287" s="197">
        <v>3728</v>
      </c>
      <c r="K287" s="197">
        <v>3661</v>
      </c>
      <c r="L287" s="197">
        <v>3487</v>
      </c>
      <c r="M287" s="197">
        <v>4479</v>
      </c>
      <c r="N287" s="197">
        <v>4890</v>
      </c>
      <c r="O287" s="197">
        <v>4509</v>
      </c>
      <c r="P287" s="197">
        <v>3912</v>
      </c>
      <c r="Q287" s="197">
        <v>3617</v>
      </c>
      <c r="R287" s="197">
        <v>3208</v>
      </c>
      <c r="S287" s="197">
        <v>2054</v>
      </c>
      <c r="T287" s="197">
        <v>1382</v>
      </c>
      <c r="U287" s="197">
        <v>627</v>
      </c>
      <c r="V287" s="197">
        <v>238</v>
      </c>
    </row>
    <row r="288" spans="1:22">
      <c r="A288" s="148" t="s">
        <v>151</v>
      </c>
      <c r="B288" s="129">
        <v>54153</v>
      </c>
      <c r="C288" s="43"/>
      <c r="D288" s="197">
        <v>2880</v>
      </c>
      <c r="E288" s="197">
        <v>3238</v>
      </c>
      <c r="F288" s="197">
        <v>3152</v>
      </c>
      <c r="G288" s="197">
        <v>3039</v>
      </c>
      <c r="H288" s="197">
        <v>3002</v>
      </c>
      <c r="I288" s="197">
        <v>3109</v>
      </c>
      <c r="J288" s="197">
        <v>2983</v>
      </c>
      <c r="K288" s="197">
        <v>3330</v>
      </c>
      <c r="L288" s="197">
        <v>3132</v>
      </c>
      <c r="M288" s="197">
        <v>3757</v>
      </c>
      <c r="N288" s="197">
        <v>4131</v>
      </c>
      <c r="O288" s="197">
        <v>4148</v>
      </c>
      <c r="P288" s="197">
        <v>3563</v>
      </c>
      <c r="Q288" s="197">
        <v>3170</v>
      </c>
      <c r="R288" s="197">
        <v>2864</v>
      </c>
      <c r="S288" s="197">
        <v>1958</v>
      </c>
      <c r="T288" s="197">
        <v>1557</v>
      </c>
      <c r="U288" s="197">
        <v>832</v>
      </c>
      <c r="V288" s="197">
        <v>308</v>
      </c>
    </row>
    <row r="289" spans="1:22">
      <c r="A289" s="148" t="s">
        <v>132</v>
      </c>
      <c r="B289" s="129">
        <v>51308</v>
      </c>
      <c r="C289" s="43"/>
      <c r="D289" s="197">
        <v>2863</v>
      </c>
      <c r="E289" s="197">
        <v>3265</v>
      </c>
      <c r="F289" s="197">
        <v>3295</v>
      </c>
      <c r="G289" s="197">
        <v>2759</v>
      </c>
      <c r="H289" s="197">
        <v>2768</v>
      </c>
      <c r="I289" s="197">
        <v>2856</v>
      </c>
      <c r="J289" s="197">
        <v>2851</v>
      </c>
      <c r="K289" s="197">
        <v>3015</v>
      </c>
      <c r="L289" s="197">
        <v>3057</v>
      </c>
      <c r="M289" s="197">
        <v>3775</v>
      </c>
      <c r="N289" s="197">
        <v>4095</v>
      </c>
      <c r="O289" s="197">
        <v>3925</v>
      </c>
      <c r="P289" s="197">
        <v>3384</v>
      </c>
      <c r="Q289" s="197">
        <v>2797</v>
      </c>
      <c r="R289" s="197">
        <v>2717</v>
      </c>
      <c r="S289" s="197">
        <v>1770</v>
      </c>
      <c r="T289" s="197">
        <v>1196</v>
      </c>
      <c r="U289" s="197">
        <v>645</v>
      </c>
      <c r="V289" s="197">
        <v>275</v>
      </c>
    </row>
    <row r="290" spans="1:22">
      <c r="A290" s="148" t="s">
        <v>139</v>
      </c>
      <c r="B290" s="129">
        <v>46612</v>
      </c>
      <c r="C290" s="43"/>
      <c r="D290" s="197">
        <v>2679</v>
      </c>
      <c r="E290" s="197">
        <v>3268</v>
      </c>
      <c r="F290" s="197">
        <v>3200</v>
      </c>
      <c r="G290" s="197">
        <v>2891</v>
      </c>
      <c r="H290" s="197">
        <v>2612</v>
      </c>
      <c r="I290" s="197">
        <v>2496</v>
      </c>
      <c r="J290" s="197">
        <v>2423</v>
      </c>
      <c r="K290" s="197">
        <v>2803</v>
      </c>
      <c r="L290" s="197">
        <v>2917</v>
      </c>
      <c r="M290" s="197">
        <v>3338</v>
      </c>
      <c r="N290" s="197">
        <v>3496</v>
      </c>
      <c r="O290" s="197">
        <v>3393</v>
      </c>
      <c r="P290" s="197">
        <v>2965</v>
      </c>
      <c r="Q290" s="197">
        <v>2448</v>
      </c>
      <c r="R290" s="197">
        <v>2173</v>
      </c>
      <c r="S290" s="197">
        <v>1490</v>
      </c>
      <c r="T290" s="197">
        <v>1127</v>
      </c>
      <c r="U290" s="197">
        <v>627</v>
      </c>
      <c r="V290" s="197">
        <v>266</v>
      </c>
    </row>
    <row r="291" spans="1:22">
      <c r="A291" s="148" t="s">
        <v>136</v>
      </c>
      <c r="B291" s="129">
        <v>78906</v>
      </c>
      <c r="C291" s="54"/>
      <c r="D291" s="197">
        <v>4245</v>
      </c>
      <c r="E291" s="197">
        <v>4767</v>
      </c>
      <c r="F291" s="197">
        <v>4607</v>
      </c>
      <c r="G291" s="197">
        <v>4294</v>
      </c>
      <c r="H291" s="197">
        <v>4495</v>
      </c>
      <c r="I291" s="197">
        <v>4881</v>
      </c>
      <c r="J291" s="197">
        <v>4961</v>
      </c>
      <c r="K291" s="197">
        <v>5178</v>
      </c>
      <c r="L291" s="197">
        <v>5179</v>
      </c>
      <c r="M291" s="197">
        <v>6089</v>
      </c>
      <c r="N291" s="197">
        <v>6403</v>
      </c>
      <c r="O291" s="197">
        <v>5804</v>
      </c>
      <c r="P291" s="197">
        <v>4693</v>
      </c>
      <c r="Q291" s="197">
        <v>4264</v>
      </c>
      <c r="R291" s="197">
        <v>3815</v>
      </c>
      <c r="S291" s="197">
        <v>2451</v>
      </c>
      <c r="T291" s="197">
        <v>1672</v>
      </c>
      <c r="U291" s="197">
        <v>806</v>
      </c>
      <c r="V291" s="197">
        <v>302</v>
      </c>
    </row>
    <row r="292" spans="1:22">
      <c r="A292" s="148" t="s">
        <v>140</v>
      </c>
      <c r="B292" s="129">
        <v>183003</v>
      </c>
      <c r="C292" s="54"/>
      <c r="D292" s="197">
        <v>9650</v>
      </c>
      <c r="E292" s="197">
        <v>11020</v>
      </c>
      <c r="F292" s="197">
        <v>10529</v>
      </c>
      <c r="G292" s="197">
        <v>10372</v>
      </c>
      <c r="H292" s="197">
        <v>11472</v>
      </c>
      <c r="I292" s="197">
        <v>10950</v>
      </c>
      <c r="J292" s="197">
        <v>11181</v>
      </c>
      <c r="K292" s="197">
        <v>11244</v>
      </c>
      <c r="L292" s="197">
        <v>10737</v>
      </c>
      <c r="M292" s="197">
        <v>12949</v>
      </c>
      <c r="N292" s="197">
        <v>14145</v>
      </c>
      <c r="O292" s="197">
        <v>13366</v>
      </c>
      <c r="P292" s="197">
        <v>11723</v>
      </c>
      <c r="Q292" s="197">
        <v>10467</v>
      </c>
      <c r="R292" s="197">
        <v>9834</v>
      </c>
      <c r="S292" s="197">
        <v>6315</v>
      </c>
      <c r="T292" s="197">
        <v>4128</v>
      </c>
      <c r="U292" s="197">
        <v>2071</v>
      </c>
      <c r="V292" s="197">
        <v>850</v>
      </c>
    </row>
    <row r="293" spans="1:22">
      <c r="A293" s="148" t="s">
        <v>142</v>
      </c>
      <c r="B293" s="129">
        <v>316293</v>
      </c>
      <c r="C293" s="54"/>
      <c r="D293" s="197">
        <v>17041</v>
      </c>
      <c r="E293" s="197">
        <v>16961</v>
      </c>
      <c r="F293" s="197">
        <v>15434</v>
      </c>
      <c r="G293" s="197">
        <v>16491</v>
      </c>
      <c r="H293" s="197">
        <v>26960</v>
      </c>
      <c r="I293" s="197">
        <v>30161</v>
      </c>
      <c r="J293" s="197">
        <v>29063</v>
      </c>
      <c r="K293" s="197">
        <v>25167</v>
      </c>
      <c r="L293" s="197">
        <v>19961</v>
      </c>
      <c r="M293" s="197">
        <v>21334</v>
      </c>
      <c r="N293" s="197">
        <v>22855</v>
      </c>
      <c r="O293" s="197">
        <v>21498</v>
      </c>
      <c r="P293" s="197">
        <v>17136</v>
      </c>
      <c r="Q293" s="197">
        <v>12739</v>
      </c>
      <c r="R293" s="197">
        <v>9804</v>
      </c>
      <c r="S293" s="197">
        <v>6352</v>
      </c>
      <c r="T293" s="197">
        <v>4265</v>
      </c>
      <c r="U293" s="197">
        <v>2209</v>
      </c>
      <c r="V293" s="197">
        <v>862</v>
      </c>
    </row>
    <row r="294" spans="1:22">
      <c r="A294" s="148" t="s">
        <v>133</v>
      </c>
      <c r="B294" s="129">
        <v>115429</v>
      </c>
      <c r="C294" s="54"/>
      <c r="D294" s="197">
        <v>5726</v>
      </c>
      <c r="E294" s="197">
        <v>6440</v>
      </c>
      <c r="F294" s="197">
        <v>6423</v>
      </c>
      <c r="G294" s="197">
        <v>6052</v>
      </c>
      <c r="H294" s="197">
        <v>5989</v>
      </c>
      <c r="I294" s="197">
        <v>6585</v>
      </c>
      <c r="J294" s="197">
        <v>6769</v>
      </c>
      <c r="K294" s="197">
        <v>6861</v>
      </c>
      <c r="L294" s="197">
        <v>6522</v>
      </c>
      <c r="M294" s="197">
        <v>7913</v>
      </c>
      <c r="N294" s="197">
        <v>9259</v>
      </c>
      <c r="O294" s="197">
        <v>9026</v>
      </c>
      <c r="P294" s="197">
        <v>8340</v>
      </c>
      <c r="Q294" s="197">
        <v>7668</v>
      </c>
      <c r="R294" s="197">
        <v>6686</v>
      </c>
      <c r="S294" s="197">
        <v>4263</v>
      </c>
      <c r="T294" s="197">
        <v>2815</v>
      </c>
      <c r="U294" s="197">
        <v>1524</v>
      </c>
      <c r="V294" s="197">
        <v>568</v>
      </c>
    </row>
    <row r="295" spans="1:22">
      <c r="A295" s="148" t="s">
        <v>154</v>
      </c>
      <c r="B295" s="129">
        <v>38870</v>
      </c>
      <c r="C295" s="54"/>
      <c r="D295" s="197">
        <v>1866</v>
      </c>
      <c r="E295" s="197">
        <v>2100</v>
      </c>
      <c r="F295" s="197">
        <v>2196</v>
      </c>
      <c r="G295" s="197">
        <v>2101</v>
      </c>
      <c r="H295" s="197">
        <v>2223</v>
      </c>
      <c r="I295" s="197">
        <v>2448</v>
      </c>
      <c r="J295" s="197">
        <v>2491</v>
      </c>
      <c r="K295" s="197">
        <v>2362</v>
      </c>
      <c r="L295" s="197">
        <v>2217</v>
      </c>
      <c r="M295" s="197">
        <v>2721</v>
      </c>
      <c r="N295" s="197">
        <v>3318</v>
      </c>
      <c r="O295" s="197">
        <v>3291</v>
      </c>
      <c r="P295" s="197">
        <v>2581</v>
      </c>
      <c r="Q295" s="197">
        <v>2268</v>
      </c>
      <c r="R295" s="197">
        <v>1944</v>
      </c>
      <c r="S295" s="197">
        <v>1284</v>
      </c>
      <c r="T295" s="197">
        <v>857</v>
      </c>
      <c r="U295" s="197">
        <v>435</v>
      </c>
      <c r="V295" s="197">
        <v>167</v>
      </c>
    </row>
    <row r="296" spans="1:22">
      <c r="A296" s="148" t="s">
        <v>128</v>
      </c>
      <c r="B296" s="129">
        <v>44971</v>
      </c>
      <c r="C296" s="54"/>
      <c r="D296" s="197">
        <v>2923</v>
      </c>
      <c r="E296" s="197">
        <v>2870</v>
      </c>
      <c r="F296" s="197">
        <v>2592</v>
      </c>
      <c r="G296" s="197">
        <v>2455</v>
      </c>
      <c r="H296" s="197">
        <v>2393</v>
      </c>
      <c r="I296" s="197">
        <v>2897</v>
      </c>
      <c r="J296" s="197">
        <v>3043</v>
      </c>
      <c r="K296" s="197">
        <v>3053</v>
      </c>
      <c r="L296" s="197">
        <v>2757</v>
      </c>
      <c r="M296" s="197">
        <v>3139</v>
      </c>
      <c r="N296" s="197">
        <v>3313</v>
      </c>
      <c r="O296" s="197">
        <v>3144</v>
      </c>
      <c r="P296" s="197">
        <v>2741</v>
      </c>
      <c r="Q296" s="197">
        <v>2471</v>
      </c>
      <c r="R296" s="197">
        <v>2243</v>
      </c>
      <c r="S296" s="197">
        <v>1393</v>
      </c>
      <c r="T296" s="197">
        <v>916</v>
      </c>
      <c r="U296" s="197">
        <v>459</v>
      </c>
      <c r="V296" s="197">
        <v>169</v>
      </c>
    </row>
    <row r="297" spans="1:22">
      <c r="A297" s="148" t="s">
        <v>125</v>
      </c>
      <c r="B297" s="129">
        <v>45295</v>
      </c>
      <c r="C297" s="54"/>
      <c r="D297" s="197">
        <v>2356</v>
      </c>
      <c r="E297" s="197">
        <v>2642</v>
      </c>
      <c r="F297" s="197">
        <v>2559</v>
      </c>
      <c r="G297" s="197">
        <v>2549</v>
      </c>
      <c r="H297" s="197">
        <v>2448</v>
      </c>
      <c r="I297" s="197">
        <v>2682</v>
      </c>
      <c r="J297" s="197">
        <v>2609</v>
      </c>
      <c r="K297" s="197">
        <v>2581</v>
      </c>
      <c r="L297" s="197">
        <v>2535</v>
      </c>
      <c r="M297" s="197">
        <v>3239</v>
      </c>
      <c r="N297" s="197">
        <v>3533</v>
      </c>
      <c r="O297" s="197">
        <v>3437</v>
      </c>
      <c r="P297" s="197">
        <v>3117</v>
      </c>
      <c r="Q297" s="197">
        <v>2812</v>
      </c>
      <c r="R297" s="197">
        <v>2492</v>
      </c>
      <c r="S297" s="197">
        <v>1712</v>
      </c>
      <c r="T297" s="197">
        <v>1140</v>
      </c>
      <c r="U297" s="197">
        <v>605</v>
      </c>
      <c r="V297" s="197">
        <v>247</v>
      </c>
    </row>
    <row r="298" spans="1:22">
      <c r="A298" s="148" t="s">
        <v>127</v>
      </c>
      <c r="B298" s="129">
        <v>12811</v>
      </c>
      <c r="C298" s="54"/>
      <c r="D298" s="197">
        <v>631</v>
      </c>
      <c r="E298" s="197">
        <v>698</v>
      </c>
      <c r="F298" s="197">
        <v>720</v>
      </c>
      <c r="G298" s="197">
        <v>610</v>
      </c>
      <c r="H298" s="197">
        <v>607</v>
      </c>
      <c r="I298" s="197">
        <v>639</v>
      </c>
      <c r="J298" s="197">
        <v>625</v>
      </c>
      <c r="K298" s="197">
        <v>654</v>
      </c>
      <c r="L298" s="197">
        <v>719</v>
      </c>
      <c r="M298" s="197">
        <v>974</v>
      </c>
      <c r="N298" s="197">
        <v>1053</v>
      </c>
      <c r="O298" s="197">
        <v>1080</v>
      </c>
      <c r="P298" s="197">
        <v>935</v>
      </c>
      <c r="Q298" s="197">
        <v>918</v>
      </c>
      <c r="R298" s="197">
        <v>813</v>
      </c>
      <c r="S298" s="197">
        <v>545</v>
      </c>
      <c r="T298" s="197">
        <v>349</v>
      </c>
      <c r="U298" s="197">
        <v>169</v>
      </c>
      <c r="V298" s="197">
        <v>72</v>
      </c>
    </row>
    <row r="299" spans="1:22">
      <c r="A299" s="148" t="s">
        <v>153</v>
      </c>
      <c r="B299" s="129">
        <v>67533</v>
      </c>
      <c r="C299" s="54"/>
      <c r="D299" s="197">
        <v>3324</v>
      </c>
      <c r="E299" s="197">
        <v>3786</v>
      </c>
      <c r="F299" s="197">
        <v>3908</v>
      </c>
      <c r="G299" s="197">
        <v>3707</v>
      </c>
      <c r="H299" s="197">
        <v>3853</v>
      </c>
      <c r="I299" s="197">
        <v>4136</v>
      </c>
      <c r="J299" s="197">
        <v>3891</v>
      </c>
      <c r="K299" s="197">
        <v>3931</v>
      </c>
      <c r="L299" s="197">
        <v>3786</v>
      </c>
      <c r="M299" s="197">
        <v>4810</v>
      </c>
      <c r="N299" s="197">
        <v>5374</v>
      </c>
      <c r="O299" s="197">
        <v>5132</v>
      </c>
      <c r="P299" s="197">
        <v>4562</v>
      </c>
      <c r="Q299" s="197">
        <v>4219</v>
      </c>
      <c r="R299" s="197">
        <v>3874</v>
      </c>
      <c r="S299" s="197">
        <v>2564</v>
      </c>
      <c r="T299" s="197">
        <v>1563</v>
      </c>
      <c r="U299" s="197">
        <v>828</v>
      </c>
      <c r="V299" s="197">
        <v>285</v>
      </c>
    </row>
    <row r="300" spans="1:22">
      <c r="A300" s="148" t="s">
        <v>148</v>
      </c>
      <c r="B300" s="129">
        <v>169859</v>
      </c>
      <c r="C300" s="54"/>
      <c r="D300" s="197">
        <v>9491</v>
      </c>
      <c r="E300" s="197">
        <v>10335</v>
      </c>
      <c r="F300" s="197">
        <v>10475</v>
      </c>
      <c r="G300" s="197">
        <v>10017</v>
      </c>
      <c r="H300" s="197">
        <v>10362</v>
      </c>
      <c r="I300" s="197">
        <v>10852</v>
      </c>
      <c r="J300" s="197">
        <v>11040</v>
      </c>
      <c r="K300" s="197">
        <v>11827</v>
      </c>
      <c r="L300" s="197">
        <v>10923</v>
      </c>
      <c r="M300" s="197">
        <v>13026</v>
      </c>
      <c r="N300" s="197">
        <v>13893</v>
      </c>
      <c r="O300" s="197">
        <v>12204</v>
      </c>
      <c r="P300" s="197">
        <v>10158</v>
      </c>
      <c r="Q300" s="197">
        <v>8655</v>
      </c>
      <c r="R300" s="197">
        <v>7134</v>
      </c>
      <c r="S300" s="197">
        <v>4694</v>
      </c>
      <c r="T300" s="197">
        <v>2933</v>
      </c>
      <c r="U300" s="197">
        <v>1382</v>
      </c>
      <c r="V300" s="197">
        <v>458</v>
      </c>
    </row>
    <row r="301" spans="1:22">
      <c r="A301" s="148" t="s">
        <v>124</v>
      </c>
      <c r="B301" s="129">
        <v>10584</v>
      </c>
      <c r="C301" s="54"/>
      <c r="D301" s="197">
        <v>484</v>
      </c>
      <c r="E301" s="197">
        <v>605</v>
      </c>
      <c r="F301" s="197">
        <v>567</v>
      </c>
      <c r="G301" s="197">
        <v>503</v>
      </c>
      <c r="H301" s="197">
        <v>545</v>
      </c>
      <c r="I301" s="197">
        <v>606</v>
      </c>
      <c r="J301" s="197">
        <v>541</v>
      </c>
      <c r="K301" s="197">
        <v>562</v>
      </c>
      <c r="L301" s="197">
        <v>550</v>
      </c>
      <c r="M301" s="197">
        <v>731</v>
      </c>
      <c r="N301" s="197">
        <v>879</v>
      </c>
      <c r="O301" s="197">
        <v>876</v>
      </c>
      <c r="P301" s="197">
        <v>774</v>
      </c>
      <c r="Q301" s="197">
        <v>748</v>
      </c>
      <c r="R301" s="197">
        <v>648</v>
      </c>
      <c r="S301" s="197">
        <v>467</v>
      </c>
      <c r="T301" s="197">
        <v>297</v>
      </c>
      <c r="U301" s="197">
        <v>147</v>
      </c>
      <c r="V301" s="197">
        <v>54</v>
      </c>
    </row>
    <row r="302" spans="1:22">
      <c r="A302" s="148" t="s">
        <v>129</v>
      </c>
      <c r="B302" s="129">
        <v>73366</v>
      </c>
      <c r="C302" s="54"/>
      <c r="D302" s="197">
        <v>3531</v>
      </c>
      <c r="E302" s="197">
        <v>4047</v>
      </c>
      <c r="F302" s="197">
        <v>4077</v>
      </c>
      <c r="G302" s="197">
        <v>4031</v>
      </c>
      <c r="H302" s="197">
        <v>3606</v>
      </c>
      <c r="I302" s="197">
        <v>4090</v>
      </c>
      <c r="J302" s="197">
        <v>4126</v>
      </c>
      <c r="K302" s="197">
        <v>4325</v>
      </c>
      <c r="L302" s="197">
        <v>4059</v>
      </c>
      <c r="M302" s="197">
        <v>5012</v>
      </c>
      <c r="N302" s="197">
        <v>5859</v>
      </c>
      <c r="O302" s="197">
        <v>5580</v>
      </c>
      <c r="P302" s="197">
        <v>5024</v>
      </c>
      <c r="Q302" s="197">
        <v>4801</v>
      </c>
      <c r="R302" s="197">
        <v>4387</v>
      </c>
      <c r="S302" s="197">
        <v>2987</v>
      </c>
      <c r="T302" s="197">
        <v>2077</v>
      </c>
      <c r="U302" s="197">
        <v>1259</v>
      </c>
      <c r="V302" s="197">
        <v>488</v>
      </c>
    </row>
    <row r="303" spans="1:22">
      <c r="A303" s="148" t="s">
        <v>138</v>
      </c>
      <c r="B303" s="129">
        <v>87650</v>
      </c>
      <c r="C303" s="54"/>
      <c r="D303" s="197">
        <v>4551</v>
      </c>
      <c r="E303" s="197">
        <v>4973</v>
      </c>
      <c r="F303" s="197">
        <v>4799</v>
      </c>
      <c r="G303" s="197">
        <v>4743</v>
      </c>
      <c r="H303" s="197">
        <v>5398</v>
      </c>
      <c r="I303" s="197">
        <v>5851</v>
      </c>
      <c r="J303" s="197">
        <v>6011</v>
      </c>
      <c r="K303" s="197">
        <v>5856</v>
      </c>
      <c r="L303" s="197">
        <v>5243</v>
      </c>
      <c r="M303" s="197">
        <v>6276</v>
      </c>
      <c r="N303" s="197">
        <v>7162</v>
      </c>
      <c r="O303" s="197">
        <v>6750</v>
      </c>
      <c r="P303" s="197">
        <v>5560</v>
      </c>
      <c r="Q303" s="197">
        <v>4613</v>
      </c>
      <c r="R303" s="197">
        <v>4107</v>
      </c>
      <c r="S303" s="197">
        <v>2726</v>
      </c>
      <c r="T303" s="197">
        <v>1815</v>
      </c>
      <c r="U303" s="197">
        <v>905</v>
      </c>
      <c r="V303" s="197">
        <v>311</v>
      </c>
    </row>
    <row r="304" spans="1:22">
      <c r="A304" s="148" t="s">
        <v>135</v>
      </c>
      <c r="B304" s="129">
        <v>56431</v>
      </c>
      <c r="C304" s="54"/>
      <c r="D304" s="197">
        <v>2592</v>
      </c>
      <c r="E304" s="197">
        <v>3051</v>
      </c>
      <c r="F304" s="197">
        <v>3171</v>
      </c>
      <c r="G304" s="197">
        <v>2901</v>
      </c>
      <c r="H304" s="197">
        <v>2655</v>
      </c>
      <c r="I304" s="197">
        <v>2891</v>
      </c>
      <c r="J304" s="197">
        <v>2808</v>
      </c>
      <c r="K304" s="197">
        <v>2982</v>
      </c>
      <c r="L304" s="197">
        <v>2906</v>
      </c>
      <c r="M304" s="197">
        <v>4005</v>
      </c>
      <c r="N304" s="197">
        <v>4651</v>
      </c>
      <c r="O304" s="197">
        <v>4593</v>
      </c>
      <c r="P304" s="197">
        <v>4163</v>
      </c>
      <c r="Q304" s="197">
        <v>3956</v>
      </c>
      <c r="R304" s="197">
        <v>3780</v>
      </c>
      <c r="S304" s="197">
        <v>2430</v>
      </c>
      <c r="T304" s="197">
        <v>1659</v>
      </c>
      <c r="U304" s="197">
        <v>879</v>
      </c>
      <c r="V304" s="197">
        <v>358</v>
      </c>
    </row>
    <row r="305" spans="1:22">
      <c r="A305" s="148" t="s">
        <v>134</v>
      </c>
      <c r="B305" s="129">
        <v>11366</v>
      </c>
      <c r="C305" s="54"/>
      <c r="D305" s="197">
        <v>615</v>
      </c>
      <c r="E305" s="197">
        <v>729</v>
      </c>
      <c r="F305" s="197">
        <v>677</v>
      </c>
      <c r="G305" s="197">
        <v>612</v>
      </c>
      <c r="H305" s="197">
        <v>606</v>
      </c>
      <c r="I305" s="197">
        <v>668</v>
      </c>
      <c r="J305" s="197">
        <v>701</v>
      </c>
      <c r="K305" s="197">
        <v>655</v>
      </c>
      <c r="L305" s="197">
        <v>662</v>
      </c>
      <c r="M305" s="197">
        <v>819</v>
      </c>
      <c r="N305" s="197">
        <v>885</v>
      </c>
      <c r="O305" s="197">
        <v>843</v>
      </c>
      <c r="P305" s="197">
        <v>743</v>
      </c>
      <c r="Q305" s="197">
        <v>675</v>
      </c>
      <c r="R305" s="197">
        <v>614</v>
      </c>
      <c r="S305" s="197">
        <v>422</v>
      </c>
      <c r="T305" s="197">
        <v>271</v>
      </c>
      <c r="U305" s="197">
        <v>119</v>
      </c>
      <c r="V305" s="197">
        <v>50</v>
      </c>
    </row>
    <row r="306" spans="1:22">
      <c r="A306" s="148" t="s">
        <v>149</v>
      </c>
      <c r="B306" s="129">
        <v>55493</v>
      </c>
      <c r="C306" s="54"/>
      <c r="D306" s="197">
        <v>2575</v>
      </c>
      <c r="E306" s="197">
        <v>2941</v>
      </c>
      <c r="F306" s="197">
        <v>2886</v>
      </c>
      <c r="G306" s="197">
        <v>2888</v>
      </c>
      <c r="H306" s="197">
        <v>2873</v>
      </c>
      <c r="I306" s="197">
        <v>3116</v>
      </c>
      <c r="J306" s="197">
        <v>3072</v>
      </c>
      <c r="K306" s="197">
        <v>3155</v>
      </c>
      <c r="L306" s="197">
        <v>2993</v>
      </c>
      <c r="M306" s="197">
        <v>3789</v>
      </c>
      <c r="N306" s="197">
        <v>4432</v>
      </c>
      <c r="O306" s="197">
        <v>4292</v>
      </c>
      <c r="P306" s="197">
        <v>3977</v>
      </c>
      <c r="Q306" s="197">
        <v>3807</v>
      </c>
      <c r="R306" s="197">
        <v>3489</v>
      </c>
      <c r="S306" s="197">
        <v>2365</v>
      </c>
      <c r="T306" s="197">
        <v>1653</v>
      </c>
      <c r="U306" s="197">
        <v>843</v>
      </c>
      <c r="V306" s="197">
        <v>347</v>
      </c>
    </row>
    <row r="307" spans="1:22">
      <c r="A307" s="148" t="s">
        <v>150</v>
      </c>
      <c r="B307" s="129">
        <v>160289</v>
      </c>
      <c r="C307" s="54"/>
      <c r="D307" s="197">
        <v>8710</v>
      </c>
      <c r="E307" s="197">
        <v>9302</v>
      </c>
      <c r="F307" s="197">
        <v>9178</v>
      </c>
      <c r="G307" s="197">
        <v>8704</v>
      </c>
      <c r="H307" s="197">
        <v>9063</v>
      </c>
      <c r="I307" s="197">
        <v>9833</v>
      </c>
      <c r="J307" s="197">
        <v>10085</v>
      </c>
      <c r="K307" s="197">
        <v>10643</v>
      </c>
      <c r="L307" s="197">
        <v>9795</v>
      </c>
      <c r="M307" s="197">
        <v>11973</v>
      </c>
      <c r="N307" s="197">
        <v>12794</v>
      </c>
      <c r="O307" s="197">
        <v>12352</v>
      </c>
      <c r="P307" s="197">
        <v>10627</v>
      </c>
      <c r="Q307" s="197">
        <v>8925</v>
      </c>
      <c r="R307" s="197">
        <v>7583</v>
      </c>
      <c r="S307" s="197">
        <v>4994</v>
      </c>
      <c r="T307" s="197">
        <v>3381</v>
      </c>
      <c r="U307" s="197">
        <v>1705</v>
      </c>
      <c r="V307" s="197">
        <v>642</v>
      </c>
    </row>
    <row r="308" spans="1:22">
      <c r="A308" s="148" t="s">
        <v>130</v>
      </c>
      <c r="B308" s="129">
        <v>45429</v>
      </c>
      <c r="C308" s="54"/>
      <c r="D308" s="197">
        <v>2198</v>
      </c>
      <c r="E308" s="197">
        <v>2467</v>
      </c>
      <c r="F308" s="197">
        <v>2699</v>
      </c>
      <c r="G308" s="197">
        <v>2829</v>
      </c>
      <c r="H308" s="197">
        <v>3669</v>
      </c>
      <c r="I308" s="197">
        <v>3024</v>
      </c>
      <c r="J308" s="197">
        <v>2518</v>
      </c>
      <c r="K308" s="197">
        <v>2538</v>
      </c>
      <c r="L308" s="197">
        <v>2590</v>
      </c>
      <c r="M308" s="197">
        <v>3148</v>
      </c>
      <c r="N308" s="197">
        <v>3586</v>
      </c>
      <c r="O308" s="197">
        <v>3304</v>
      </c>
      <c r="P308" s="197">
        <v>2727</v>
      </c>
      <c r="Q308" s="197">
        <v>2524</v>
      </c>
      <c r="R308" s="197">
        <v>2247</v>
      </c>
      <c r="S308" s="197">
        <v>1554</v>
      </c>
      <c r="T308" s="197">
        <v>1033</v>
      </c>
      <c r="U308" s="197">
        <v>570</v>
      </c>
      <c r="V308" s="197">
        <v>204</v>
      </c>
    </row>
    <row r="309" spans="1:22">
      <c r="A309" s="148" t="s">
        <v>155</v>
      </c>
      <c r="B309" s="129">
        <v>45188</v>
      </c>
      <c r="C309" s="54"/>
      <c r="D309" s="197">
        <v>2349</v>
      </c>
      <c r="E309" s="197">
        <v>2658</v>
      </c>
      <c r="F309" s="197">
        <v>2585</v>
      </c>
      <c r="G309" s="197">
        <v>2380</v>
      </c>
      <c r="H309" s="197">
        <v>2772</v>
      </c>
      <c r="I309" s="197">
        <v>3037</v>
      </c>
      <c r="J309" s="197">
        <v>3175</v>
      </c>
      <c r="K309" s="197">
        <v>2896</v>
      </c>
      <c r="L309" s="197">
        <v>2645</v>
      </c>
      <c r="M309" s="197">
        <v>3238</v>
      </c>
      <c r="N309" s="197">
        <v>3691</v>
      </c>
      <c r="O309" s="197">
        <v>3462</v>
      </c>
      <c r="P309" s="197">
        <v>3026</v>
      </c>
      <c r="Q309" s="197">
        <v>2468</v>
      </c>
      <c r="R309" s="197">
        <v>2097</v>
      </c>
      <c r="S309" s="197">
        <v>1274</v>
      </c>
      <c r="T309" s="197">
        <v>849</v>
      </c>
      <c r="U309" s="197">
        <v>428</v>
      </c>
      <c r="V309" s="197">
        <v>158</v>
      </c>
    </row>
    <row r="310" spans="1:22">
      <c r="A310" s="148" t="s">
        <v>137</v>
      </c>
      <c r="B310" s="129">
        <v>90527</v>
      </c>
      <c r="C310" s="54"/>
      <c r="D310" s="197">
        <v>5340</v>
      </c>
      <c r="E310" s="197">
        <v>5837</v>
      </c>
      <c r="F310" s="197">
        <v>5765</v>
      </c>
      <c r="G310" s="197">
        <v>5076</v>
      </c>
      <c r="H310" s="197">
        <v>5118</v>
      </c>
      <c r="I310" s="197">
        <v>5748</v>
      </c>
      <c r="J310" s="197">
        <v>6161</v>
      </c>
      <c r="K310" s="197">
        <v>6222</v>
      </c>
      <c r="L310" s="197">
        <v>6040</v>
      </c>
      <c r="M310" s="197">
        <v>7080</v>
      </c>
      <c r="N310" s="197">
        <v>7319</v>
      </c>
      <c r="O310" s="197">
        <v>6500</v>
      </c>
      <c r="P310" s="197">
        <v>5097</v>
      </c>
      <c r="Q310" s="197">
        <v>4398</v>
      </c>
      <c r="R310" s="197">
        <v>3801</v>
      </c>
      <c r="S310" s="197">
        <v>2500</v>
      </c>
      <c r="T310" s="197">
        <v>1573</v>
      </c>
      <c r="U310" s="197">
        <v>705</v>
      </c>
      <c r="V310" s="197">
        <v>247</v>
      </c>
    </row>
    <row r="312" spans="1:22">
      <c r="A312" s="158"/>
    </row>
  </sheetData>
  <mergeCells count="10">
    <mergeCell ref="Q1:R1"/>
    <mergeCell ref="D5:V5"/>
    <mergeCell ref="D107:V107"/>
    <mergeCell ref="D209:V209"/>
    <mergeCell ref="D243:V243"/>
    <mergeCell ref="D277:V277"/>
    <mergeCell ref="D39:V39"/>
    <mergeCell ref="D73:V73"/>
    <mergeCell ref="D141:V141"/>
    <mergeCell ref="D175:V175"/>
  </mergeCells>
  <hyperlinks>
    <hyperlink ref="A3" location="Contents!A1" display="back to contents" xr:uid="{750DFA5B-731C-4F45-8FEF-438AF409E2FA}"/>
    <hyperlink ref="A3:B3" location="Contents!A1" display="back to contents" xr:uid="{430E0E5F-6651-4C49-8996-B414F646890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CV381"/>
  <sheetViews>
    <sheetView workbookViewId="0">
      <selection activeCell="A2" sqref="A2"/>
    </sheetView>
  </sheetViews>
  <sheetFormatPr defaultColWidth="8.81640625" defaultRowHeight="14.5"/>
  <cols>
    <col min="1" max="1" width="40.81640625" style="5" bestFit="1" customWidth="1"/>
    <col min="2" max="3" width="13.1796875" style="5" bestFit="1" customWidth="1"/>
    <col min="4" max="4" width="12" style="5" bestFit="1" customWidth="1"/>
    <col min="5" max="5" width="18" style="5" bestFit="1" customWidth="1"/>
    <col min="6" max="7" width="13.453125" style="5" bestFit="1" customWidth="1"/>
    <col min="8" max="16384" width="8.81640625" style="5"/>
  </cols>
  <sheetData>
    <row r="1" spans="1:100" ht="15.5">
      <c r="A1" s="41" t="s">
        <v>311</v>
      </c>
      <c r="B1" s="41"/>
      <c r="C1" s="41"/>
      <c r="D1" s="41"/>
      <c r="E1" s="41"/>
      <c r="F1" s="41"/>
      <c r="G1" s="41"/>
      <c r="H1" s="41"/>
      <c r="I1" s="41"/>
      <c r="J1" s="41"/>
      <c r="K1" s="41"/>
      <c r="L1" s="41"/>
      <c r="M1" s="41"/>
      <c r="N1" s="42"/>
      <c r="O1" s="42"/>
      <c r="P1" s="42"/>
      <c r="Q1" s="42"/>
      <c r="R1" s="42"/>
      <c r="S1" s="42"/>
      <c r="T1" s="42"/>
      <c r="U1" s="42"/>
      <c r="V1" s="43"/>
      <c r="W1" s="43"/>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3"/>
      <c r="BU1" s="44"/>
      <c r="BV1" s="44"/>
      <c r="BW1" s="44"/>
      <c r="BX1" s="44"/>
      <c r="BY1" s="44"/>
      <c r="BZ1" s="44"/>
      <c r="CA1" s="44"/>
      <c r="CB1" s="44"/>
      <c r="CC1" s="44"/>
      <c r="CD1" s="44"/>
      <c r="CE1" s="44"/>
      <c r="CF1" s="44"/>
      <c r="CG1" s="44"/>
      <c r="CH1" s="44"/>
      <c r="CI1" s="44"/>
      <c r="CJ1" s="44"/>
      <c r="CK1" s="44"/>
      <c r="CL1" s="44"/>
      <c r="CM1" s="44"/>
      <c r="CN1" s="44"/>
      <c r="CO1" s="44"/>
      <c r="CP1" s="44"/>
      <c r="CQ1" s="44"/>
    </row>
    <row r="2" spans="1:100" ht="15.5">
      <c r="A2" s="1" t="s">
        <v>197</v>
      </c>
      <c r="B2" s="57"/>
      <c r="C2" s="57"/>
      <c r="D2" s="57"/>
      <c r="E2" s="57"/>
      <c r="F2" s="57"/>
      <c r="G2" s="57"/>
      <c r="H2" s="57"/>
      <c r="I2" s="57"/>
      <c r="J2" s="42"/>
      <c r="K2" s="45"/>
      <c r="L2" s="45"/>
      <c r="M2" s="41"/>
      <c r="N2" s="42"/>
      <c r="O2" s="42"/>
      <c r="P2" s="42"/>
      <c r="Q2" s="42"/>
      <c r="R2" s="42"/>
      <c r="S2" s="42"/>
      <c r="T2" s="42"/>
      <c r="U2" s="42"/>
      <c r="V2" s="43"/>
      <c r="W2" s="43"/>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3"/>
      <c r="BU2" s="46"/>
      <c r="BV2" s="46"/>
      <c r="BW2" s="46"/>
      <c r="BX2" s="46"/>
      <c r="BY2" s="46"/>
      <c r="BZ2" s="46"/>
      <c r="CA2" s="46"/>
      <c r="CB2" s="46"/>
      <c r="CC2" s="46"/>
      <c r="CD2" s="46"/>
      <c r="CE2" s="46"/>
      <c r="CF2" s="46"/>
      <c r="CG2" s="46"/>
      <c r="CH2" s="46"/>
      <c r="CI2" s="46"/>
      <c r="CJ2" s="46"/>
      <c r="CK2" s="46"/>
      <c r="CL2" s="46"/>
      <c r="CM2" s="46"/>
      <c r="CN2" s="46"/>
      <c r="CO2" s="46"/>
      <c r="CP2" s="46"/>
      <c r="CQ2" s="46"/>
    </row>
    <row r="3" spans="1:100">
      <c r="B3" s="60"/>
      <c r="C3" s="55"/>
      <c r="D3" s="55"/>
      <c r="F3" s="55"/>
      <c r="G3" s="55"/>
      <c r="I3" s="55"/>
      <c r="J3" s="55"/>
      <c r="K3" s="55"/>
      <c r="L3" s="55"/>
      <c r="M3" s="55"/>
      <c r="N3" s="55"/>
      <c r="O3" s="55"/>
      <c r="P3" s="55"/>
      <c r="Q3" s="55"/>
      <c r="R3" s="55"/>
      <c r="S3" s="55"/>
      <c r="T3" s="55"/>
      <c r="U3" s="55"/>
      <c r="V3" s="55"/>
      <c r="W3" s="55"/>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row>
    <row r="4" spans="1:100" ht="15.5">
      <c r="A4" s="48" t="s">
        <v>173</v>
      </c>
      <c r="B4" s="47" t="s">
        <v>110</v>
      </c>
      <c r="C4" s="31" t="s">
        <v>112</v>
      </c>
      <c r="D4" s="49" t="s">
        <v>114</v>
      </c>
      <c r="E4" s="58" t="s">
        <v>111</v>
      </c>
      <c r="F4" s="49" t="s">
        <v>113</v>
      </c>
      <c r="G4" s="49" t="s">
        <v>115</v>
      </c>
      <c r="I4" s="60"/>
      <c r="J4" s="60"/>
      <c r="K4" s="60"/>
      <c r="L4" s="60"/>
      <c r="M4" s="60"/>
      <c r="N4" s="60"/>
      <c r="O4" s="60"/>
      <c r="P4" s="60"/>
      <c r="Q4" s="60"/>
      <c r="R4" s="60"/>
      <c r="S4" s="60"/>
      <c r="T4" s="60"/>
      <c r="U4" s="60"/>
      <c r="V4" s="60"/>
      <c r="W4" s="60"/>
      <c r="X4" s="59"/>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row>
    <row r="5" spans="1:100" ht="15.5">
      <c r="A5" s="48" t="s">
        <v>194</v>
      </c>
      <c r="B5" s="61"/>
      <c r="C5" s="61"/>
      <c r="D5" s="61"/>
      <c r="E5" s="61"/>
      <c r="F5" s="61"/>
      <c r="G5" s="61"/>
      <c r="I5" s="60"/>
      <c r="J5" s="60"/>
      <c r="K5" s="60"/>
      <c r="L5" s="60"/>
      <c r="M5" s="60"/>
      <c r="N5" s="60"/>
      <c r="O5" s="60"/>
      <c r="P5" s="60"/>
      <c r="Q5" s="60"/>
      <c r="R5" s="60"/>
      <c r="S5" s="60"/>
      <c r="T5" s="60"/>
      <c r="U5" s="60"/>
      <c r="V5" s="60"/>
      <c r="W5" s="60"/>
      <c r="X5" s="59"/>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row>
    <row r="6" spans="1:100" ht="15.5">
      <c r="A6" s="51" t="s">
        <v>131</v>
      </c>
      <c r="B6" s="56">
        <f>(G!B75-F!B76)/G!B75</f>
        <v>-3.3620447608437715E-2</v>
      </c>
      <c r="C6" s="56">
        <f>(G!B177-F!B178)/G!B177</f>
        <v>-2.5813834052636795E-2</v>
      </c>
      <c r="D6" s="56">
        <f>(G!B279-F!B280)/G!B279</f>
        <v>-2.6940270762869398E-2</v>
      </c>
      <c r="E6" s="56">
        <f>(G!B41-F!B42)/G!B41</f>
        <v>-1.8222933971561311E-2</v>
      </c>
      <c r="F6" s="56">
        <f>(G!B143-F!B144)/G!B143</f>
        <v>2.9569845714981475E-4</v>
      </c>
      <c r="G6" s="56">
        <f>(G!B245-F!B246)/G!B245</f>
        <v>2.4348311763114491E-3</v>
      </c>
      <c r="H6" s="62"/>
      <c r="I6" s="53"/>
      <c r="J6" s="53"/>
      <c r="K6" s="53"/>
      <c r="L6" s="53"/>
      <c r="M6" s="53"/>
      <c r="N6" s="53"/>
      <c r="O6" s="53"/>
      <c r="P6" s="53"/>
      <c r="Q6" s="53"/>
      <c r="R6" s="53"/>
      <c r="S6" s="53"/>
      <c r="T6" s="53"/>
      <c r="U6" s="53"/>
      <c r="V6" s="53"/>
      <c r="W6" s="53"/>
      <c r="X6" s="53"/>
      <c r="Y6" s="53"/>
      <c r="Z6" s="53"/>
      <c r="AA6" s="53"/>
      <c r="AB6" s="52"/>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3"/>
      <c r="BZ6" s="46"/>
      <c r="CA6" s="46"/>
      <c r="CB6" s="46"/>
      <c r="CC6" s="46"/>
      <c r="CD6" s="46"/>
      <c r="CE6" s="46"/>
      <c r="CF6" s="46"/>
      <c r="CG6" s="46"/>
      <c r="CH6" s="46"/>
      <c r="CI6" s="46"/>
      <c r="CJ6" s="46"/>
      <c r="CK6" s="46"/>
      <c r="CL6" s="46"/>
      <c r="CM6" s="46"/>
      <c r="CN6" s="46"/>
      <c r="CO6" s="46"/>
      <c r="CP6" s="46"/>
      <c r="CQ6" s="46"/>
      <c r="CR6" s="46"/>
      <c r="CS6" s="46"/>
      <c r="CT6" s="46"/>
      <c r="CU6" s="46"/>
      <c r="CV6" s="46"/>
    </row>
    <row r="7" spans="1:100" ht="15.5">
      <c r="A7" s="51" t="s">
        <v>141</v>
      </c>
      <c r="B7" s="56">
        <f>(G!B76-F!B77)/G!B76</f>
        <v>-1.4497151928284621E-2</v>
      </c>
      <c r="C7" s="56">
        <f>(G!B178-F!B179)/G!B178</f>
        <v>-7.2570735213422881E-3</v>
      </c>
      <c r="D7" s="56">
        <f>(G!B280-F!B281)/G!B280</f>
        <v>-4.1344307058614809E-3</v>
      </c>
      <c r="E7" s="56">
        <f>(G!B42-F!B43)/G!B42</f>
        <v>-1.711406547788983E-2</v>
      </c>
      <c r="F7" s="56">
        <f>(G!B144-F!B145)/G!B144</f>
        <v>-7.4252304580041534E-3</v>
      </c>
      <c r="G7" s="56">
        <f>(G!B246-F!B247)/G!B246</f>
        <v>-7.616726331022926E-6</v>
      </c>
      <c r="H7" s="62"/>
      <c r="I7" s="53"/>
      <c r="J7" s="53"/>
      <c r="K7" s="53"/>
      <c r="L7" s="53"/>
      <c r="M7" s="53"/>
      <c r="N7" s="53"/>
      <c r="O7" s="53"/>
      <c r="P7" s="53"/>
      <c r="Q7" s="53"/>
      <c r="R7" s="53"/>
      <c r="S7" s="53"/>
      <c r="T7" s="53"/>
      <c r="U7" s="53"/>
      <c r="V7" s="53"/>
      <c r="W7" s="53"/>
      <c r="X7" s="53"/>
      <c r="Y7" s="53"/>
      <c r="Z7" s="53"/>
      <c r="AA7" s="53"/>
      <c r="AB7" s="52"/>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3"/>
      <c r="BZ7" s="46"/>
      <c r="CA7" s="46"/>
      <c r="CB7" s="46"/>
      <c r="CC7" s="46"/>
      <c r="CD7" s="46"/>
      <c r="CE7" s="46"/>
      <c r="CF7" s="46"/>
      <c r="CG7" s="46"/>
      <c r="CH7" s="46"/>
      <c r="CI7" s="46"/>
      <c r="CJ7" s="46"/>
      <c r="CK7" s="46"/>
      <c r="CL7" s="46"/>
      <c r="CM7" s="46"/>
      <c r="CN7" s="46"/>
      <c r="CO7" s="46"/>
      <c r="CP7" s="46"/>
      <c r="CQ7" s="46"/>
      <c r="CR7" s="46"/>
      <c r="CS7" s="46"/>
      <c r="CT7" s="46"/>
      <c r="CU7" s="46"/>
      <c r="CV7" s="46"/>
    </row>
    <row r="8" spans="1:100" ht="15.5">
      <c r="A8" s="51" t="s">
        <v>143</v>
      </c>
      <c r="B8" s="56">
        <f>(G!B77-F!B78)/G!B77</f>
        <v>-4.0531491206428644E-4</v>
      </c>
      <c r="C8" s="56">
        <f>(G!B179-F!B180)/G!B179</f>
        <v>9.3324012583012924E-3</v>
      </c>
      <c r="D8" s="56">
        <f>(G!B281-F!B282)/G!B281</f>
        <v>1.7004259758323915E-2</v>
      </c>
      <c r="E8" s="56">
        <f>(G!B43-F!B44)/G!B43</f>
        <v>-1.4293231933999898E-2</v>
      </c>
      <c r="F8" s="56">
        <f>(G!B145-F!B146)/G!B145</f>
        <v>-8.0857974152513702E-3</v>
      </c>
      <c r="G8" s="56">
        <f>(G!B247-F!B248)/G!B247</f>
        <v>3.2497445432768815E-3</v>
      </c>
      <c r="H8" s="62"/>
      <c r="I8" s="53"/>
      <c r="J8" s="53"/>
      <c r="K8" s="53"/>
      <c r="L8" s="53"/>
      <c r="M8" s="53"/>
      <c r="N8" s="53"/>
      <c r="O8" s="53"/>
      <c r="P8" s="53"/>
      <c r="Q8" s="53"/>
      <c r="R8" s="53"/>
      <c r="S8" s="53"/>
      <c r="T8" s="53"/>
      <c r="U8" s="53"/>
      <c r="V8" s="53"/>
      <c r="W8" s="53"/>
      <c r="X8" s="53"/>
      <c r="Y8" s="53"/>
      <c r="Z8" s="53"/>
      <c r="AA8" s="53"/>
      <c r="AB8" s="52"/>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3"/>
    </row>
    <row r="9" spans="1:100" ht="15.5">
      <c r="A9" s="51" t="s">
        <v>147</v>
      </c>
      <c r="B9" s="56">
        <f>(G!B78-F!B79)/G!B78</f>
        <v>-1.4757900161634144E-2</v>
      </c>
      <c r="C9" s="56">
        <f>(G!B180-F!B181)/G!B180</f>
        <v>1.505361402533639E-3</v>
      </c>
      <c r="D9" s="56">
        <f>(G!B282-F!B283)/G!B282</f>
        <v>9.874492432631967E-3</v>
      </c>
      <c r="E9" s="56">
        <f>(G!B44-F!B45)/G!B44</f>
        <v>-5.1852701617528963E-3</v>
      </c>
      <c r="F9" s="56">
        <f>(G!B146-F!B147)/G!B146</f>
        <v>1.2028579180609568E-2</v>
      </c>
      <c r="G9" s="56">
        <f>(G!B248-F!B249)/G!B248</f>
        <v>2.034174125305126E-2</v>
      </c>
      <c r="H9" s="62"/>
      <c r="I9" s="53"/>
      <c r="J9" s="53"/>
      <c r="K9" s="53"/>
      <c r="L9" s="53"/>
      <c r="M9" s="53"/>
      <c r="N9" s="53"/>
      <c r="O9" s="53"/>
      <c r="P9" s="53"/>
      <c r="Q9" s="53"/>
      <c r="R9" s="53"/>
      <c r="S9" s="53"/>
      <c r="T9" s="53"/>
      <c r="U9" s="53"/>
      <c r="V9" s="53"/>
      <c r="W9" s="53"/>
      <c r="X9" s="53"/>
      <c r="Y9" s="53"/>
      <c r="Z9" s="53"/>
      <c r="AA9" s="53"/>
      <c r="AB9" s="52"/>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3"/>
    </row>
    <row r="10" spans="1:100" ht="15.5">
      <c r="A10" s="51" t="s">
        <v>126</v>
      </c>
      <c r="B10" s="56">
        <f>(G!B79-F!B80)/G!B79</f>
        <v>-2.2541000588386411E-2</v>
      </c>
      <c r="C10" s="56">
        <f>(G!B181-F!B182)/G!B181</f>
        <v>-2.2194705310219127E-2</v>
      </c>
      <c r="D10" s="56">
        <f>(G!B283-F!B284)/G!B283</f>
        <v>-1.5648899398211898E-2</v>
      </c>
      <c r="E10" s="56">
        <f>(G!B45-F!B46)/G!B45</f>
        <v>-1.9027120103314678E-2</v>
      </c>
      <c r="F10" s="56">
        <f>(G!B147-F!B148)/G!B147</f>
        <v>-1.1076137879084855E-2</v>
      </c>
      <c r="G10" s="56">
        <f>(G!B249-F!B250)/G!B249</f>
        <v>1.4704665628690269E-3</v>
      </c>
      <c r="H10" s="62"/>
      <c r="I10" s="53"/>
      <c r="J10" s="53"/>
      <c r="K10" s="53"/>
      <c r="L10" s="53"/>
      <c r="M10" s="53"/>
      <c r="N10" s="53"/>
      <c r="O10" s="53"/>
      <c r="P10" s="53"/>
      <c r="Q10" s="53"/>
      <c r="R10" s="53"/>
      <c r="S10" s="53"/>
      <c r="T10" s="53"/>
      <c r="U10" s="53"/>
      <c r="V10" s="53"/>
      <c r="W10" s="53"/>
      <c r="X10" s="53"/>
      <c r="Y10" s="53"/>
      <c r="Z10" s="53"/>
      <c r="AA10" s="53"/>
      <c r="AB10" s="52"/>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3"/>
    </row>
    <row r="11" spans="1:100" ht="15.5">
      <c r="A11" s="51" t="s">
        <v>152</v>
      </c>
      <c r="B11" s="56">
        <f>(G!B80-F!B81)/G!B80</f>
        <v>2.2450961351718781E-2</v>
      </c>
      <c r="C11" s="56">
        <f>(G!B182-F!B183)/G!B182</f>
        <v>2.6958133786497761E-2</v>
      </c>
      <c r="D11" s="56">
        <f>(G!B284-F!B285)/G!B284</f>
        <v>3.5409735765362702E-2</v>
      </c>
      <c r="E11" s="56">
        <f>(G!B46-F!B47)/G!B46</f>
        <v>5.658514355157223E-3</v>
      </c>
      <c r="F11" s="56">
        <f>(G!B148-F!B149)/G!B148</f>
        <v>1.3154927459971434E-2</v>
      </c>
      <c r="G11" s="56">
        <f>(G!B250-F!B251)/G!B250</f>
        <v>2.6553609282606271E-2</v>
      </c>
      <c r="H11" s="62"/>
      <c r="I11" s="53"/>
      <c r="J11" s="53"/>
      <c r="K11" s="53"/>
      <c r="L11" s="53"/>
      <c r="M11" s="53"/>
      <c r="N11" s="53"/>
      <c r="O11" s="53"/>
      <c r="P11" s="53"/>
      <c r="Q11" s="53"/>
      <c r="R11" s="53"/>
      <c r="S11" s="53"/>
      <c r="T11" s="53"/>
      <c r="U11" s="53"/>
      <c r="V11" s="53"/>
      <c r="W11" s="53"/>
      <c r="X11" s="53"/>
      <c r="Y11" s="53"/>
      <c r="Z11" s="53"/>
      <c r="AA11" s="53"/>
      <c r="AB11" s="52"/>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3"/>
    </row>
    <row r="12" spans="1:100" ht="15.5">
      <c r="A12" s="51" t="s">
        <v>146</v>
      </c>
      <c r="B12" s="56">
        <f>(G!B81-F!B82)/G!B81</f>
        <v>2.7497834545529539E-3</v>
      </c>
      <c r="C12" s="56">
        <f>(G!B183-F!B184)/G!B183</f>
        <v>1.2328169321405192E-2</v>
      </c>
      <c r="D12" s="56">
        <f>(G!B285-F!B286)/G!B285</f>
        <v>1.5598840295642942E-2</v>
      </c>
      <c r="E12" s="56">
        <f>(G!B47-F!B48)/G!B47</f>
        <v>-1.9560323136008476E-2</v>
      </c>
      <c r="F12" s="56">
        <f>(G!B149-F!B150)/G!B149</f>
        <v>-9.0819478215154112E-3</v>
      </c>
      <c r="G12" s="56">
        <f>(G!B251-F!B252)/G!B251</f>
        <v>1.1768090169722012E-4</v>
      </c>
      <c r="H12" s="62"/>
      <c r="I12" s="53"/>
      <c r="J12" s="53"/>
      <c r="K12" s="53"/>
      <c r="L12" s="53"/>
      <c r="M12" s="53"/>
      <c r="N12" s="53"/>
      <c r="O12" s="53"/>
      <c r="P12" s="53"/>
      <c r="Q12" s="53"/>
      <c r="R12" s="53"/>
      <c r="S12" s="53"/>
      <c r="T12" s="53"/>
      <c r="U12" s="53"/>
      <c r="V12" s="53"/>
      <c r="W12" s="53"/>
      <c r="X12" s="53"/>
      <c r="Y12" s="53"/>
      <c r="Z12" s="53"/>
      <c r="AA12" s="53"/>
      <c r="AB12" s="52"/>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3"/>
    </row>
    <row r="13" spans="1:100" ht="15.5">
      <c r="A13" s="51" t="s">
        <v>144</v>
      </c>
      <c r="B13" s="56">
        <f>(G!B82-F!B83)/G!B82</f>
        <v>2.6228256720649983E-2</v>
      </c>
      <c r="C13" s="56">
        <f>(G!B184-F!B185)/G!B184</f>
        <v>3.1999351911860013E-2</v>
      </c>
      <c r="D13" s="56">
        <f>(G!B286-F!B287)/G!B286</f>
        <v>3.1608768971332211E-2</v>
      </c>
      <c r="E13" s="56">
        <f>(G!B48-F!B49)/G!B48</f>
        <v>-4.0639251506004413E-3</v>
      </c>
      <c r="F13" s="56">
        <f>(G!B150-F!B151)/G!B150</f>
        <v>6.8090374497059734E-3</v>
      </c>
      <c r="G13" s="56">
        <f>(G!B252-F!B253)/G!B252</f>
        <v>9.688501177287992E-3</v>
      </c>
      <c r="H13" s="62"/>
      <c r="I13" s="53"/>
      <c r="J13" s="53"/>
      <c r="K13" s="53"/>
      <c r="L13" s="53"/>
      <c r="M13" s="53"/>
      <c r="N13" s="53"/>
      <c r="O13" s="53"/>
      <c r="P13" s="53"/>
      <c r="Q13" s="53"/>
      <c r="R13" s="53"/>
      <c r="S13" s="53"/>
      <c r="T13" s="53"/>
      <c r="U13" s="53"/>
      <c r="V13" s="53"/>
      <c r="W13" s="53"/>
      <c r="X13" s="53"/>
      <c r="Y13" s="53"/>
      <c r="Z13" s="53"/>
      <c r="AA13" s="53"/>
      <c r="AB13" s="52"/>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3"/>
    </row>
    <row r="14" spans="1:100" ht="15.5">
      <c r="A14" s="51" t="s">
        <v>145</v>
      </c>
      <c r="B14" s="56">
        <f>(G!B83-F!B84)/G!B83</f>
        <v>1.0748201678989268E-2</v>
      </c>
      <c r="C14" s="56">
        <f>(G!B185-F!B186)/G!B185</f>
        <v>2.3256197801472287E-2</v>
      </c>
      <c r="D14" s="56">
        <f>(G!B287-F!B288)/G!B287</f>
        <v>2.4557292096446786E-2</v>
      </c>
      <c r="E14" s="56">
        <f>(G!B49-F!B50)/G!B49</f>
        <v>-1.8499935258319306E-2</v>
      </c>
      <c r="F14" s="56">
        <f>(G!B151-F!B152)/G!B151</f>
        <v>-5.6400314047203217E-3</v>
      </c>
      <c r="G14" s="56">
        <f>(G!B253-F!B254)/G!B253</f>
        <v>-1.7884802708270124E-3</v>
      </c>
      <c r="H14" s="62"/>
      <c r="I14" s="53"/>
      <c r="J14" s="53"/>
      <c r="K14" s="53"/>
      <c r="L14" s="53"/>
      <c r="M14" s="53"/>
      <c r="N14" s="53"/>
      <c r="O14" s="53"/>
      <c r="P14" s="53"/>
      <c r="Q14" s="53"/>
      <c r="R14" s="53"/>
      <c r="S14" s="53"/>
      <c r="T14" s="53"/>
      <c r="U14" s="53"/>
      <c r="V14" s="53"/>
      <c r="W14" s="53"/>
      <c r="X14" s="53"/>
      <c r="Y14" s="53"/>
      <c r="Z14" s="53"/>
      <c r="AA14" s="53"/>
      <c r="AB14" s="52"/>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3"/>
    </row>
    <row r="15" spans="1:100" ht="15.5">
      <c r="A15" s="51" t="s">
        <v>151</v>
      </c>
      <c r="B15" s="56">
        <f>(G!B84-F!B85)/G!B84</f>
        <v>2.4310635903207655E-2</v>
      </c>
      <c r="C15" s="56">
        <f>(G!B186-F!B187)/G!B186</f>
        <v>2.9530624351179001E-2</v>
      </c>
      <c r="D15" s="56">
        <f>(G!B288-F!B289)/G!B288</f>
        <v>3.1115542998541169E-2</v>
      </c>
      <c r="E15" s="56">
        <f>(G!B50-F!B51)/G!B50</f>
        <v>5.8724531815089343E-3</v>
      </c>
      <c r="F15" s="56">
        <f>(G!B152-F!B153)/G!B152</f>
        <v>1.2114127835927952E-2</v>
      </c>
      <c r="G15" s="56">
        <f>(G!B254-F!B255)/G!B254</f>
        <v>2.1886818882196388E-2</v>
      </c>
      <c r="H15" s="62"/>
      <c r="I15" s="53"/>
      <c r="J15" s="53"/>
      <c r="K15" s="53"/>
      <c r="L15" s="53"/>
      <c r="M15" s="53"/>
      <c r="N15" s="53"/>
      <c r="O15" s="53"/>
      <c r="P15" s="53"/>
      <c r="Q15" s="53"/>
      <c r="R15" s="53"/>
      <c r="S15" s="53"/>
      <c r="T15" s="53"/>
      <c r="U15" s="53"/>
      <c r="V15" s="53"/>
      <c r="W15" s="53"/>
      <c r="X15" s="53"/>
      <c r="Y15" s="53"/>
      <c r="Z15" s="53"/>
      <c r="AA15" s="53"/>
      <c r="AB15" s="52"/>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3"/>
    </row>
    <row r="16" spans="1:100" ht="15.5">
      <c r="A16" s="51" t="s">
        <v>132</v>
      </c>
      <c r="B16" s="56">
        <f>(G!B85-F!B86)/G!B85</f>
        <v>-6.1991397936312417E-3</v>
      </c>
      <c r="C16" s="56">
        <f>(G!B187-F!B188)/G!B187</f>
        <v>1.3719875924600334E-3</v>
      </c>
      <c r="D16" s="56">
        <f>(G!B289-F!B290)/G!B289</f>
        <v>1.1479691276214236E-2</v>
      </c>
      <c r="E16" s="56">
        <f>(G!B51-F!B52)/G!B51</f>
        <v>-2.7885125407289536E-2</v>
      </c>
      <c r="F16" s="56">
        <f>(G!B153-F!B154)/G!B153</f>
        <v>-1.5016075377724916E-2</v>
      </c>
      <c r="G16" s="56">
        <f>(G!B255-F!B256)/G!B255</f>
        <v>-3.4803206997084547E-3</v>
      </c>
      <c r="H16" s="62"/>
      <c r="I16" s="53"/>
      <c r="J16" s="53"/>
      <c r="K16" s="53"/>
      <c r="L16" s="53"/>
      <c r="M16" s="53"/>
      <c r="N16" s="53"/>
      <c r="O16" s="53"/>
      <c r="P16" s="53"/>
      <c r="Q16" s="53"/>
      <c r="R16" s="53"/>
      <c r="S16" s="53"/>
      <c r="T16" s="53"/>
      <c r="U16" s="53"/>
      <c r="V16" s="53"/>
      <c r="W16" s="53"/>
      <c r="X16" s="53"/>
      <c r="Y16" s="53"/>
      <c r="Z16" s="53"/>
      <c r="AA16" s="53"/>
      <c r="AB16" s="52"/>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3"/>
    </row>
    <row r="17" spans="1:77" ht="15.5">
      <c r="A17" s="51" t="s">
        <v>139</v>
      </c>
      <c r="B17" s="56">
        <f>(G!B86-F!B87)/G!B86</f>
        <v>8.8849400266548199E-3</v>
      </c>
      <c r="C17" s="56">
        <f>(G!B188-F!B189)/G!B188</f>
        <v>1.6292525885321499E-2</v>
      </c>
      <c r="D17" s="56">
        <f>(G!B290-F!B291)/G!B290</f>
        <v>2.4435767613490089E-2</v>
      </c>
      <c r="E17" s="56">
        <f>(G!B52-F!B53)/G!B52</f>
        <v>-1.9841187568677046E-2</v>
      </c>
      <c r="F17" s="56">
        <f>(G!B154-F!B155)/G!B154</f>
        <v>-9.1879558326202985E-3</v>
      </c>
      <c r="G17" s="56">
        <f>(G!B256-F!B257)/G!B256</f>
        <v>6.6358335009048864E-4</v>
      </c>
      <c r="H17" s="62"/>
      <c r="I17" s="53"/>
      <c r="J17" s="53"/>
      <c r="K17" s="53"/>
      <c r="L17" s="53"/>
      <c r="M17" s="53"/>
      <c r="N17" s="53"/>
      <c r="O17" s="53"/>
      <c r="P17" s="53"/>
      <c r="Q17" s="53"/>
      <c r="R17" s="53"/>
      <c r="S17" s="53"/>
      <c r="T17" s="53"/>
      <c r="U17" s="53"/>
      <c r="V17" s="53"/>
      <c r="W17" s="53"/>
      <c r="X17" s="53"/>
      <c r="Y17" s="53"/>
      <c r="Z17" s="53"/>
      <c r="AA17" s="53"/>
      <c r="AB17" s="52"/>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3"/>
    </row>
    <row r="18" spans="1:77" ht="15.5">
      <c r="A18" s="51" t="s">
        <v>136</v>
      </c>
      <c r="B18" s="56">
        <f>(G!B87-F!B88)/G!B87</f>
        <v>-1.047696750715516E-2</v>
      </c>
      <c r="C18" s="56">
        <f>(G!B189-F!B190)/G!B189</f>
        <v>-2.4551173852999848E-3</v>
      </c>
      <c r="D18" s="56">
        <f>(G!B291-F!B292)/G!B291</f>
        <v>5.1833827592325044E-3</v>
      </c>
      <c r="E18" s="56">
        <f>(G!B53-F!B54)/G!B53</f>
        <v>-1.6924999999999999E-2</v>
      </c>
      <c r="F18" s="56">
        <f>(G!B155-F!B156)/G!B155</f>
        <v>-7.0352254105934967E-3</v>
      </c>
      <c r="G18" s="56">
        <f>(G!B257-F!B258)/G!B257</f>
        <v>1.1959824751955675E-3</v>
      </c>
      <c r="H18" s="62"/>
      <c r="I18" s="53"/>
      <c r="J18" s="53"/>
      <c r="K18" s="53"/>
      <c r="L18" s="53"/>
      <c r="M18" s="53"/>
      <c r="N18" s="53"/>
      <c r="O18" s="53"/>
      <c r="P18" s="53"/>
      <c r="Q18" s="53"/>
      <c r="R18" s="53"/>
      <c r="S18" s="53"/>
      <c r="T18" s="53"/>
      <c r="U18" s="53"/>
      <c r="V18" s="53"/>
      <c r="W18" s="53"/>
      <c r="X18" s="53"/>
      <c r="Y18" s="53"/>
      <c r="Z18" s="53"/>
      <c r="AA18" s="53"/>
      <c r="AB18" s="51"/>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54"/>
    </row>
    <row r="19" spans="1:77" ht="15.5">
      <c r="A19" s="51" t="s">
        <v>140</v>
      </c>
      <c r="B19" s="56">
        <f>(G!B88-F!B89)/G!B88</f>
        <v>-7.0781663647763687E-4</v>
      </c>
      <c r="C19" s="56">
        <f>(G!B190-F!B191)/G!B190</f>
        <v>5.5263244978324896E-3</v>
      </c>
      <c r="D19" s="56">
        <f>(G!B292-F!B293)/G!B292</f>
        <v>1.3021644453916056E-2</v>
      </c>
      <c r="E19" s="56">
        <f>(G!B54-F!B55)/G!B54</f>
        <v>-1.7336170258149493E-2</v>
      </c>
      <c r="F19" s="56">
        <f>(G!B156-F!B157)/G!B156</f>
        <v>-8.816014527947294E-3</v>
      </c>
      <c r="G19" s="56">
        <f>(G!B258-F!B259)/G!B258</f>
        <v>4.5326575111495045E-3</v>
      </c>
      <c r="H19" s="62"/>
      <c r="I19" s="53"/>
      <c r="J19" s="53"/>
      <c r="K19" s="53"/>
      <c r="L19" s="53"/>
      <c r="M19" s="53"/>
      <c r="N19" s="53"/>
      <c r="O19" s="53"/>
      <c r="P19" s="53"/>
      <c r="Q19" s="53"/>
      <c r="R19" s="53"/>
      <c r="S19" s="53"/>
      <c r="T19" s="53"/>
      <c r="U19" s="53"/>
      <c r="V19" s="53"/>
      <c r="W19" s="53"/>
      <c r="X19" s="53"/>
      <c r="Y19" s="53"/>
      <c r="Z19" s="53"/>
      <c r="AA19" s="53"/>
      <c r="AB19" s="51"/>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54"/>
    </row>
    <row r="20" spans="1:77" ht="15.5">
      <c r="A20" s="51" t="s">
        <v>142</v>
      </c>
      <c r="B20" s="56">
        <f>(G!B89-F!B90)/G!B89</f>
        <v>2.8924277948444838E-2</v>
      </c>
      <c r="C20" s="56">
        <f>(G!B191-F!B192)/G!B191</f>
        <v>3.0799907821121766E-2</v>
      </c>
      <c r="D20" s="56">
        <f>(G!B293-F!B294)/G!B293</f>
        <v>3.2384529534324184E-2</v>
      </c>
      <c r="E20" s="56">
        <f>(G!B55-F!B56)/G!B55</f>
        <v>-3.7509448823899332E-3</v>
      </c>
      <c r="F20" s="56">
        <f>(G!B157-F!B158)/G!B157</f>
        <v>7.5972343073137417E-3</v>
      </c>
      <c r="G20" s="56">
        <f>(G!B259-F!B260)/G!B259</f>
        <v>1.4028154795979294E-2</v>
      </c>
      <c r="H20" s="62"/>
      <c r="I20" s="53"/>
      <c r="J20" s="53"/>
      <c r="K20" s="53"/>
      <c r="L20" s="53"/>
      <c r="M20" s="53"/>
      <c r="N20" s="53"/>
      <c r="O20" s="53"/>
      <c r="P20" s="53"/>
      <c r="Q20" s="53"/>
      <c r="R20" s="53"/>
      <c r="S20" s="53"/>
      <c r="T20" s="53"/>
      <c r="U20" s="53"/>
      <c r="V20" s="53"/>
      <c r="W20" s="53"/>
      <c r="X20" s="53"/>
      <c r="Y20" s="53"/>
      <c r="Z20" s="53"/>
      <c r="AA20" s="53"/>
      <c r="AB20" s="51"/>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54"/>
    </row>
    <row r="21" spans="1:77" ht="15.5">
      <c r="A21" s="51" t="s">
        <v>133</v>
      </c>
      <c r="B21" s="56">
        <f>(G!B90-F!B91)/G!B90</f>
        <v>-1.5671153403965545E-2</v>
      </c>
      <c r="C21" s="56">
        <f>(G!B192-F!B193)/G!B192</f>
        <v>-4.3682590613038511E-3</v>
      </c>
      <c r="D21" s="56">
        <f>(G!B294-F!B295)/G!B294</f>
        <v>3.2920669848998088E-4</v>
      </c>
      <c r="E21" s="56">
        <f>(G!B56-F!B57)/G!B56</f>
        <v>-3.4157446771815148E-2</v>
      </c>
      <c r="F21" s="56">
        <f>(G!B158-F!B159)/G!B158</f>
        <v>-1.9110227793915302E-2</v>
      </c>
      <c r="G21" s="56">
        <f>(G!B260-F!B261)/G!B260</f>
        <v>-1.3334120504689292E-2</v>
      </c>
      <c r="H21" s="62"/>
      <c r="I21" s="53"/>
      <c r="J21" s="53"/>
      <c r="K21" s="53"/>
      <c r="L21" s="53"/>
      <c r="M21" s="53"/>
      <c r="N21" s="53"/>
      <c r="O21" s="53"/>
      <c r="P21" s="53"/>
      <c r="Q21" s="53"/>
      <c r="R21" s="53"/>
      <c r="S21" s="53"/>
      <c r="T21" s="53"/>
      <c r="U21" s="53"/>
      <c r="V21" s="53"/>
      <c r="W21" s="53"/>
      <c r="X21" s="53"/>
      <c r="Y21" s="53"/>
      <c r="Z21" s="53"/>
      <c r="AA21" s="53"/>
      <c r="AB21" s="51"/>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54"/>
    </row>
    <row r="22" spans="1:77" ht="15.5">
      <c r="A22" s="51" t="s">
        <v>154</v>
      </c>
      <c r="B22" s="56">
        <f>(G!B91-F!B92)/G!B91</f>
        <v>2.3864193390263411E-2</v>
      </c>
      <c r="C22" s="56">
        <f>(G!B193-F!B194)/G!B193</f>
        <v>3.8789363548205995E-2</v>
      </c>
      <c r="D22" s="56">
        <f>(G!B295-F!B296)/G!B295</f>
        <v>3.7792642140468229E-2</v>
      </c>
      <c r="E22" s="56">
        <f>(G!B57-F!B58)/G!B57</f>
        <v>-1.8283968261790941E-2</v>
      </c>
      <c r="F22" s="56">
        <f>(G!B159-F!B160)/G!B159</f>
        <v>-1.2182048533281357E-3</v>
      </c>
      <c r="G22" s="56">
        <f>(G!B261-F!B262)/G!B261</f>
        <v>2.2081554541439718E-4</v>
      </c>
      <c r="H22" s="62"/>
      <c r="I22" s="53"/>
      <c r="J22" s="53"/>
      <c r="K22" s="53"/>
      <c r="L22" s="53"/>
      <c r="M22" s="53"/>
      <c r="N22" s="53"/>
      <c r="O22" s="53"/>
      <c r="P22" s="53"/>
      <c r="Q22" s="53"/>
      <c r="R22" s="53"/>
      <c r="S22" s="53"/>
      <c r="T22" s="53"/>
      <c r="U22" s="53"/>
      <c r="V22" s="53"/>
      <c r="W22" s="53"/>
      <c r="X22" s="53"/>
      <c r="Y22" s="53"/>
      <c r="Z22" s="53"/>
      <c r="AA22" s="53"/>
      <c r="AB22" s="51"/>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54"/>
    </row>
    <row r="23" spans="1:77" ht="15.5">
      <c r="A23" s="51" t="s">
        <v>128</v>
      </c>
      <c r="B23" s="56">
        <f>(G!B92-F!B93)/G!B92</f>
        <v>5.0008178907765292E-3</v>
      </c>
      <c r="C23" s="56">
        <f>(G!B194-F!B195)/G!B194</f>
        <v>1.2924549806245725E-2</v>
      </c>
      <c r="D23" s="56">
        <f>(G!B296-F!B297)/G!B296</f>
        <v>2.3971003535611837E-2</v>
      </c>
      <c r="E23" s="56">
        <f>(G!B58-F!B59)/G!B58</f>
        <v>-7.9266022903939221E-3</v>
      </c>
      <c r="F23" s="56">
        <f>(G!B160-F!B161)/G!B160</f>
        <v>-3.8620808033128073E-3</v>
      </c>
      <c r="G23" s="56">
        <f>(G!B262-F!B263)/G!B262</f>
        <v>9.7672962537827396E-3</v>
      </c>
      <c r="H23" s="62"/>
      <c r="I23" s="53"/>
      <c r="J23" s="53"/>
      <c r="K23" s="53"/>
      <c r="L23" s="53"/>
      <c r="M23" s="53"/>
      <c r="N23" s="53"/>
      <c r="O23" s="53"/>
      <c r="P23" s="53"/>
      <c r="Q23" s="53"/>
      <c r="R23" s="53"/>
      <c r="S23" s="53"/>
      <c r="T23" s="53"/>
      <c r="U23" s="53"/>
      <c r="V23" s="53"/>
      <c r="W23" s="53"/>
      <c r="X23" s="53"/>
      <c r="Y23" s="53"/>
      <c r="Z23" s="53"/>
      <c r="AA23" s="53"/>
      <c r="AB23" s="51"/>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54"/>
    </row>
    <row r="24" spans="1:77" ht="15.5">
      <c r="A24" s="51" t="s">
        <v>125</v>
      </c>
      <c r="B24" s="56">
        <f>(G!B93-F!B94)/G!B93</f>
        <v>-7.0132494947226592E-2</v>
      </c>
      <c r="C24" s="56">
        <f>(G!B195-F!B196)/G!B195</f>
        <v>-5.0448058413541323E-2</v>
      </c>
      <c r="D24" s="56">
        <f>(G!B297-F!B298)/G!B297</f>
        <v>-4.4199138977812122E-2</v>
      </c>
      <c r="E24" s="56">
        <f>(G!B59-F!B60)/G!B59</f>
        <v>-5.2337586124453911E-2</v>
      </c>
      <c r="F24" s="56">
        <f>(G!B161-F!B162)/G!B161</f>
        <v>-3.5565750546670667E-2</v>
      </c>
      <c r="G24" s="56">
        <f>(G!B263-F!B264)/G!B263</f>
        <v>-3.0670257330939556E-2</v>
      </c>
      <c r="H24" s="62"/>
      <c r="I24" s="53"/>
      <c r="J24" s="53"/>
      <c r="K24" s="53"/>
      <c r="L24" s="53"/>
      <c r="M24" s="53"/>
      <c r="N24" s="53"/>
      <c r="O24" s="53"/>
      <c r="P24" s="53"/>
      <c r="Q24" s="53"/>
      <c r="R24" s="53"/>
      <c r="S24" s="53"/>
      <c r="T24" s="53"/>
      <c r="U24" s="53"/>
      <c r="V24" s="53"/>
      <c r="W24" s="53"/>
      <c r="X24" s="53"/>
      <c r="Y24" s="53"/>
      <c r="Z24" s="53"/>
      <c r="AA24" s="53"/>
      <c r="AB24" s="51"/>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54"/>
    </row>
    <row r="25" spans="1:77" ht="15.5">
      <c r="A25" s="51" t="s">
        <v>127</v>
      </c>
      <c r="B25" s="56">
        <f>(G!B94-F!B95)/G!B94</f>
        <v>-3.8913247729408081E-2</v>
      </c>
      <c r="C25" s="56">
        <f>(G!B196-F!B197)/G!B196</f>
        <v>-4.5972495088408644E-2</v>
      </c>
      <c r="D25" s="56">
        <f>(G!B298-F!B299)/G!B298</f>
        <v>-3.4033252673483727E-2</v>
      </c>
      <c r="E25" s="56">
        <f>(G!B60-F!B61)/G!B60</f>
        <v>-5.6912460262076449E-2</v>
      </c>
      <c r="F25" s="56">
        <f>(G!B162-F!B163)/G!B162</f>
        <v>-5.1009400523963633E-2</v>
      </c>
      <c r="G25" s="56">
        <f>(G!B264-F!B265)/G!B264</f>
        <v>-3.9329711531104136E-2</v>
      </c>
      <c r="H25" s="62"/>
      <c r="I25" s="53"/>
      <c r="J25" s="53"/>
      <c r="K25" s="53"/>
      <c r="L25" s="53"/>
      <c r="M25" s="53"/>
      <c r="N25" s="53"/>
      <c r="O25" s="53"/>
      <c r="P25" s="53"/>
      <c r="Q25" s="53"/>
      <c r="R25" s="53"/>
      <c r="S25" s="53"/>
      <c r="T25" s="53"/>
      <c r="U25" s="53"/>
      <c r="V25" s="53"/>
      <c r="W25" s="53"/>
      <c r="X25" s="53"/>
      <c r="Y25" s="53"/>
      <c r="Z25" s="53"/>
      <c r="AA25" s="53"/>
      <c r="AB25" s="51"/>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54"/>
    </row>
    <row r="26" spans="1:77" ht="15.5">
      <c r="A26" s="51" t="s">
        <v>153</v>
      </c>
      <c r="B26" s="56">
        <f>(G!B95-F!B96)/G!B95</f>
        <v>3.1603385007114508E-2</v>
      </c>
      <c r="C26" s="56">
        <f>(G!B197-F!B198)/G!B197</f>
        <v>4.3575402462121215E-2</v>
      </c>
      <c r="D26" s="56">
        <f>(G!B299-F!B300)/G!B299</f>
        <v>4.6406941791420492E-2</v>
      </c>
      <c r="E26" s="56">
        <f>(G!B61-F!B62)/G!B61</f>
        <v>-1.1918290811977953E-2</v>
      </c>
      <c r="F26" s="56">
        <f>(G!B163-F!B164)/G!B163</f>
        <v>-1.7881279567470152E-3</v>
      </c>
      <c r="G26" s="56">
        <f>(G!B265-F!B266)/G!B265</f>
        <v>5.4022956248421404E-3</v>
      </c>
      <c r="H26" s="62"/>
      <c r="I26" s="53"/>
      <c r="J26" s="53"/>
      <c r="K26" s="53"/>
      <c r="L26" s="53"/>
      <c r="M26" s="53"/>
      <c r="N26" s="53"/>
      <c r="O26" s="53"/>
      <c r="P26" s="53"/>
      <c r="Q26" s="53"/>
      <c r="R26" s="53"/>
      <c r="S26" s="53"/>
      <c r="T26" s="53"/>
      <c r="U26" s="53"/>
      <c r="V26" s="53"/>
      <c r="W26" s="53"/>
      <c r="X26" s="53"/>
      <c r="Y26" s="53"/>
      <c r="Z26" s="53"/>
      <c r="AA26" s="53"/>
      <c r="AB26" s="51"/>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54"/>
    </row>
    <row r="27" spans="1:77" ht="15.5">
      <c r="A27" s="51" t="s">
        <v>148</v>
      </c>
      <c r="B27" s="56">
        <f>(G!B96-F!B97)/G!B96</f>
        <v>1.5854944633526675E-2</v>
      </c>
      <c r="C27" s="56">
        <f>(G!B198-F!B199)/G!B198</f>
        <v>3.0112420489179455E-2</v>
      </c>
      <c r="D27" s="56">
        <f>(G!B300-F!B301)/G!B300</f>
        <v>2.9665781618872122E-2</v>
      </c>
      <c r="E27" s="56">
        <f>(G!B62-F!B63)/G!B62</f>
        <v>-1.3734625958616698E-2</v>
      </c>
      <c r="F27" s="56">
        <f>(G!B164-F!B165)/G!B164</f>
        <v>1.1398804265432557E-4</v>
      </c>
      <c r="G27" s="56">
        <f>(G!B266-F!B267)/G!B266</f>
        <v>3.7325940108057743E-3</v>
      </c>
      <c r="H27" s="62"/>
      <c r="I27" s="53"/>
      <c r="J27" s="53"/>
      <c r="K27" s="53"/>
      <c r="L27" s="53"/>
      <c r="M27" s="53"/>
      <c r="N27" s="53"/>
      <c r="O27" s="53"/>
      <c r="P27" s="53"/>
      <c r="Q27" s="53"/>
      <c r="R27" s="53"/>
      <c r="S27" s="53"/>
      <c r="T27" s="53"/>
      <c r="U27" s="53"/>
      <c r="V27" s="53"/>
      <c r="W27" s="53"/>
      <c r="X27" s="53"/>
      <c r="Y27" s="53"/>
      <c r="Z27" s="53"/>
      <c r="AA27" s="53"/>
      <c r="AB27" s="51"/>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54"/>
    </row>
    <row r="28" spans="1:77" ht="15.5">
      <c r="A28" s="51" t="s">
        <v>124</v>
      </c>
      <c r="B28" s="56">
        <f>(G!B97-F!B98)/G!B97</f>
        <v>-6.4891846921797003E-2</v>
      </c>
      <c r="C28" s="56">
        <f>(G!B199-F!B200)/G!B199</f>
        <v>-4.9075050321096519E-2</v>
      </c>
      <c r="D28" s="56">
        <f>(G!B301-F!B302)/G!B301</f>
        <v>-4.2989417989417987E-2</v>
      </c>
      <c r="E28" s="56">
        <f>(G!B63-F!B64)/G!B63</f>
        <v>-6.6394478467969281E-2</v>
      </c>
      <c r="F28" s="56">
        <f>(G!B165-F!B166)/G!B165</f>
        <v>-5.2356020942408377E-2</v>
      </c>
      <c r="G28" s="56">
        <f>(G!B267-F!B268)/G!B267</f>
        <v>-4.2636746143057506E-2</v>
      </c>
      <c r="H28" s="62"/>
      <c r="I28" s="53"/>
      <c r="J28" s="53"/>
      <c r="K28" s="53"/>
      <c r="L28" s="53"/>
      <c r="M28" s="53"/>
      <c r="N28" s="53"/>
      <c r="O28" s="53"/>
      <c r="P28" s="53"/>
      <c r="Q28" s="53"/>
      <c r="R28" s="53"/>
      <c r="S28" s="53"/>
      <c r="T28" s="53"/>
      <c r="U28" s="53"/>
      <c r="V28" s="53"/>
      <c r="W28" s="53"/>
      <c r="X28" s="53"/>
      <c r="Y28" s="53"/>
      <c r="Z28" s="53"/>
      <c r="AA28" s="53"/>
      <c r="AB28" s="51"/>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54"/>
    </row>
    <row r="29" spans="1:77" ht="15.5">
      <c r="A29" s="51" t="s">
        <v>129</v>
      </c>
      <c r="B29" s="56">
        <f>(G!B98-F!B99)/G!B98</f>
        <v>-3.2657107353783001E-2</v>
      </c>
      <c r="C29" s="56">
        <f>(G!B200-F!B201)/G!B200</f>
        <v>-2.2859821588605937E-2</v>
      </c>
      <c r="D29" s="56">
        <f>(G!B302-F!B303)/G!B302</f>
        <v>-1.3643922252814656E-2</v>
      </c>
      <c r="E29" s="56">
        <f>(G!B64-F!B65)/G!B64</f>
        <v>-3.1031192463277291E-2</v>
      </c>
      <c r="F29" s="56">
        <f>(G!B166-F!B167)/G!B166</f>
        <v>-1.9809331865975416E-2</v>
      </c>
      <c r="G29" s="56">
        <f>(G!B268-F!B269)/G!B268</f>
        <v>-9.249783515704952E-3</v>
      </c>
      <c r="H29" s="62"/>
      <c r="I29" s="53"/>
      <c r="J29" s="53"/>
      <c r="K29" s="53"/>
      <c r="L29" s="53"/>
      <c r="M29" s="53"/>
      <c r="N29" s="53"/>
      <c r="O29" s="53"/>
      <c r="P29" s="53"/>
      <c r="Q29" s="53"/>
      <c r="R29" s="53"/>
      <c r="S29" s="53"/>
      <c r="T29" s="53"/>
      <c r="U29" s="53"/>
      <c r="V29" s="53"/>
      <c r="W29" s="53"/>
      <c r="X29" s="53"/>
      <c r="Y29" s="53"/>
      <c r="Z29" s="53"/>
      <c r="AA29" s="53"/>
      <c r="AB29" s="51"/>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54"/>
    </row>
    <row r="30" spans="1:77" ht="15.5">
      <c r="A30" s="51" t="s">
        <v>138</v>
      </c>
      <c r="B30" s="56">
        <f>(G!B99-F!B100)/G!B99</f>
        <v>8.5922318732001967E-3</v>
      </c>
      <c r="C30" s="56">
        <f>(G!B201-F!B202)/G!B201</f>
        <v>1.9030305819545758E-2</v>
      </c>
      <c r="D30" s="56">
        <f>(G!B303-F!B304)/G!B303</f>
        <v>2.0319452367370223E-2</v>
      </c>
      <c r="E30" s="56">
        <f>(G!B65-F!B66)/G!B65</f>
        <v>-1.5380163817663817E-2</v>
      </c>
      <c r="F30" s="56">
        <f>(G!B167-F!B168)/G!B167</f>
        <v>-2.6717473665768786E-3</v>
      </c>
      <c r="G30" s="56">
        <f>(G!B269-F!B270)/G!B269</f>
        <v>3.2422468011277382E-3</v>
      </c>
      <c r="H30" s="62"/>
      <c r="I30" s="53"/>
      <c r="J30" s="53"/>
      <c r="K30" s="53"/>
      <c r="L30" s="53"/>
      <c r="M30" s="53"/>
      <c r="N30" s="53"/>
      <c r="O30" s="53"/>
      <c r="P30" s="53"/>
      <c r="Q30" s="53"/>
      <c r="R30" s="53"/>
      <c r="S30" s="53"/>
      <c r="T30" s="53"/>
      <c r="U30" s="53"/>
      <c r="V30" s="53"/>
      <c r="W30" s="53"/>
      <c r="X30" s="53"/>
      <c r="Y30" s="53"/>
      <c r="Z30" s="53"/>
      <c r="AA30" s="53"/>
      <c r="AB30" s="51"/>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54"/>
    </row>
    <row r="31" spans="1:77" ht="15.5">
      <c r="A31" s="51" t="s">
        <v>135</v>
      </c>
      <c r="B31" s="56">
        <f>(G!B100-F!B101)/G!B100</f>
        <v>-1.260373917008664E-2</v>
      </c>
      <c r="C31" s="56">
        <f>(G!B202-F!B203)/G!B202</f>
        <v>6.6061253561253558E-3</v>
      </c>
      <c r="D31" s="56">
        <f>(G!B304-F!B305)/G!B304</f>
        <v>7.8325742942708786E-3</v>
      </c>
      <c r="E31" s="56">
        <f>(G!B66-F!B67)/G!B66</f>
        <v>-2.0738562656749979E-2</v>
      </c>
      <c r="F31" s="56">
        <f>(G!B168-F!B169)/G!B168</f>
        <v>-3.1671295982657003E-3</v>
      </c>
      <c r="G31" s="56">
        <f>(G!B270-F!B271)/G!B270</f>
        <v>9.7743473937882347E-4</v>
      </c>
      <c r="H31" s="62"/>
      <c r="I31" s="53"/>
      <c r="J31" s="53"/>
      <c r="K31" s="53"/>
      <c r="L31" s="53"/>
      <c r="M31" s="53"/>
      <c r="N31" s="53"/>
      <c r="O31" s="53"/>
      <c r="P31" s="53"/>
      <c r="Q31" s="53"/>
      <c r="R31" s="53"/>
      <c r="S31" s="53"/>
      <c r="T31" s="53"/>
      <c r="U31" s="53"/>
      <c r="V31" s="53"/>
      <c r="W31" s="53"/>
      <c r="X31" s="53"/>
      <c r="Y31" s="53"/>
      <c r="Z31" s="53"/>
      <c r="AA31" s="53"/>
      <c r="AB31" s="51"/>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54"/>
    </row>
    <row r="32" spans="1:77" ht="15.5">
      <c r="A32" s="51" t="s">
        <v>134</v>
      </c>
      <c r="B32" s="56">
        <f>(G!B101-F!B102)/G!B101</f>
        <v>-3.8058320852788298E-2</v>
      </c>
      <c r="C32" s="56">
        <f>(G!B203-F!B204)/G!B203</f>
        <v>-3.265845070422535E-2</v>
      </c>
      <c r="D32" s="56">
        <f>(G!B305-F!B306)/G!B305</f>
        <v>-3.0529649832834769E-2</v>
      </c>
      <c r="E32" s="56">
        <f>(G!B67-F!B68)/G!B67</f>
        <v>-3.8003454859532687E-2</v>
      </c>
      <c r="F32" s="56">
        <f>(G!B169-F!B170)/G!B169</f>
        <v>-2.2616687691475942E-2</v>
      </c>
      <c r="G32" s="56">
        <f>(G!B271-F!B272)/G!B271</f>
        <v>-1.9620253164556962E-2</v>
      </c>
      <c r="H32" s="62"/>
      <c r="I32" s="53"/>
      <c r="J32" s="53"/>
      <c r="K32" s="53"/>
      <c r="L32" s="53"/>
      <c r="M32" s="53"/>
      <c r="N32" s="53"/>
      <c r="O32" s="53"/>
      <c r="P32" s="53"/>
      <c r="Q32" s="53"/>
      <c r="R32" s="53"/>
      <c r="S32" s="53"/>
      <c r="T32" s="53"/>
      <c r="U32" s="53"/>
      <c r="V32" s="53"/>
      <c r="W32" s="53"/>
      <c r="X32" s="53"/>
      <c r="Y32" s="53"/>
      <c r="Z32" s="53"/>
      <c r="AA32" s="53"/>
      <c r="AB32" s="51"/>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54"/>
    </row>
    <row r="33" spans="1:77" ht="15.5">
      <c r="A33" s="51" t="s">
        <v>149</v>
      </c>
      <c r="B33" s="56">
        <f>(G!B102-F!B103)/G!B102</f>
        <v>1.3835045106289159E-2</v>
      </c>
      <c r="C33" s="56">
        <f>(G!B204-F!B205)/G!B204</f>
        <v>2.4233629602757118E-2</v>
      </c>
      <c r="D33" s="56">
        <f>(G!B306-F!B307)/G!B306</f>
        <v>3.2094137999387311E-2</v>
      </c>
      <c r="E33" s="56">
        <f>(G!B68-F!B69)/G!B68</f>
        <v>-2.0250221242777075E-2</v>
      </c>
      <c r="F33" s="56">
        <f>(G!B170-F!B171)/G!B170</f>
        <v>-8.4600630223318259E-3</v>
      </c>
      <c r="G33" s="56">
        <f>(G!B272-F!B273)/G!B272</f>
        <v>3.3990482664853843E-5</v>
      </c>
      <c r="H33" s="62"/>
      <c r="I33" s="53"/>
      <c r="J33" s="53"/>
      <c r="K33" s="53"/>
      <c r="L33" s="53"/>
      <c r="M33" s="53"/>
      <c r="N33" s="53"/>
      <c r="O33" s="53"/>
      <c r="P33" s="53"/>
      <c r="Q33" s="53"/>
      <c r="R33" s="53"/>
      <c r="S33" s="53"/>
      <c r="T33" s="53"/>
      <c r="U33" s="53"/>
      <c r="V33" s="53"/>
      <c r="W33" s="53"/>
      <c r="X33" s="53"/>
      <c r="Y33" s="53"/>
      <c r="Z33" s="53"/>
      <c r="AA33" s="53"/>
      <c r="AB33" s="51"/>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54"/>
    </row>
    <row r="34" spans="1:77" ht="15.5">
      <c r="A34" s="51" t="s">
        <v>150</v>
      </c>
      <c r="B34" s="56">
        <f>(G!B103-F!B104)/G!B103</f>
        <v>2.4844958028720211E-2</v>
      </c>
      <c r="C34" s="56">
        <f>(G!B205-F!B206)/G!B205</f>
        <v>3.7961931697305683E-2</v>
      </c>
      <c r="D34" s="56">
        <f>(G!B307-F!B308)/G!B307</f>
        <v>3.7975157371996832E-2</v>
      </c>
      <c r="E34" s="56">
        <f>(G!B69-F!B70)/G!B69</f>
        <v>1.4238859917609331E-3</v>
      </c>
      <c r="F34" s="56">
        <f>(G!B171-F!B172)/G!B171</f>
        <v>1.6262108330291916E-2</v>
      </c>
      <c r="G34" s="56">
        <f>(G!B273-F!B274)/G!B273</f>
        <v>1.9547423023842384E-2</v>
      </c>
      <c r="H34" s="62"/>
      <c r="I34" s="53"/>
      <c r="J34" s="53"/>
      <c r="K34" s="53"/>
      <c r="L34" s="53"/>
      <c r="M34" s="53"/>
      <c r="N34" s="53"/>
      <c r="O34" s="53"/>
      <c r="P34" s="53"/>
      <c r="Q34" s="53"/>
      <c r="R34" s="53"/>
      <c r="S34" s="53"/>
      <c r="T34" s="53"/>
      <c r="U34" s="53"/>
      <c r="V34" s="53"/>
      <c r="W34" s="53"/>
      <c r="X34" s="53"/>
      <c r="Y34" s="53"/>
      <c r="Z34" s="53"/>
      <c r="AA34" s="53"/>
      <c r="AB34" s="51"/>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54"/>
    </row>
    <row r="35" spans="1:77" ht="15.5">
      <c r="A35" s="51" t="s">
        <v>130</v>
      </c>
      <c r="B35" s="56">
        <f>(G!B104-F!B105)/G!B104</f>
        <v>-1.035433335574531E-2</v>
      </c>
      <c r="C35" s="56">
        <f>(G!B206-F!B207)/G!B206</f>
        <v>-2.0374717632989326E-3</v>
      </c>
      <c r="D35" s="56">
        <f>(G!B308-F!B309)/G!B308</f>
        <v>-3.5219793523960468E-4</v>
      </c>
      <c r="E35" s="56">
        <f>(G!B70-F!B71)/G!B70</f>
        <v>-3.2325803372573972E-2</v>
      </c>
      <c r="F35" s="56">
        <f>(G!B172-F!B173)/G!B172</f>
        <v>-1.4841489560999978E-2</v>
      </c>
      <c r="G35" s="56">
        <f>(G!B274-F!B275)/G!B274</f>
        <v>-1.3118627207162397E-2</v>
      </c>
      <c r="H35" s="62"/>
      <c r="I35" s="53"/>
      <c r="J35" s="53"/>
      <c r="K35" s="53"/>
      <c r="L35" s="53"/>
      <c r="M35" s="53"/>
      <c r="N35" s="53"/>
      <c r="O35" s="53"/>
      <c r="P35" s="53"/>
      <c r="Q35" s="53"/>
      <c r="R35" s="53"/>
      <c r="S35" s="53"/>
      <c r="T35" s="53"/>
      <c r="U35" s="53"/>
      <c r="V35" s="53"/>
      <c r="W35" s="53"/>
      <c r="X35" s="53"/>
      <c r="Y35" s="53"/>
      <c r="Z35" s="53"/>
      <c r="AA35" s="53"/>
      <c r="AB35" s="51"/>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54"/>
    </row>
    <row r="36" spans="1:77" ht="15.5">
      <c r="A36" s="51" t="s">
        <v>155</v>
      </c>
      <c r="B36" s="56">
        <f>(G!B105-F!B106)/G!B105</f>
        <v>4.2813318703956646E-2</v>
      </c>
      <c r="C36" s="56">
        <f>(G!B207-F!B208)/G!B207</f>
        <v>5.6023337532321159E-2</v>
      </c>
      <c r="D36" s="56">
        <f>(G!B309-F!B310)/G!B309</f>
        <v>5.9573338054350715E-2</v>
      </c>
      <c r="E36" s="56">
        <f>(G!B71-F!B72)/G!B71</f>
        <v>3.2369991114120085E-3</v>
      </c>
      <c r="F36" s="56">
        <f>(G!B173-F!B174)/G!B173</f>
        <v>1.9096822773954695E-2</v>
      </c>
      <c r="G36" s="56">
        <f>(G!B275-F!B276)/G!B275</f>
        <v>2.0397017120050414E-2</v>
      </c>
      <c r="H36" s="62"/>
      <c r="I36" s="53"/>
      <c r="J36" s="53"/>
      <c r="K36" s="53"/>
      <c r="L36" s="53"/>
      <c r="M36" s="53"/>
      <c r="N36" s="53"/>
      <c r="O36" s="53"/>
      <c r="P36" s="53"/>
      <c r="Q36" s="53"/>
      <c r="R36" s="53"/>
      <c r="S36" s="53"/>
      <c r="T36" s="53"/>
      <c r="U36" s="53"/>
      <c r="V36" s="53"/>
      <c r="W36" s="53"/>
      <c r="X36" s="53"/>
      <c r="Y36" s="53"/>
      <c r="Z36" s="53"/>
      <c r="AA36" s="53"/>
      <c r="AB36" s="51"/>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54"/>
    </row>
    <row r="37" spans="1:77" ht="15.5">
      <c r="A37" s="51" t="s">
        <v>137</v>
      </c>
      <c r="B37" s="56">
        <f>(G!B106-F!B107)/G!B106</f>
        <v>2.2661605574754972E-5</v>
      </c>
      <c r="C37" s="56">
        <f>(G!B208-F!B209)/G!B208</f>
        <v>7.9270266950997575E-3</v>
      </c>
      <c r="D37" s="56">
        <f>(G!B310-F!B311)/G!B310</f>
        <v>1.3134203055442023E-2</v>
      </c>
      <c r="E37" s="56">
        <f>(G!B72-F!B73)/G!B72</f>
        <v>-1.925871689908033E-2</v>
      </c>
      <c r="F37" s="56">
        <f>(G!B174-F!B175)/G!B174</f>
        <v>-1.0492605991715214E-2</v>
      </c>
      <c r="G37" s="56">
        <f>(G!B276-F!B277)/G!B276</f>
        <v>-1.2299326773692388E-3</v>
      </c>
      <c r="H37" s="62"/>
      <c r="I37" s="53"/>
      <c r="J37" s="53"/>
      <c r="K37" s="53"/>
      <c r="L37" s="53"/>
      <c r="M37" s="53"/>
      <c r="N37" s="53"/>
      <c r="O37" s="53"/>
      <c r="P37" s="53"/>
      <c r="Q37" s="53"/>
      <c r="R37" s="53"/>
      <c r="S37" s="53"/>
      <c r="T37" s="53"/>
      <c r="U37" s="53"/>
      <c r="V37" s="53"/>
      <c r="W37" s="53"/>
      <c r="X37" s="53"/>
      <c r="Y37" s="53"/>
      <c r="Z37" s="53"/>
      <c r="AA37" s="53"/>
      <c r="AB37" s="51"/>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54"/>
    </row>
    <row r="41" spans="1:77">
      <c r="A41" s="31" t="s">
        <v>231</v>
      </c>
    </row>
    <row r="43" spans="1:77">
      <c r="A43" s="47" t="s">
        <v>111</v>
      </c>
      <c r="B43" s="40">
        <f>E6</f>
        <v>-1.8222933971561311E-2</v>
      </c>
      <c r="E43" s="48"/>
      <c r="F43" s="204"/>
      <c r="I43" s="40"/>
      <c r="M43" s="40"/>
    </row>
    <row r="44" spans="1:77">
      <c r="A44" s="47" t="s">
        <v>111</v>
      </c>
      <c r="B44" s="40">
        <f t="shared" ref="B44:B74" si="0">E7</f>
        <v>-1.711406547788983E-2</v>
      </c>
      <c r="E44" s="48"/>
      <c r="F44" s="204"/>
      <c r="I44" s="40"/>
      <c r="M44" s="40"/>
    </row>
    <row r="45" spans="1:77">
      <c r="A45" s="47" t="s">
        <v>111</v>
      </c>
      <c r="B45" s="40">
        <f t="shared" si="0"/>
        <v>-1.4293231933999898E-2</v>
      </c>
      <c r="E45" s="48"/>
      <c r="F45" s="204"/>
      <c r="G45" s="205"/>
      <c r="I45" s="40"/>
      <c r="M45" s="40"/>
    </row>
    <row r="46" spans="1:77">
      <c r="A46" s="47" t="s">
        <v>111</v>
      </c>
      <c r="B46" s="40">
        <f t="shared" si="0"/>
        <v>-5.1852701617528963E-3</v>
      </c>
      <c r="E46" s="48"/>
      <c r="F46" s="204"/>
      <c r="I46" s="40"/>
      <c r="M46" s="40"/>
    </row>
    <row r="47" spans="1:77">
      <c r="A47" s="47" t="s">
        <v>111</v>
      </c>
      <c r="B47" s="40">
        <f t="shared" si="0"/>
        <v>-1.9027120103314678E-2</v>
      </c>
      <c r="E47" s="48"/>
      <c r="F47" s="204"/>
      <c r="G47" s="205"/>
      <c r="I47" s="40"/>
      <c r="M47" s="40"/>
    </row>
    <row r="48" spans="1:77">
      <c r="A48" s="47" t="s">
        <v>111</v>
      </c>
      <c r="B48" s="40">
        <f t="shared" si="0"/>
        <v>5.658514355157223E-3</v>
      </c>
      <c r="E48" s="48"/>
      <c r="F48" s="204"/>
      <c r="G48" s="204"/>
      <c r="I48" s="40"/>
      <c r="M48" s="40"/>
    </row>
    <row r="49" spans="1:13">
      <c r="A49" s="47" t="s">
        <v>111</v>
      </c>
      <c r="B49" s="40">
        <f t="shared" si="0"/>
        <v>-1.9560323136008476E-2</v>
      </c>
      <c r="E49" s="48"/>
      <c r="F49" s="204"/>
      <c r="G49" s="205"/>
      <c r="I49" s="40"/>
      <c r="M49" s="40"/>
    </row>
    <row r="50" spans="1:13">
      <c r="A50" s="47" t="s">
        <v>111</v>
      </c>
      <c r="B50" s="40">
        <f t="shared" si="0"/>
        <v>-4.0639251506004413E-3</v>
      </c>
      <c r="E50" s="48"/>
      <c r="F50" s="204"/>
      <c r="G50" s="204"/>
      <c r="I50" s="40"/>
      <c r="M50" s="40"/>
    </row>
    <row r="51" spans="1:13">
      <c r="A51" s="47" t="s">
        <v>111</v>
      </c>
      <c r="B51" s="40">
        <f t="shared" si="0"/>
        <v>-1.8499935258319306E-2</v>
      </c>
      <c r="E51" s="48"/>
      <c r="F51" s="204"/>
      <c r="G51" s="205"/>
      <c r="I51" s="40"/>
      <c r="M51" s="40"/>
    </row>
    <row r="52" spans="1:13">
      <c r="A52" s="47" t="s">
        <v>111</v>
      </c>
      <c r="B52" s="40">
        <f t="shared" si="0"/>
        <v>5.8724531815089343E-3</v>
      </c>
      <c r="E52" s="48"/>
      <c r="F52" s="204"/>
      <c r="G52" s="205"/>
      <c r="I52" s="40"/>
      <c r="M52" s="40"/>
    </row>
    <row r="53" spans="1:13">
      <c r="A53" s="47" t="s">
        <v>111</v>
      </c>
      <c r="B53" s="40">
        <f t="shared" si="0"/>
        <v>-2.7885125407289536E-2</v>
      </c>
      <c r="E53" s="48"/>
      <c r="F53" s="204"/>
      <c r="G53" s="205"/>
      <c r="I53" s="40"/>
      <c r="M53" s="40"/>
    </row>
    <row r="54" spans="1:13">
      <c r="A54" s="47" t="s">
        <v>111</v>
      </c>
      <c r="B54" s="40">
        <f t="shared" si="0"/>
        <v>-1.9841187568677046E-2</v>
      </c>
      <c r="E54" s="48"/>
      <c r="F54" s="204"/>
      <c r="G54" s="205"/>
      <c r="I54" s="40"/>
      <c r="M54" s="40"/>
    </row>
    <row r="55" spans="1:13">
      <c r="A55" s="47" t="s">
        <v>111</v>
      </c>
      <c r="B55" s="40">
        <f t="shared" si="0"/>
        <v>-1.6924999999999999E-2</v>
      </c>
      <c r="E55" s="48"/>
      <c r="F55" s="204"/>
      <c r="G55" s="205"/>
      <c r="I55" s="40"/>
      <c r="M55" s="40"/>
    </row>
    <row r="56" spans="1:13">
      <c r="A56" s="47" t="s">
        <v>111</v>
      </c>
      <c r="B56" s="40">
        <f t="shared" si="0"/>
        <v>-1.7336170258149493E-2</v>
      </c>
      <c r="E56" s="48"/>
      <c r="F56" s="204"/>
      <c r="G56" s="205"/>
      <c r="I56" s="40"/>
      <c r="M56" s="40"/>
    </row>
    <row r="57" spans="1:13">
      <c r="A57" s="47" t="s">
        <v>111</v>
      </c>
      <c r="B57" s="40">
        <f t="shared" si="0"/>
        <v>-3.7509448823899332E-3</v>
      </c>
      <c r="E57" s="48"/>
      <c r="F57" s="204"/>
      <c r="G57" s="204"/>
      <c r="I57" s="40"/>
      <c r="M57" s="40"/>
    </row>
    <row r="58" spans="1:13">
      <c r="A58" s="47" t="s">
        <v>111</v>
      </c>
      <c r="B58" s="40">
        <f t="shared" si="0"/>
        <v>-3.4157446771815148E-2</v>
      </c>
      <c r="E58" s="48"/>
      <c r="F58" s="204"/>
      <c r="G58" s="205"/>
      <c r="I58" s="40"/>
      <c r="M58" s="40"/>
    </row>
    <row r="59" spans="1:13">
      <c r="A59" s="47" t="s">
        <v>111</v>
      </c>
      <c r="B59" s="40">
        <f t="shared" si="0"/>
        <v>-1.8283968261790941E-2</v>
      </c>
      <c r="E59" s="48"/>
      <c r="F59" s="204"/>
      <c r="G59" s="205"/>
      <c r="I59" s="40"/>
      <c r="M59" s="40"/>
    </row>
    <row r="60" spans="1:13">
      <c r="A60" s="47" t="s">
        <v>111</v>
      </c>
      <c r="B60" s="40">
        <f t="shared" si="0"/>
        <v>-7.9266022903939221E-3</v>
      </c>
      <c r="E60" s="48"/>
      <c r="F60" s="204"/>
      <c r="G60" s="205"/>
      <c r="I60" s="40"/>
      <c r="M60" s="40"/>
    </row>
    <row r="61" spans="1:13">
      <c r="A61" s="47" t="s">
        <v>111</v>
      </c>
      <c r="B61" s="40">
        <f t="shared" si="0"/>
        <v>-5.2337586124453911E-2</v>
      </c>
      <c r="E61" s="48"/>
      <c r="F61" s="204"/>
      <c r="G61" s="205"/>
      <c r="I61" s="40"/>
      <c r="M61" s="40"/>
    </row>
    <row r="62" spans="1:13">
      <c r="A62" s="47" t="s">
        <v>111</v>
      </c>
      <c r="B62" s="40">
        <f t="shared" si="0"/>
        <v>-5.6912460262076449E-2</v>
      </c>
      <c r="E62" s="48"/>
      <c r="F62" s="204"/>
      <c r="I62" s="40"/>
      <c r="M62" s="40"/>
    </row>
    <row r="63" spans="1:13">
      <c r="A63" s="47" t="s">
        <v>111</v>
      </c>
      <c r="B63" s="40">
        <f t="shared" si="0"/>
        <v>-1.1918290811977953E-2</v>
      </c>
      <c r="E63" s="48"/>
      <c r="F63" s="204"/>
      <c r="I63" s="40"/>
      <c r="M63" s="40"/>
    </row>
    <row r="64" spans="1:13">
      <c r="A64" s="47" t="s">
        <v>111</v>
      </c>
      <c r="B64" s="40">
        <f t="shared" si="0"/>
        <v>-1.3734625958616698E-2</v>
      </c>
      <c r="E64" s="48"/>
      <c r="F64" s="204"/>
      <c r="I64" s="40"/>
      <c r="M64" s="40"/>
    </row>
    <row r="65" spans="1:13">
      <c r="A65" s="47" t="s">
        <v>111</v>
      </c>
      <c r="B65" s="40">
        <f t="shared" si="0"/>
        <v>-6.6394478467969281E-2</v>
      </c>
      <c r="E65" s="48"/>
      <c r="F65" s="204"/>
      <c r="I65" s="40"/>
      <c r="M65" s="40"/>
    </row>
    <row r="66" spans="1:13">
      <c r="A66" s="47" t="s">
        <v>111</v>
      </c>
      <c r="B66" s="40">
        <f t="shared" si="0"/>
        <v>-3.1031192463277291E-2</v>
      </c>
      <c r="E66" s="48"/>
      <c r="F66" s="204"/>
      <c r="I66" s="40"/>
      <c r="M66" s="40"/>
    </row>
    <row r="67" spans="1:13">
      <c r="A67" s="47" t="s">
        <v>111</v>
      </c>
      <c r="B67" s="40">
        <f t="shared" si="0"/>
        <v>-1.5380163817663817E-2</v>
      </c>
      <c r="E67" s="48"/>
      <c r="F67" s="204"/>
      <c r="I67" s="40"/>
      <c r="M67" s="40"/>
    </row>
    <row r="68" spans="1:13">
      <c r="A68" s="47" t="s">
        <v>111</v>
      </c>
      <c r="B68" s="40">
        <f t="shared" si="0"/>
        <v>-2.0738562656749979E-2</v>
      </c>
      <c r="E68" s="48"/>
      <c r="F68" s="204"/>
      <c r="I68" s="40"/>
      <c r="M68" s="40"/>
    </row>
    <row r="69" spans="1:13">
      <c r="A69" s="47" t="s">
        <v>111</v>
      </c>
      <c r="B69" s="40">
        <f t="shared" si="0"/>
        <v>-3.8003454859532687E-2</v>
      </c>
      <c r="E69" s="48"/>
      <c r="F69" s="204"/>
      <c r="I69" s="40"/>
      <c r="M69" s="40"/>
    </row>
    <row r="70" spans="1:13">
      <c r="A70" s="47" t="s">
        <v>111</v>
      </c>
      <c r="B70" s="40">
        <f t="shared" si="0"/>
        <v>-2.0250221242777075E-2</v>
      </c>
      <c r="E70" s="48"/>
      <c r="F70" s="204"/>
      <c r="I70" s="40"/>
      <c r="M70" s="40"/>
    </row>
    <row r="71" spans="1:13">
      <c r="A71" s="47" t="s">
        <v>111</v>
      </c>
      <c r="B71" s="40">
        <f t="shared" si="0"/>
        <v>1.4238859917609331E-3</v>
      </c>
      <c r="E71" s="48"/>
      <c r="F71" s="204"/>
      <c r="I71" s="40"/>
      <c r="M71" s="40"/>
    </row>
    <row r="72" spans="1:13">
      <c r="A72" s="47" t="s">
        <v>111</v>
      </c>
      <c r="B72" s="40">
        <f t="shared" si="0"/>
        <v>-3.2325803372573972E-2</v>
      </c>
      <c r="E72" s="48"/>
      <c r="F72" s="204"/>
      <c r="I72" s="40"/>
      <c r="M72" s="40"/>
    </row>
    <row r="73" spans="1:13">
      <c r="A73" s="47" t="s">
        <v>111</v>
      </c>
      <c r="B73" s="40">
        <f t="shared" si="0"/>
        <v>3.2369991114120085E-3</v>
      </c>
      <c r="E73" s="48"/>
      <c r="F73" s="204"/>
      <c r="I73" s="40"/>
      <c r="M73" s="40"/>
    </row>
    <row r="74" spans="1:13">
      <c r="A74" s="47" t="s">
        <v>111</v>
      </c>
      <c r="B74" s="40">
        <f t="shared" si="0"/>
        <v>-1.925871689908033E-2</v>
      </c>
      <c r="E74" s="48"/>
      <c r="F74" s="204"/>
      <c r="I74" s="40"/>
      <c r="M74" s="40"/>
    </row>
    <row r="75" spans="1:13">
      <c r="A75" s="5" t="s">
        <v>113</v>
      </c>
      <c r="B75" s="40">
        <f t="shared" ref="B75:B106" si="1">F6</f>
        <v>2.9569845714981475E-4</v>
      </c>
      <c r="F75" s="204"/>
      <c r="I75" s="40"/>
      <c r="M75" s="40"/>
    </row>
    <row r="76" spans="1:13">
      <c r="A76" s="5" t="s">
        <v>113</v>
      </c>
      <c r="B76" s="40">
        <f t="shared" si="1"/>
        <v>-7.4252304580041534E-3</v>
      </c>
      <c r="F76" s="204"/>
      <c r="I76" s="40"/>
      <c r="M76" s="40"/>
    </row>
    <row r="77" spans="1:13">
      <c r="A77" s="5" t="s">
        <v>113</v>
      </c>
      <c r="B77" s="40">
        <f t="shared" si="1"/>
        <v>-8.0857974152513702E-3</v>
      </c>
      <c r="F77" s="204"/>
      <c r="I77" s="40"/>
      <c r="M77" s="40"/>
    </row>
    <row r="78" spans="1:13">
      <c r="A78" s="5" t="s">
        <v>113</v>
      </c>
      <c r="B78" s="40">
        <f t="shared" si="1"/>
        <v>1.2028579180609568E-2</v>
      </c>
      <c r="F78" s="204"/>
      <c r="I78" s="40"/>
      <c r="M78" s="40"/>
    </row>
    <row r="79" spans="1:13">
      <c r="A79" s="5" t="s">
        <v>113</v>
      </c>
      <c r="B79" s="40">
        <f t="shared" si="1"/>
        <v>-1.1076137879084855E-2</v>
      </c>
      <c r="F79" s="204"/>
      <c r="I79" s="40"/>
      <c r="M79" s="40"/>
    </row>
    <row r="80" spans="1:13">
      <c r="A80" s="5" t="s">
        <v>113</v>
      </c>
      <c r="B80" s="40">
        <f t="shared" si="1"/>
        <v>1.3154927459971434E-2</v>
      </c>
      <c r="F80" s="204"/>
      <c r="I80" s="40"/>
      <c r="M80" s="40"/>
    </row>
    <row r="81" spans="1:13">
      <c r="A81" s="5" t="s">
        <v>113</v>
      </c>
      <c r="B81" s="40">
        <f t="shared" si="1"/>
        <v>-9.0819478215154112E-3</v>
      </c>
      <c r="F81" s="204"/>
      <c r="I81" s="40"/>
      <c r="M81" s="40"/>
    </row>
    <row r="82" spans="1:13">
      <c r="A82" s="5" t="s">
        <v>113</v>
      </c>
      <c r="B82" s="40">
        <f t="shared" si="1"/>
        <v>6.8090374497059734E-3</v>
      </c>
      <c r="F82" s="204"/>
      <c r="I82" s="40"/>
      <c r="M82" s="40"/>
    </row>
    <row r="83" spans="1:13">
      <c r="A83" s="5" t="s">
        <v>113</v>
      </c>
      <c r="B83" s="40">
        <f t="shared" si="1"/>
        <v>-5.6400314047203217E-3</v>
      </c>
      <c r="F83" s="204"/>
      <c r="I83" s="40"/>
      <c r="M83" s="40"/>
    </row>
    <row r="84" spans="1:13">
      <c r="A84" s="5" t="s">
        <v>113</v>
      </c>
      <c r="B84" s="40">
        <f t="shared" si="1"/>
        <v>1.2114127835927952E-2</v>
      </c>
      <c r="F84" s="204"/>
      <c r="I84" s="40"/>
      <c r="M84" s="40"/>
    </row>
    <row r="85" spans="1:13">
      <c r="A85" s="5" t="s">
        <v>113</v>
      </c>
      <c r="B85" s="40">
        <f t="shared" si="1"/>
        <v>-1.5016075377724916E-2</v>
      </c>
      <c r="F85" s="204"/>
      <c r="I85" s="40"/>
      <c r="M85" s="40"/>
    </row>
    <row r="86" spans="1:13">
      <c r="A86" s="5" t="s">
        <v>113</v>
      </c>
      <c r="B86" s="40">
        <f t="shared" si="1"/>
        <v>-9.1879558326202985E-3</v>
      </c>
      <c r="F86" s="204"/>
      <c r="I86" s="40"/>
      <c r="M86" s="40"/>
    </row>
    <row r="87" spans="1:13">
      <c r="A87" s="5" t="s">
        <v>113</v>
      </c>
      <c r="B87" s="40">
        <f t="shared" si="1"/>
        <v>-7.0352254105934967E-3</v>
      </c>
      <c r="F87" s="204"/>
      <c r="I87" s="40"/>
      <c r="M87" s="40"/>
    </row>
    <row r="88" spans="1:13">
      <c r="A88" s="5" t="s">
        <v>113</v>
      </c>
      <c r="B88" s="40">
        <f t="shared" si="1"/>
        <v>-8.816014527947294E-3</v>
      </c>
      <c r="F88" s="204"/>
      <c r="I88" s="40"/>
      <c r="M88" s="40"/>
    </row>
    <row r="89" spans="1:13">
      <c r="A89" s="5" t="s">
        <v>113</v>
      </c>
      <c r="B89" s="40">
        <f t="shared" si="1"/>
        <v>7.5972343073137417E-3</v>
      </c>
      <c r="F89" s="204"/>
      <c r="I89" s="40"/>
      <c r="M89" s="40"/>
    </row>
    <row r="90" spans="1:13">
      <c r="A90" s="5" t="s">
        <v>113</v>
      </c>
      <c r="B90" s="40">
        <f t="shared" si="1"/>
        <v>-1.9110227793915302E-2</v>
      </c>
      <c r="F90" s="204"/>
      <c r="I90" s="40"/>
      <c r="M90" s="40"/>
    </row>
    <row r="91" spans="1:13">
      <c r="A91" s="5" t="s">
        <v>113</v>
      </c>
      <c r="B91" s="40">
        <f t="shared" si="1"/>
        <v>-1.2182048533281357E-3</v>
      </c>
      <c r="F91" s="204"/>
      <c r="I91" s="40"/>
      <c r="M91" s="40"/>
    </row>
    <row r="92" spans="1:13">
      <c r="A92" s="5" t="s">
        <v>113</v>
      </c>
      <c r="B92" s="40">
        <f t="shared" si="1"/>
        <v>-3.8620808033128073E-3</v>
      </c>
      <c r="F92" s="204"/>
      <c r="I92" s="40"/>
      <c r="M92" s="40"/>
    </row>
    <row r="93" spans="1:13">
      <c r="A93" s="5" t="s">
        <v>113</v>
      </c>
      <c r="B93" s="40">
        <f t="shared" si="1"/>
        <v>-3.5565750546670667E-2</v>
      </c>
      <c r="F93" s="204"/>
      <c r="I93" s="40"/>
      <c r="M93" s="40"/>
    </row>
    <row r="94" spans="1:13">
      <c r="A94" s="5" t="s">
        <v>113</v>
      </c>
      <c r="B94" s="40">
        <f t="shared" si="1"/>
        <v>-5.1009400523963633E-2</v>
      </c>
      <c r="F94" s="204"/>
      <c r="I94" s="40"/>
      <c r="M94" s="40"/>
    </row>
    <row r="95" spans="1:13">
      <c r="A95" s="5" t="s">
        <v>113</v>
      </c>
      <c r="B95" s="40">
        <f t="shared" si="1"/>
        <v>-1.7881279567470152E-3</v>
      </c>
      <c r="F95" s="204"/>
      <c r="I95" s="40"/>
      <c r="M95" s="40"/>
    </row>
    <row r="96" spans="1:13">
      <c r="A96" s="5" t="s">
        <v>113</v>
      </c>
      <c r="B96" s="40">
        <f t="shared" si="1"/>
        <v>1.1398804265432557E-4</v>
      </c>
      <c r="F96" s="204"/>
      <c r="I96" s="40"/>
      <c r="M96" s="40"/>
    </row>
    <row r="97" spans="1:13">
      <c r="A97" s="5" t="s">
        <v>113</v>
      </c>
      <c r="B97" s="40">
        <f t="shared" si="1"/>
        <v>-5.2356020942408377E-2</v>
      </c>
      <c r="F97" s="204"/>
      <c r="I97" s="40"/>
      <c r="M97" s="40"/>
    </row>
    <row r="98" spans="1:13">
      <c r="A98" s="5" t="s">
        <v>113</v>
      </c>
      <c r="B98" s="40">
        <f t="shared" si="1"/>
        <v>-1.9809331865975416E-2</v>
      </c>
      <c r="F98" s="204"/>
      <c r="I98" s="40"/>
      <c r="M98" s="40"/>
    </row>
    <row r="99" spans="1:13">
      <c r="A99" s="5" t="s">
        <v>113</v>
      </c>
      <c r="B99" s="40">
        <f t="shared" si="1"/>
        <v>-2.6717473665768786E-3</v>
      </c>
      <c r="F99" s="204"/>
      <c r="I99" s="40"/>
      <c r="M99" s="40"/>
    </row>
    <row r="100" spans="1:13">
      <c r="A100" s="5" t="s">
        <v>113</v>
      </c>
      <c r="B100" s="40">
        <f t="shared" si="1"/>
        <v>-3.1671295982657003E-3</v>
      </c>
      <c r="F100" s="204"/>
      <c r="I100" s="40"/>
      <c r="M100" s="40"/>
    </row>
    <row r="101" spans="1:13">
      <c r="A101" s="5" t="s">
        <v>113</v>
      </c>
      <c r="B101" s="40">
        <f t="shared" si="1"/>
        <v>-2.2616687691475942E-2</v>
      </c>
      <c r="F101" s="204"/>
      <c r="I101" s="40"/>
      <c r="M101" s="40"/>
    </row>
    <row r="102" spans="1:13">
      <c r="A102" s="5" t="s">
        <v>113</v>
      </c>
      <c r="B102" s="40">
        <f t="shared" si="1"/>
        <v>-8.4600630223318259E-3</v>
      </c>
      <c r="F102" s="204"/>
      <c r="I102" s="40"/>
      <c r="M102" s="40"/>
    </row>
    <row r="103" spans="1:13">
      <c r="A103" s="5" t="s">
        <v>113</v>
      </c>
      <c r="B103" s="40">
        <f t="shared" si="1"/>
        <v>1.6262108330291916E-2</v>
      </c>
      <c r="F103" s="204"/>
      <c r="I103" s="40"/>
      <c r="M103" s="40"/>
    </row>
    <row r="104" spans="1:13">
      <c r="A104" s="5" t="s">
        <v>113</v>
      </c>
      <c r="B104" s="40">
        <f t="shared" si="1"/>
        <v>-1.4841489560999978E-2</v>
      </c>
      <c r="F104" s="204"/>
      <c r="I104" s="40"/>
      <c r="M104" s="40"/>
    </row>
    <row r="105" spans="1:13">
      <c r="A105" s="5" t="s">
        <v>113</v>
      </c>
      <c r="B105" s="40">
        <f t="shared" si="1"/>
        <v>1.9096822773954695E-2</v>
      </c>
      <c r="F105" s="204"/>
      <c r="I105" s="40"/>
      <c r="M105" s="40"/>
    </row>
    <row r="106" spans="1:13">
      <c r="A106" s="5" t="s">
        <v>113</v>
      </c>
      <c r="B106" s="40">
        <f t="shared" si="1"/>
        <v>-1.0492605991715214E-2</v>
      </c>
      <c r="F106" s="204"/>
      <c r="I106" s="40"/>
      <c r="M106" s="40"/>
    </row>
    <row r="107" spans="1:13">
      <c r="A107" s="5" t="s">
        <v>115</v>
      </c>
      <c r="B107" s="40">
        <f t="shared" ref="B107:B138" si="2">G6</f>
        <v>2.4348311763114491E-3</v>
      </c>
      <c r="F107" s="204"/>
      <c r="I107" s="40"/>
      <c r="M107" s="40"/>
    </row>
    <row r="108" spans="1:13">
      <c r="A108" s="5" t="s">
        <v>115</v>
      </c>
      <c r="B108" s="40">
        <f t="shared" si="2"/>
        <v>-7.616726331022926E-6</v>
      </c>
      <c r="F108" s="204"/>
      <c r="I108" s="40"/>
      <c r="M108" s="40"/>
    </row>
    <row r="109" spans="1:13">
      <c r="A109" s="5" t="s">
        <v>115</v>
      </c>
      <c r="B109" s="40">
        <f t="shared" si="2"/>
        <v>3.2497445432768815E-3</v>
      </c>
      <c r="F109" s="204"/>
      <c r="I109" s="40"/>
      <c r="M109" s="40"/>
    </row>
    <row r="110" spans="1:13">
      <c r="A110" s="5" t="s">
        <v>115</v>
      </c>
      <c r="B110" s="40">
        <f t="shared" si="2"/>
        <v>2.034174125305126E-2</v>
      </c>
      <c r="F110" s="204"/>
      <c r="I110" s="40"/>
      <c r="M110" s="40"/>
    </row>
    <row r="111" spans="1:13">
      <c r="A111" s="5" t="s">
        <v>115</v>
      </c>
      <c r="B111" s="40">
        <f t="shared" si="2"/>
        <v>1.4704665628690269E-3</v>
      </c>
      <c r="F111" s="204"/>
      <c r="I111" s="40"/>
      <c r="M111" s="40"/>
    </row>
    <row r="112" spans="1:13">
      <c r="A112" s="5" t="s">
        <v>115</v>
      </c>
      <c r="B112" s="40">
        <f t="shared" si="2"/>
        <v>2.6553609282606271E-2</v>
      </c>
      <c r="F112" s="204"/>
      <c r="I112" s="40"/>
      <c r="M112" s="40"/>
    </row>
    <row r="113" spans="1:13">
      <c r="A113" s="5" t="s">
        <v>115</v>
      </c>
      <c r="B113" s="40">
        <f t="shared" si="2"/>
        <v>1.1768090169722012E-4</v>
      </c>
      <c r="F113" s="204"/>
      <c r="I113" s="40"/>
      <c r="M113" s="40"/>
    </row>
    <row r="114" spans="1:13">
      <c r="A114" s="5" t="s">
        <v>115</v>
      </c>
      <c r="B114" s="40">
        <f t="shared" si="2"/>
        <v>9.688501177287992E-3</v>
      </c>
      <c r="F114" s="204"/>
      <c r="I114" s="40"/>
      <c r="M114" s="40"/>
    </row>
    <row r="115" spans="1:13">
      <c r="A115" s="5" t="s">
        <v>115</v>
      </c>
      <c r="B115" s="40">
        <f t="shared" si="2"/>
        <v>-1.7884802708270124E-3</v>
      </c>
      <c r="F115" s="204"/>
      <c r="I115" s="40"/>
      <c r="M115" s="40"/>
    </row>
    <row r="116" spans="1:13">
      <c r="A116" s="5" t="s">
        <v>115</v>
      </c>
      <c r="B116" s="40">
        <f t="shared" si="2"/>
        <v>2.1886818882196388E-2</v>
      </c>
      <c r="F116" s="204"/>
      <c r="I116" s="40"/>
      <c r="M116" s="40"/>
    </row>
    <row r="117" spans="1:13">
      <c r="A117" s="5" t="s">
        <v>115</v>
      </c>
      <c r="B117" s="40">
        <f t="shared" si="2"/>
        <v>-3.4803206997084547E-3</v>
      </c>
      <c r="F117" s="204"/>
      <c r="I117" s="40"/>
      <c r="M117" s="40"/>
    </row>
    <row r="118" spans="1:13">
      <c r="A118" s="5" t="s">
        <v>115</v>
      </c>
      <c r="B118" s="40">
        <f t="shared" si="2"/>
        <v>6.6358335009048864E-4</v>
      </c>
      <c r="F118" s="204"/>
      <c r="I118" s="40"/>
      <c r="M118" s="40"/>
    </row>
    <row r="119" spans="1:13">
      <c r="A119" s="5" t="s">
        <v>115</v>
      </c>
      <c r="B119" s="40">
        <f t="shared" si="2"/>
        <v>1.1959824751955675E-3</v>
      </c>
      <c r="F119" s="204"/>
      <c r="I119" s="40"/>
      <c r="M119" s="40"/>
    </row>
    <row r="120" spans="1:13">
      <c r="A120" s="5" t="s">
        <v>115</v>
      </c>
      <c r="B120" s="40">
        <f t="shared" si="2"/>
        <v>4.5326575111495045E-3</v>
      </c>
      <c r="F120" s="204"/>
      <c r="I120" s="40"/>
      <c r="M120" s="40"/>
    </row>
    <row r="121" spans="1:13">
      <c r="A121" s="5" t="s">
        <v>115</v>
      </c>
      <c r="B121" s="40">
        <f t="shared" si="2"/>
        <v>1.4028154795979294E-2</v>
      </c>
      <c r="F121" s="204"/>
      <c r="I121" s="40"/>
      <c r="M121" s="40"/>
    </row>
    <row r="122" spans="1:13">
      <c r="A122" s="5" t="s">
        <v>115</v>
      </c>
      <c r="B122" s="40">
        <f t="shared" si="2"/>
        <v>-1.3334120504689292E-2</v>
      </c>
      <c r="F122" s="204"/>
      <c r="I122" s="40"/>
      <c r="M122" s="40"/>
    </row>
    <row r="123" spans="1:13">
      <c r="A123" s="5" t="s">
        <v>115</v>
      </c>
      <c r="B123" s="40">
        <f t="shared" si="2"/>
        <v>2.2081554541439718E-4</v>
      </c>
      <c r="F123" s="204"/>
      <c r="I123" s="40"/>
      <c r="M123" s="40"/>
    </row>
    <row r="124" spans="1:13">
      <c r="A124" s="5" t="s">
        <v>115</v>
      </c>
      <c r="B124" s="40">
        <f t="shared" si="2"/>
        <v>9.7672962537827396E-3</v>
      </c>
      <c r="F124" s="204"/>
      <c r="I124" s="40"/>
      <c r="M124" s="40"/>
    </row>
    <row r="125" spans="1:13">
      <c r="A125" s="5" t="s">
        <v>115</v>
      </c>
      <c r="B125" s="40">
        <f t="shared" si="2"/>
        <v>-3.0670257330939556E-2</v>
      </c>
      <c r="F125" s="204"/>
      <c r="I125" s="40"/>
      <c r="M125" s="40"/>
    </row>
    <row r="126" spans="1:13">
      <c r="A126" s="5" t="s">
        <v>115</v>
      </c>
      <c r="B126" s="40">
        <f t="shared" si="2"/>
        <v>-3.9329711531104136E-2</v>
      </c>
      <c r="F126" s="204"/>
      <c r="I126" s="40"/>
      <c r="M126" s="40"/>
    </row>
    <row r="127" spans="1:13">
      <c r="A127" s="5" t="s">
        <v>115</v>
      </c>
      <c r="B127" s="40">
        <f t="shared" si="2"/>
        <v>5.4022956248421404E-3</v>
      </c>
      <c r="F127" s="204"/>
      <c r="I127" s="40"/>
      <c r="M127" s="40"/>
    </row>
    <row r="128" spans="1:13">
      <c r="A128" s="5" t="s">
        <v>115</v>
      </c>
      <c r="B128" s="40">
        <f t="shared" si="2"/>
        <v>3.7325940108057743E-3</v>
      </c>
      <c r="F128" s="204"/>
      <c r="I128" s="40"/>
      <c r="M128" s="40"/>
    </row>
    <row r="129" spans="1:13">
      <c r="A129" s="5" t="s">
        <v>115</v>
      </c>
      <c r="B129" s="40">
        <f t="shared" si="2"/>
        <v>-4.2636746143057506E-2</v>
      </c>
      <c r="F129" s="204"/>
      <c r="I129" s="40"/>
      <c r="M129" s="40"/>
    </row>
    <row r="130" spans="1:13">
      <c r="A130" s="5" t="s">
        <v>115</v>
      </c>
      <c r="B130" s="40">
        <f t="shared" si="2"/>
        <v>-9.249783515704952E-3</v>
      </c>
      <c r="F130" s="204"/>
      <c r="I130" s="40"/>
      <c r="M130" s="40"/>
    </row>
    <row r="131" spans="1:13">
      <c r="A131" s="5" t="s">
        <v>115</v>
      </c>
      <c r="B131" s="40">
        <f t="shared" si="2"/>
        <v>3.2422468011277382E-3</v>
      </c>
      <c r="F131" s="204"/>
      <c r="I131" s="40"/>
      <c r="M131" s="40"/>
    </row>
    <row r="132" spans="1:13">
      <c r="A132" s="5" t="s">
        <v>115</v>
      </c>
      <c r="B132" s="40">
        <f t="shared" si="2"/>
        <v>9.7743473937882347E-4</v>
      </c>
      <c r="F132" s="204"/>
      <c r="I132" s="40"/>
      <c r="M132" s="40"/>
    </row>
    <row r="133" spans="1:13">
      <c r="A133" s="5" t="s">
        <v>115</v>
      </c>
      <c r="B133" s="40">
        <f t="shared" si="2"/>
        <v>-1.9620253164556962E-2</v>
      </c>
      <c r="F133" s="204"/>
      <c r="I133" s="40"/>
      <c r="M133" s="40"/>
    </row>
    <row r="134" spans="1:13">
      <c r="A134" s="5" t="s">
        <v>115</v>
      </c>
      <c r="B134" s="40">
        <f t="shared" si="2"/>
        <v>3.3990482664853843E-5</v>
      </c>
      <c r="F134" s="204"/>
      <c r="I134" s="40"/>
      <c r="M134" s="40"/>
    </row>
    <row r="135" spans="1:13">
      <c r="A135" s="5" t="s">
        <v>115</v>
      </c>
      <c r="B135" s="40">
        <f t="shared" si="2"/>
        <v>1.9547423023842384E-2</v>
      </c>
      <c r="F135" s="204"/>
      <c r="I135" s="40"/>
      <c r="M135" s="40"/>
    </row>
    <row r="136" spans="1:13">
      <c r="A136" s="5" t="s">
        <v>115</v>
      </c>
      <c r="B136" s="40">
        <f t="shared" si="2"/>
        <v>-1.3118627207162397E-2</v>
      </c>
      <c r="F136" s="204"/>
      <c r="I136" s="40"/>
      <c r="M136" s="40"/>
    </row>
    <row r="137" spans="1:13">
      <c r="A137" s="5" t="s">
        <v>115</v>
      </c>
      <c r="B137" s="40">
        <f t="shared" si="2"/>
        <v>2.0397017120050414E-2</v>
      </c>
      <c r="F137" s="204"/>
      <c r="I137" s="40"/>
      <c r="M137" s="40"/>
    </row>
    <row r="138" spans="1:13">
      <c r="A138" s="5" t="s">
        <v>115</v>
      </c>
      <c r="B138" s="40">
        <f t="shared" si="2"/>
        <v>-1.2299326773692388E-3</v>
      </c>
      <c r="F138" s="204"/>
      <c r="I138" s="40"/>
      <c r="M138" s="40"/>
    </row>
    <row r="139" spans="1:13">
      <c r="A139" s="5" t="s">
        <v>110</v>
      </c>
      <c r="B139" s="40">
        <f t="shared" ref="B139:B170" si="3">B6</f>
        <v>-3.3620447608437715E-2</v>
      </c>
      <c r="F139" s="204"/>
    </row>
    <row r="140" spans="1:13">
      <c r="A140" s="5" t="s">
        <v>110</v>
      </c>
      <c r="B140" s="40">
        <f t="shared" si="3"/>
        <v>-1.4497151928284621E-2</v>
      </c>
      <c r="F140" s="204"/>
    </row>
    <row r="141" spans="1:13">
      <c r="A141" s="5" t="s">
        <v>110</v>
      </c>
      <c r="B141" s="40">
        <f t="shared" si="3"/>
        <v>-4.0531491206428644E-4</v>
      </c>
      <c r="F141" s="204"/>
    </row>
    <row r="142" spans="1:13">
      <c r="A142" s="5" t="s">
        <v>110</v>
      </c>
      <c r="B142" s="40">
        <f t="shared" si="3"/>
        <v>-1.4757900161634144E-2</v>
      </c>
      <c r="F142" s="204"/>
    </row>
    <row r="143" spans="1:13">
      <c r="A143" s="5" t="s">
        <v>110</v>
      </c>
      <c r="B143" s="40">
        <f t="shared" si="3"/>
        <v>-2.2541000588386411E-2</v>
      </c>
      <c r="F143" s="204"/>
    </row>
    <row r="144" spans="1:13">
      <c r="A144" s="5" t="s">
        <v>110</v>
      </c>
      <c r="B144" s="40">
        <f t="shared" si="3"/>
        <v>2.2450961351718781E-2</v>
      </c>
      <c r="F144" s="204"/>
    </row>
    <row r="145" spans="1:6">
      <c r="A145" s="5" t="s">
        <v>110</v>
      </c>
      <c r="B145" s="40">
        <f t="shared" si="3"/>
        <v>2.7497834545529539E-3</v>
      </c>
      <c r="F145" s="204"/>
    </row>
    <row r="146" spans="1:6">
      <c r="A146" s="5" t="s">
        <v>110</v>
      </c>
      <c r="B146" s="40">
        <f t="shared" si="3"/>
        <v>2.6228256720649983E-2</v>
      </c>
      <c r="F146" s="204"/>
    </row>
    <row r="147" spans="1:6">
      <c r="A147" s="5" t="s">
        <v>110</v>
      </c>
      <c r="B147" s="40">
        <f t="shared" si="3"/>
        <v>1.0748201678989268E-2</v>
      </c>
      <c r="F147" s="204"/>
    </row>
    <row r="148" spans="1:6">
      <c r="A148" s="5" t="s">
        <v>110</v>
      </c>
      <c r="B148" s="40">
        <f t="shared" si="3"/>
        <v>2.4310635903207655E-2</v>
      </c>
      <c r="F148" s="204"/>
    </row>
    <row r="149" spans="1:6">
      <c r="A149" s="5" t="s">
        <v>110</v>
      </c>
      <c r="B149" s="40">
        <f t="shared" si="3"/>
        <v>-6.1991397936312417E-3</v>
      </c>
      <c r="F149" s="204"/>
    </row>
    <row r="150" spans="1:6">
      <c r="A150" s="5" t="s">
        <v>110</v>
      </c>
      <c r="B150" s="40">
        <f t="shared" si="3"/>
        <v>8.8849400266548199E-3</v>
      </c>
      <c r="F150" s="204"/>
    </row>
    <row r="151" spans="1:6">
      <c r="A151" s="5" t="s">
        <v>110</v>
      </c>
      <c r="B151" s="40">
        <f t="shared" si="3"/>
        <v>-1.047696750715516E-2</v>
      </c>
      <c r="F151" s="204"/>
    </row>
    <row r="152" spans="1:6">
      <c r="A152" s="5" t="s">
        <v>110</v>
      </c>
      <c r="B152" s="40">
        <f t="shared" si="3"/>
        <v>-7.0781663647763687E-4</v>
      </c>
      <c r="F152" s="204"/>
    </row>
    <row r="153" spans="1:6">
      <c r="A153" s="5" t="s">
        <v>110</v>
      </c>
      <c r="B153" s="40">
        <f t="shared" si="3"/>
        <v>2.8924277948444838E-2</v>
      </c>
      <c r="F153" s="204"/>
    </row>
    <row r="154" spans="1:6">
      <c r="A154" s="5" t="s">
        <v>110</v>
      </c>
      <c r="B154" s="40">
        <f t="shared" si="3"/>
        <v>-1.5671153403965545E-2</v>
      </c>
      <c r="F154" s="204"/>
    </row>
    <row r="155" spans="1:6">
      <c r="A155" s="5" t="s">
        <v>110</v>
      </c>
      <c r="B155" s="40">
        <f t="shared" si="3"/>
        <v>2.3864193390263411E-2</v>
      </c>
      <c r="F155" s="204"/>
    </row>
    <row r="156" spans="1:6">
      <c r="A156" s="5" t="s">
        <v>110</v>
      </c>
      <c r="B156" s="40">
        <f t="shared" si="3"/>
        <v>5.0008178907765292E-3</v>
      </c>
      <c r="F156" s="204"/>
    </row>
    <row r="157" spans="1:6">
      <c r="A157" s="5" t="s">
        <v>110</v>
      </c>
      <c r="B157" s="40">
        <f t="shared" si="3"/>
        <v>-7.0132494947226592E-2</v>
      </c>
      <c r="F157" s="204"/>
    </row>
    <row r="158" spans="1:6">
      <c r="A158" s="5" t="s">
        <v>110</v>
      </c>
      <c r="B158" s="40">
        <f t="shared" si="3"/>
        <v>-3.8913247729408081E-2</v>
      </c>
      <c r="F158" s="204"/>
    </row>
    <row r="159" spans="1:6">
      <c r="A159" s="5" t="s">
        <v>110</v>
      </c>
      <c r="B159" s="40">
        <f t="shared" si="3"/>
        <v>3.1603385007114508E-2</v>
      </c>
      <c r="F159" s="204"/>
    </row>
    <row r="160" spans="1:6">
      <c r="A160" s="5" t="s">
        <v>110</v>
      </c>
      <c r="B160" s="40">
        <f t="shared" si="3"/>
        <v>1.5854944633526675E-2</v>
      </c>
      <c r="F160" s="204"/>
    </row>
    <row r="161" spans="1:6">
      <c r="A161" s="5" t="s">
        <v>110</v>
      </c>
      <c r="B161" s="40">
        <f t="shared" si="3"/>
        <v>-6.4891846921797003E-2</v>
      </c>
      <c r="F161" s="204"/>
    </row>
    <row r="162" spans="1:6">
      <c r="A162" s="5" t="s">
        <v>110</v>
      </c>
      <c r="B162" s="40">
        <f t="shared" si="3"/>
        <v>-3.2657107353783001E-2</v>
      </c>
      <c r="F162" s="204"/>
    </row>
    <row r="163" spans="1:6">
      <c r="A163" s="5" t="s">
        <v>110</v>
      </c>
      <c r="B163" s="40">
        <f t="shared" si="3"/>
        <v>8.5922318732001967E-3</v>
      </c>
      <c r="F163" s="204"/>
    </row>
    <row r="164" spans="1:6">
      <c r="A164" s="5" t="s">
        <v>110</v>
      </c>
      <c r="B164" s="40">
        <f t="shared" si="3"/>
        <v>-1.260373917008664E-2</v>
      </c>
      <c r="F164" s="204"/>
    </row>
    <row r="165" spans="1:6">
      <c r="A165" s="5" t="s">
        <v>110</v>
      </c>
      <c r="B165" s="40">
        <f t="shared" si="3"/>
        <v>-3.8058320852788298E-2</v>
      </c>
      <c r="F165" s="204"/>
    </row>
    <row r="166" spans="1:6">
      <c r="A166" s="5" t="s">
        <v>110</v>
      </c>
      <c r="B166" s="40">
        <f t="shared" si="3"/>
        <v>1.3835045106289159E-2</v>
      </c>
      <c r="F166" s="204"/>
    </row>
    <row r="167" spans="1:6">
      <c r="A167" s="5" t="s">
        <v>110</v>
      </c>
      <c r="B167" s="40">
        <f t="shared" si="3"/>
        <v>2.4844958028720211E-2</v>
      </c>
      <c r="F167" s="204"/>
    </row>
    <row r="168" spans="1:6">
      <c r="A168" s="5" t="s">
        <v>110</v>
      </c>
      <c r="B168" s="40">
        <f t="shared" si="3"/>
        <v>-1.035433335574531E-2</v>
      </c>
      <c r="F168" s="204"/>
    </row>
    <row r="169" spans="1:6">
      <c r="A169" s="5" t="s">
        <v>110</v>
      </c>
      <c r="B169" s="40">
        <f t="shared" si="3"/>
        <v>4.2813318703956646E-2</v>
      </c>
      <c r="F169" s="204"/>
    </row>
    <row r="170" spans="1:6">
      <c r="A170" s="5" t="s">
        <v>110</v>
      </c>
      <c r="B170" s="40">
        <f t="shared" si="3"/>
        <v>2.2661605574754972E-5</v>
      </c>
      <c r="F170" s="204"/>
    </row>
    <row r="171" spans="1:6">
      <c r="A171" s="5" t="s">
        <v>112</v>
      </c>
      <c r="B171" s="40">
        <f t="shared" ref="B171:B202" si="4">C6</f>
        <v>-2.5813834052636795E-2</v>
      </c>
      <c r="F171" s="204"/>
    </row>
    <row r="172" spans="1:6">
      <c r="A172" s="5" t="s">
        <v>112</v>
      </c>
      <c r="B172" s="40">
        <f t="shared" si="4"/>
        <v>-7.2570735213422881E-3</v>
      </c>
      <c r="F172" s="204"/>
    </row>
    <row r="173" spans="1:6">
      <c r="A173" s="5" t="s">
        <v>112</v>
      </c>
      <c r="B173" s="40">
        <f t="shared" si="4"/>
        <v>9.3324012583012924E-3</v>
      </c>
      <c r="F173" s="204"/>
    </row>
    <row r="174" spans="1:6">
      <c r="A174" s="5" t="s">
        <v>112</v>
      </c>
      <c r="B174" s="40">
        <f t="shared" si="4"/>
        <v>1.505361402533639E-3</v>
      </c>
      <c r="F174" s="204"/>
    </row>
    <row r="175" spans="1:6">
      <c r="A175" s="5" t="s">
        <v>112</v>
      </c>
      <c r="B175" s="40">
        <f t="shared" si="4"/>
        <v>-2.2194705310219127E-2</v>
      </c>
      <c r="F175" s="204"/>
    </row>
    <row r="176" spans="1:6">
      <c r="A176" s="5" t="s">
        <v>112</v>
      </c>
      <c r="B176" s="40">
        <f t="shared" si="4"/>
        <v>2.6958133786497761E-2</v>
      </c>
      <c r="F176" s="204"/>
    </row>
    <row r="177" spans="1:6">
      <c r="A177" s="5" t="s">
        <v>112</v>
      </c>
      <c r="B177" s="40">
        <f t="shared" si="4"/>
        <v>1.2328169321405192E-2</v>
      </c>
      <c r="F177" s="204"/>
    </row>
    <row r="178" spans="1:6">
      <c r="A178" s="5" t="s">
        <v>112</v>
      </c>
      <c r="B178" s="40">
        <f t="shared" si="4"/>
        <v>3.1999351911860013E-2</v>
      </c>
      <c r="F178" s="204"/>
    </row>
    <row r="179" spans="1:6">
      <c r="A179" s="5" t="s">
        <v>112</v>
      </c>
      <c r="B179" s="40">
        <f t="shared" si="4"/>
        <v>2.3256197801472287E-2</v>
      </c>
      <c r="F179" s="204"/>
    </row>
    <row r="180" spans="1:6">
      <c r="A180" s="5" t="s">
        <v>112</v>
      </c>
      <c r="B180" s="40">
        <f t="shared" si="4"/>
        <v>2.9530624351179001E-2</v>
      </c>
      <c r="F180" s="204"/>
    </row>
    <row r="181" spans="1:6">
      <c r="A181" s="5" t="s">
        <v>112</v>
      </c>
      <c r="B181" s="40">
        <f t="shared" si="4"/>
        <v>1.3719875924600334E-3</v>
      </c>
      <c r="F181" s="204"/>
    </row>
    <row r="182" spans="1:6">
      <c r="A182" s="5" t="s">
        <v>112</v>
      </c>
      <c r="B182" s="40">
        <f t="shared" si="4"/>
        <v>1.6292525885321499E-2</v>
      </c>
      <c r="F182" s="204"/>
    </row>
    <row r="183" spans="1:6">
      <c r="A183" s="5" t="s">
        <v>112</v>
      </c>
      <c r="B183" s="40">
        <f t="shared" si="4"/>
        <v>-2.4551173852999848E-3</v>
      </c>
      <c r="F183" s="204"/>
    </row>
    <row r="184" spans="1:6">
      <c r="A184" s="5" t="s">
        <v>112</v>
      </c>
      <c r="B184" s="40">
        <f t="shared" si="4"/>
        <v>5.5263244978324896E-3</v>
      </c>
      <c r="F184" s="204"/>
    </row>
    <row r="185" spans="1:6">
      <c r="A185" s="5" t="s">
        <v>112</v>
      </c>
      <c r="B185" s="40">
        <f t="shared" si="4"/>
        <v>3.0799907821121766E-2</v>
      </c>
      <c r="F185" s="204"/>
    </row>
    <row r="186" spans="1:6">
      <c r="A186" s="5" t="s">
        <v>112</v>
      </c>
      <c r="B186" s="40">
        <f t="shared" si="4"/>
        <v>-4.3682590613038511E-3</v>
      </c>
      <c r="F186" s="204"/>
    </row>
    <row r="187" spans="1:6">
      <c r="A187" s="5" t="s">
        <v>112</v>
      </c>
      <c r="B187" s="40">
        <f t="shared" si="4"/>
        <v>3.8789363548205995E-2</v>
      </c>
      <c r="F187" s="204"/>
    </row>
    <row r="188" spans="1:6">
      <c r="A188" s="5" t="s">
        <v>112</v>
      </c>
      <c r="B188" s="40">
        <f t="shared" si="4"/>
        <v>1.2924549806245725E-2</v>
      </c>
      <c r="F188" s="204"/>
    </row>
    <row r="189" spans="1:6">
      <c r="A189" s="5" t="s">
        <v>112</v>
      </c>
      <c r="B189" s="40">
        <f t="shared" si="4"/>
        <v>-5.0448058413541323E-2</v>
      </c>
      <c r="F189" s="204"/>
    </row>
    <row r="190" spans="1:6">
      <c r="A190" s="5" t="s">
        <v>112</v>
      </c>
      <c r="B190" s="40">
        <f t="shared" si="4"/>
        <v>-4.5972495088408644E-2</v>
      </c>
      <c r="F190" s="204"/>
    </row>
    <row r="191" spans="1:6">
      <c r="A191" s="5" t="s">
        <v>112</v>
      </c>
      <c r="B191" s="40">
        <f t="shared" si="4"/>
        <v>4.3575402462121215E-2</v>
      </c>
      <c r="F191" s="204"/>
    </row>
    <row r="192" spans="1:6">
      <c r="A192" s="5" t="s">
        <v>112</v>
      </c>
      <c r="B192" s="40">
        <f t="shared" si="4"/>
        <v>3.0112420489179455E-2</v>
      </c>
      <c r="F192" s="204"/>
    </row>
    <row r="193" spans="1:6">
      <c r="A193" s="5" t="s">
        <v>112</v>
      </c>
      <c r="B193" s="40">
        <f t="shared" si="4"/>
        <v>-4.9075050321096519E-2</v>
      </c>
      <c r="F193" s="204"/>
    </row>
    <row r="194" spans="1:6">
      <c r="A194" s="5" t="s">
        <v>112</v>
      </c>
      <c r="B194" s="40">
        <f t="shared" si="4"/>
        <v>-2.2859821588605937E-2</v>
      </c>
      <c r="F194" s="204"/>
    </row>
    <row r="195" spans="1:6">
      <c r="A195" s="5" t="s">
        <v>112</v>
      </c>
      <c r="B195" s="40">
        <f t="shared" si="4"/>
        <v>1.9030305819545758E-2</v>
      </c>
      <c r="F195" s="204"/>
    </row>
    <row r="196" spans="1:6">
      <c r="A196" s="5" t="s">
        <v>112</v>
      </c>
      <c r="B196" s="40">
        <f t="shared" si="4"/>
        <v>6.6061253561253558E-3</v>
      </c>
      <c r="F196" s="204"/>
    </row>
    <row r="197" spans="1:6">
      <c r="A197" s="5" t="s">
        <v>112</v>
      </c>
      <c r="B197" s="40">
        <f t="shared" si="4"/>
        <v>-3.265845070422535E-2</v>
      </c>
      <c r="F197" s="204"/>
    </row>
    <row r="198" spans="1:6">
      <c r="A198" s="5" t="s">
        <v>112</v>
      </c>
      <c r="B198" s="40">
        <f t="shared" si="4"/>
        <v>2.4233629602757118E-2</v>
      </c>
      <c r="F198" s="204"/>
    </row>
    <row r="199" spans="1:6">
      <c r="A199" s="5" t="s">
        <v>112</v>
      </c>
      <c r="B199" s="40">
        <f t="shared" si="4"/>
        <v>3.7961931697305683E-2</v>
      </c>
      <c r="F199" s="204"/>
    </row>
    <row r="200" spans="1:6">
      <c r="A200" s="5" t="s">
        <v>112</v>
      </c>
      <c r="B200" s="40">
        <f t="shared" si="4"/>
        <v>-2.0374717632989326E-3</v>
      </c>
      <c r="F200" s="204"/>
    </row>
    <row r="201" spans="1:6">
      <c r="A201" s="5" t="s">
        <v>112</v>
      </c>
      <c r="B201" s="40">
        <f t="shared" si="4"/>
        <v>5.6023337532321159E-2</v>
      </c>
      <c r="F201" s="204"/>
    </row>
    <row r="202" spans="1:6">
      <c r="A202" s="5" t="s">
        <v>112</v>
      </c>
      <c r="B202" s="40">
        <f t="shared" si="4"/>
        <v>7.9270266950997575E-3</v>
      </c>
      <c r="F202" s="204"/>
    </row>
    <row r="203" spans="1:6">
      <c r="A203" s="5" t="s">
        <v>114</v>
      </c>
      <c r="B203" s="40">
        <f t="shared" ref="B203:B234" si="5">D6</f>
        <v>-2.6940270762869398E-2</v>
      </c>
      <c r="F203" s="204"/>
    </row>
    <row r="204" spans="1:6">
      <c r="A204" s="5" t="s">
        <v>114</v>
      </c>
      <c r="B204" s="40">
        <f t="shared" si="5"/>
        <v>-4.1344307058614809E-3</v>
      </c>
      <c r="F204" s="204"/>
    </row>
    <row r="205" spans="1:6">
      <c r="A205" s="5" t="s">
        <v>114</v>
      </c>
      <c r="B205" s="40">
        <f t="shared" si="5"/>
        <v>1.7004259758323915E-2</v>
      </c>
      <c r="F205" s="204"/>
    </row>
    <row r="206" spans="1:6">
      <c r="A206" s="5" t="s">
        <v>114</v>
      </c>
      <c r="B206" s="40">
        <f t="shared" si="5"/>
        <v>9.874492432631967E-3</v>
      </c>
      <c r="F206" s="204"/>
    </row>
    <row r="207" spans="1:6">
      <c r="A207" s="5" t="s">
        <v>114</v>
      </c>
      <c r="B207" s="40">
        <f t="shared" si="5"/>
        <v>-1.5648899398211898E-2</v>
      </c>
      <c r="F207" s="204"/>
    </row>
    <row r="208" spans="1:6">
      <c r="A208" s="5" t="s">
        <v>114</v>
      </c>
      <c r="B208" s="40">
        <f t="shared" si="5"/>
        <v>3.5409735765362702E-2</v>
      </c>
      <c r="F208" s="204"/>
    </row>
    <row r="209" spans="1:6">
      <c r="A209" s="5" t="s">
        <v>114</v>
      </c>
      <c r="B209" s="40">
        <f t="shared" si="5"/>
        <v>1.5598840295642942E-2</v>
      </c>
      <c r="F209" s="204"/>
    </row>
    <row r="210" spans="1:6">
      <c r="A210" s="5" t="s">
        <v>114</v>
      </c>
      <c r="B210" s="40">
        <f t="shared" si="5"/>
        <v>3.1608768971332211E-2</v>
      </c>
      <c r="F210" s="204"/>
    </row>
    <row r="211" spans="1:6">
      <c r="A211" s="5" t="s">
        <v>114</v>
      </c>
      <c r="B211" s="40">
        <f t="shared" si="5"/>
        <v>2.4557292096446786E-2</v>
      </c>
      <c r="F211" s="204"/>
    </row>
    <row r="212" spans="1:6">
      <c r="A212" s="5" t="s">
        <v>114</v>
      </c>
      <c r="B212" s="40">
        <f t="shared" si="5"/>
        <v>3.1115542998541169E-2</v>
      </c>
      <c r="F212" s="204"/>
    </row>
    <row r="213" spans="1:6">
      <c r="A213" s="5" t="s">
        <v>114</v>
      </c>
      <c r="B213" s="40">
        <f t="shared" si="5"/>
        <v>1.1479691276214236E-2</v>
      </c>
      <c r="F213" s="204"/>
    </row>
    <row r="214" spans="1:6">
      <c r="A214" s="5" t="s">
        <v>114</v>
      </c>
      <c r="B214" s="40">
        <f t="shared" si="5"/>
        <v>2.4435767613490089E-2</v>
      </c>
      <c r="F214" s="204"/>
    </row>
    <row r="215" spans="1:6">
      <c r="A215" s="5" t="s">
        <v>114</v>
      </c>
      <c r="B215" s="40">
        <f t="shared" si="5"/>
        <v>5.1833827592325044E-3</v>
      </c>
      <c r="F215" s="204"/>
    </row>
    <row r="216" spans="1:6">
      <c r="A216" s="5" t="s">
        <v>114</v>
      </c>
      <c r="B216" s="40">
        <f t="shared" si="5"/>
        <v>1.3021644453916056E-2</v>
      </c>
      <c r="F216" s="204"/>
    </row>
    <row r="217" spans="1:6">
      <c r="A217" s="5" t="s">
        <v>114</v>
      </c>
      <c r="B217" s="40">
        <f t="shared" si="5"/>
        <v>3.2384529534324184E-2</v>
      </c>
      <c r="F217" s="204"/>
    </row>
    <row r="218" spans="1:6">
      <c r="A218" s="5" t="s">
        <v>114</v>
      </c>
      <c r="B218" s="40">
        <f t="shared" si="5"/>
        <v>3.2920669848998088E-4</v>
      </c>
      <c r="F218" s="204"/>
    </row>
    <row r="219" spans="1:6">
      <c r="A219" s="5" t="s">
        <v>114</v>
      </c>
      <c r="B219" s="40">
        <f t="shared" si="5"/>
        <v>3.7792642140468229E-2</v>
      </c>
      <c r="F219" s="204"/>
    </row>
    <row r="220" spans="1:6">
      <c r="A220" s="5" t="s">
        <v>114</v>
      </c>
      <c r="B220" s="40">
        <f t="shared" si="5"/>
        <v>2.3971003535611837E-2</v>
      </c>
      <c r="F220" s="204"/>
    </row>
    <row r="221" spans="1:6">
      <c r="A221" s="5" t="s">
        <v>114</v>
      </c>
      <c r="B221" s="40">
        <f t="shared" si="5"/>
        <v>-4.4199138977812122E-2</v>
      </c>
      <c r="F221" s="204"/>
    </row>
    <row r="222" spans="1:6">
      <c r="A222" s="5" t="s">
        <v>114</v>
      </c>
      <c r="B222" s="40">
        <f t="shared" si="5"/>
        <v>-3.4033252673483727E-2</v>
      </c>
      <c r="F222" s="204"/>
    </row>
    <row r="223" spans="1:6">
      <c r="A223" s="5" t="s">
        <v>114</v>
      </c>
      <c r="B223" s="40">
        <f t="shared" si="5"/>
        <v>4.6406941791420492E-2</v>
      </c>
      <c r="F223" s="204"/>
    </row>
    <row r="224" spans="1:6">
      <c r="A224" s="5" t="s">
        <v>114</v>
      </c>
      <c r="B224" s="40">
        <f t="shared" si="5"/>
        <v>2.9665781618872122E-2</v>
      </c>
      <c r="F224" s="204"/>
    </row>
    <row r="225" spans="1:24">
      <c r="A225" s="5" t="s">
        <v>114</v>
      </c>
      <c r="B225" s="40">
        <f t="shared" si="5"/>
        <v>-4.2989417989417987E-2</v>
      </c>
      <c r="F225" s="204"/>
    </row>
    <row r="226" spans="1:24">
      <c r="A226" s="5" t="s">
        <v>114</v>
      </c>
      <c r="B226" s="40">
        <f t="shared" si="5"/>
        <v>-1.3643922252814656E-2</v>
      </c>
      <c r="F226" s="204"/>
    </row>
    <row r="227" spans="1:24">
      <c r="A227" s="5" t="s">
        <v>114</v>
      </c>
      <c r="B227" s="40">
        <f t="shared" si="5"/>
        <v>2.0319452367370223E-2</v>
      </c>
      <c r="F227" s="204"/>
    </row>
    <row r="228" spans="1:24">
      <c r="A228" s="5" t="s">
        <v>114</v>
      </c>
      <c r="B228" s="40">
        <f t="shared" si="5"/>
        <v>7.8325742942708786E-3</v>
      </c>
      <c r="F228" s="204"/>
    </row>
    <row r="229" spans="1:24">
      <c r="A229" s="5" t="s">
        <v>114</v>
      </c>
      <c r="B229" s="40">
        <f t="shared" si="5"/>
        <v>-3.0529649832834769E-2</v>
      </c>
      <c r="F229" s="204"/>
    </row>
    <row r="230" spans="1:24">
      <c r="A230" s="5" t="s">
        <v>114</v>
      </c>
      <c r="B230" s="40">
        <f t="shared" si="5"/>
        <v>3.2094137999387311E-2</v>
      </c>
      <c r="F230" s="204"/>
    </row>
    <row r="231" spans="1:24">
      <c r="A231" s="5" t="s">
        <v>114</v>
      </c>
      <c r="B231" s="40">
        <f t="shared" si="5"/>
        <v>3.7975157371996832E-2</v>
      </c>
      <c r="F231" s="204"/>
    </row>
    <row r="232" spans="1:24">
      <c r="A232" s="5" t="s">
        <v>114</v>
      </c>
      <c r="B232" s="40">
        <f t="shared" si="5"/>
        <v>-3.5219793523960468E-4</v>
      </c>
      <c r="F232" s="204"/>
    </row>
    <row r="233" spans="1:24">
      <c r="A233" s="5" t="s">
        <v>114</v>
      </c>
      <c r="B233" s="40">
        <f t="shared" si="5"/>
        <v>5.9573338054350715E-2</v>
      </c>
      <c r="F233" s="204"/>
    </row>
    <row r="234" spans="1:24">
      <c r="A234" s="5" t="s">
        <v>114</v>
      </c>
      <c r="B234" s="40">
        <f t="shared" si="5"/>
        <v>1.3134203055442023E-2</v>
      </c>
      <c r="F234" s="204"/>
    </row>
    <row r="237" spans="1:24">
      <c r="A237" t="s">
        <v>116</v>
      </c>
      <c r="B237"/>
      <c r="C237"/>
      <c r="D237"/>
      <c r="E237"/>
      <c r="F237"/>
      <c r="G237"/>
      <c r="H237"/>
      <c r="I237"/>
      <c r="J237"/>
      <c r="K237"/>
      <c r="L237"/>
      <c r="M237"/>
      <c r="N237"/>
      <c r="O237"/>
      <c r="P237"/>
      <c r="Q237"/>
      <c r="R237"/>
      <c r="S237"/>
      <c r="T237"/>
      <c r="U237"/>
      <c r="V237"/>
      <c r="W237"/>
      <c r="X237"/>
    </row>
    <row r="238" spans="1:24">
      <c r="A238" t="s">
        <v>227</v>
      </c>
      <c r="B238" s="83">
        <f>SUM(B239:B270)</f>
        <v>5414840</v>
      </c>
      <c r="C238" s="83">
        <f>SUM(C239:C270)</f>
        <v>5463818</v>
      </c>
      <c r="D238"/>
      <c r="E238" s="91">
        <f t="shared" ref="E238:E270" si="6">C238/B238</f>
        <v>1.0090451426080917</v>
      </c>
      <c r="F238"/>
      <c r="G238"/>
      <c r="H238"/>
      <c r="I238"/>
      <c r="J238"/>
      <c r="K238"/>
      <c r="L238"/>
      <c r="M238"/>
      <c r="N238"/>
      <c r="O238"/>
      <c r="P238"/>
      <c r="Q238"/>
      <c r="R238"/>
      <c r="S238"/>
      <c r="T238"/>
      <c r="U238"/>
      <c r="V238"/>
      <c r="W238"/>
      <c r="X238"/>
    </row>
    <row r="239" spans="1:24" ht="15.5">
      <c r="A239" s="24" t="s">
        <v>131</v>
      </c>
      <c r="B239" s="85">
        <v>223788</v>
      </c>
      <c r="C239" s="88">
        <v>221449</v>
      </c>
      <c r="D239" s="57"/>
      <c r="E239" s="91">
        <f t="shared" si="6"/>
        <v>0.98954814377893363</v>
      </c>
      <c r="F239" s="57"/>
      <c r="G239" s="57"/>
      <c r="H239" s="57"/>
      <c r="I239" s="57"/>
      <c r="J239" s="57"/>
      <c r="K239" s="57"/>
      <c r="L239" s="57"/>
      <c r="M239" s="57"/>
      <c r="N239" s="57"/>
      <c r="O239" s="57"/>
      <c r="P239" s="57"/>
      <c r="Q239" s="57"/>
      <c r="R239" s="57"/>
      <c r="S239" s="57"/>
      <c r="T239" s="57"/>
      <c r="U239" s="57"/>
      <c r="V239" s="57"/>
      <c r="W239" s="57"/>
      <c r="X239" s="43"/>
    </row>
    <row r="240" spans="1:24">
      <c r="A240" s="24" t="s">
        <v>141</v>
      </c>
      <c r="B240" s="86">
        <v>260559</v>
      </c>
      <c r="C240" s="89">
        <v>260379</v>
      </c>
      <c r="D240"/>
      <c r="E240" s="91">
        <f t="shared" si="6"/>
        <v>0.9993091775759041</v>
      </c>
      <c r="F240"/>
      <c r="G240"/>
      <c r="H240"/>
      <c r="I240"/>
      <c r="J240" t="s">
        <v>116</v>
      </c>
      <c r="K240" t="s">
        <v>123</v>
      </c>
      <c r="L240"/>
      <c r="M240"/>
      <c r="N240"/>
      <c r="O240"/>
      <c r="P240"/>
      <c r="Q240"/>
      <c r="R240"/>
      <c r="S240"/>
      <c r="T240"/>
      <c r="U240"/>
      <c r="V240"/>
      <c r="W240"/>
      <c r="X240"/>
    </row>
    <row r="241" spans="1:24">
      <c r="A241" s="24" t="s">
        <v>143</v>
      </c>
      <c r="B241" s="87">
        <v>116920</v>
      </c>
      <c r="C241" s="90">
        <v>117134</v>
      </c>
      <c r="D241" s="60"/>
      <c r="E241" s="91">
        <f t="shared" si="6"/>
        <v>1.0018303113239821</v>
      </c>
      <c r="F241" s="59">
        <v>1</v>
      </c>
      <c r="G241" s="59"/>
      <c r="H241" s="59"/>
      <c r="I241"/>
      <c r="J241" s="93"/>
      <c r="K241" s="93"/>
      <c r="L241" s="59"/>
      <c r="M241" s="59"/>
      <c r="N241" s="59"/>
      <c r="O241" s="59"/>
      <c r="P241" s="59"/>
      <c r="Q241" s="59"/>
      <c r="R241" s="59"/>
      <c r="S241" s="59"/>
      <c r="T241" s="59"/>
      <c r="U241" s="59"/>
      <c r="V241" s="59"/>
      <c r="W241" s="59"/>
      <c r="X241" s="55"/>
    </row>
    <row r="242" spans="1:24">
      <c r="A242" s="24" t="s">
        <v>147</v>
      </c>
      <c r="B242" s="87">
        <v>87234</v>
      </c>
      <c r="C242" s="90">
        <v>87726</v>
      </c>
      <c r="D242" s="59"/>
      <c r="E242" s="91">
        <f t="shared" si="6"/>
        <v>1.0056400027512209</v>
      </c>
      <c r="F242" s="60"/>
      <c r="G242" s="60"/>
      <c r="H242" s="60"/>
      <c r="I242" s="24" t="s">
        <v>128</v>
      </c>
      <c r="J242" s="93">
        <v>3.48462468107964E-2</v>
      </c>
      <c r="K242" s="93">
        <v>3.0809163751269519E-2</v>
      </c>
      <c r="L242" s="60"/>
      <c r="M242" s="60"/>
      <c r="N242" s="60"/>
      <c r="O242" s="60"/>
      <c r="P242" s="60"/>
      <c r="Q242" s="60"/>
      <c r="R242" s="60"/>
      <c r="S242" s="60"/>
      <c r="T242" s="60"/>
      <c r="U242" s="60"/>
      <c r="V242" s="60"/>
      <c r="W242" s="60"/>
      <c r="X242" s="59"/>
    </row>
    <row r="243" spans="1:24">
      <c r="A243" s="24" t="s">
        <v>126</v>
      </c>
      <c r="B243" s="84">
        <v>499318</v>
      </c>
      <c r="C243" s="22">
        <v>510450</v>
      </c>
      <c r="D243" s="52"/>
      <c r="E243" s="91">
        <f t="shared" si="6"/>
        <v>1.0222944095746598</v>
      </c>
      <c r="F243" s="52"/>
      <c r="G243" s="52"/>
      <c r="H243" s="52"/>
      <c r="I243" s="24" t="s">
        <v>124</v>
      </c>
      <c r="J243" s="93">
        <v>2.2343403146414476E-2</v>
      </c>
      <c r="K243" s="93">
        <v>1.5560640732265485E-2</v>
      </c>
      <c r="L243" s="52"/>
      <c r="M243" s="52" t="s">
        <v>128</v>
      </c>
      <c r="N243" s="95">
        <v>3.48462468107964E-2</v>
      </c>
      <c r="O243" s="95">
        <v>3.0809163751269519E-2</v>
      </c>
      <c r="P243" s="52"/>
      <c r="Q243" s="52"/>
      <c r="R243" s="52"/>
      <c r="S243" s="52"/>
      <c r="T243" s="52"/>
      <c r="U243" s="52"/>
      <c r="V243" s="52"/>
      <c r="W243" s="52"/>
      <c r="X243" s="52"/>
    </row>
    <row r="244" spans="1:24">
      <c r="A244" s="24" t="s">
        <v>152</v>
      </c>
      <c r="B244" s="84">
        <v>52653</v>
      </c>
      <c r="C244" s="22">
        <v>52897</v>
      </c>
      <c r="D244" s="52"/>
      <c r="E244" s="91">
        <f t="shared" si="6"/>
        <v>1.0046341139156363</v>
      </c>
      <c r="F244" s="52"/>
      <c r="G244" s="52"/>
      <c r="H244" s="52"/>
      <c r="I244" s="24" t="s">
        <v>126</v>
      </c>
      <c r="J244" s="93">
        <v>2.2294409574659779E-2</v>
      </c>
      <c r="K244" s="93">
        <v>2.233964942721367E-2</v>
      </c>
      <c r="L244" s="52"/>
      <c r="M244" s="52" t="s">
        <v>124</v>
      </c>
      <c r="N244" s="95">
        <v>2.2343403146414476E-2</v>
      </c>
      <c r="O244" s="95">
        <v>1.5560640732265485E-2</v>
      </c>
      <c r="P244" s="52"/>
      <c r="Q244" s="52"/>
      <c r="R244" s="52"/>
      <c r="S244" s="52"/>
      <c r="T244" s="52"/>
      <c r="U244" s="52"/>
      <c r="V244" s="52"/>
      <c r="W244" s="52"/>
      <c r="X244" s="52"/>
    </row>
    <row r="245" spans="1:24">
      <c r="A245" s="24" t="s">
        <v>146</v>
      </c>
      <c r="B245" s="84">
        <v>149967</v>
      </c>
      <c r="C245" s="22">
        <v>149769</v>
      </c>
      <c r="D245" s="52"/>
      <c r="E245" s="91">
        <f t="shared" si="6"/>
        <v>0.99867970953609797</v>
      </c>
      <c r="F245" s="52"/>
      <c r="G245" s="52"/>
      <c r="H245" s="52"/>
      <c r="I245" s="24" t="s">
        <v>132</v>
      </c>
      <c r="J245" s="93">
        <v>2.0008300597450068E-2</v>
      </c>
      <c r="K245" s="93">
        <v>1.6332020366990108E-2</v>
      </c>
      <c r="L245" s="52"/>
      <c r="M245" s="52" t="s">
        <v>126</v>
      </c>
      <c r="N245" s="95">
        <v>2.2294409574659779E-2</v>
      </c>
      <c r="O245" s="95">
        <v>2.233964942721367E-2</v>
      </c>
      <c r="P245" s="52"/>
      <c r="Q245" s="52"/>
      <c r="R245" s="52"/>
      <c r="S245" s="52"/>
      <c r="T245" s="52"/>
      <c r="U245" s="52"/>
      <c r="V245" s="52"/>
      <c r="W245" s="52"/>
      <c r="X245" s="52"/>
    </row>
    <row r="246" spans="1:24">
      <c r="A246" s="24" t="s">
        <v>144</v>
      </c>
      <c r="B246" s="84">
        <v>150117</v>
      </c>
      <c r="C246" s="22">
        <v>150176</v>
      </c>
      <c r="D246" s="52"/>
      <c r="E246" s="91">
        <f t="shared" si="6"/>
        <v>1.0003930267724508</v>
      </c>
      <c r="F246" s="52"/>
      <c r="G246" s="52"/>
      <c r="H246" s="52"/>
      <c r="I246" s="24" t="s">
        <v>139</v>
      </c>
      <c r="J246" s="93">
        <v>1.9555113233316712E-2</v>
      </c>
      <c r="K246" s="93">
        <v>1.4497388338130301E-2</v>
      </c>
      <c r="L246" s="52"/>
      <c r="M246" s="52" t="s">
        <v>132</v>
      </c>
      <c r="N246" s="95">
        <v>2.0008300597450068E-2</v>
      </c>
      <c r="O246" s="95">
        <v>1.6332020366990108E-2</v>
      </c>
      <c r="P246" s="52"/>
      <c r="Q246" s="52"/>
      <c r="R246" s="52"/>
      <c r="S246" s="52"/>
      <c r="T246" s="52"/>
      <c r="U246" s="52"/>
      <c r="V246" s="52"/>
      <c r="W246" s="52"/>
      <c r="X246" s="52"/>
    </row>
    <row r="247" spans="1:24">
      <c r="A247" s="24" t="s">
        <v>145</v>
      </c>
      <c r="B247" s="84">
        <v>122912</v>
      </c>
      <c r="C247" s="22">
        <v>122797</v>
      </c>
      <c r="D247" s="52"/>
      <c r="E247" s="91">
        <f t="shared" si="6"/>
        <v>0.99906437125748504</v>
      </c>
      <c r="F247" s="52"/>
      <c r="G247" s="52"/>
      <c r="H247" s="52"/>
      <c r="I247" s="24" t="s">
        <v>142</v>
      </c>
      <c r="J247" s="93">
        <v>1.9095779366073762E-2</v>
      </c>
      <c r="K247" s="93">
        <v>1.8436925878355215E-2</v>
      </c>
      <c r="L247" s="52"/>
      <c r="M247" s="52" t="s">
        <v>139</v>
      </c>
      <c r="N247" s="95">
        <v>1.9555113233316712E-2</v>
      </c>
      <c r="O247" s="95" t="s">
        <v>295</v>
      </c>
      <c r="P247" s="52"/>
      <c r="Q247" s="52"/>
      <c r="R247" s="52"/>
      <c r="S247" s="52"/>
      <c r="T247" s="52"/>
      <c r="U247" s="52"/>
      <c r="V247" s="52"/>
      <c r="W247" s="52"/>
      <c r="X247" s="52"/>
    </row>
    <row r="248" spans="1:24">
      <c r="A248" s="24" t="s">
        <v>151</v>
      </c>
      <c r="B248" s="84">
        <v>110577</v>
      </c>
      <c r="C248" s="22">
        <v>111452</v>
      </c>
      <c r="D248" s="52"/>
      <c r="E248" s="91">
        <f t="shared" si="6"/>
        <v>1.0079130379735388</v>
      </c>
      <c r="F248" s="52"/>
      <c r="G248" s="52"/>
      <c r="H248" s="52"/>
      <c r="I248" s="24" t="s">
        <v>137</v>
      </c>
      <c r="J248" s="93">
        <v>1.5802903748969088E-2</v>
      </c>
      <c r="K248" s="93">
        <v>1.1158607672236753E-2</v>
      </c>
      <c r="L248" s="52"/>
      <c r="M248" s="52" t="s">
        <v>142</v>
      </c>
      <c r="N248" s="95">
        <v>1.9095779366073762E-2</v>
      </c>
      <c r="O248" s="95">
        <v>1.8436925878355215E-2</v>
      </c>
      <c r="P248" s="52"/>
      <c r="Q248" s="52"/>
      <c r="R248" s="52"/>
      <c r="S248" s="52"/>
      <c r="T248" s="52"/>
      <c r="U248" s="52"/>
      <c r="V248" s="52"/>
      <c r="W248" s="52"/>
      <c r="X248" s="52"/>
    </row>
    <row r="249" spans="1:24">
      <c r="A249" s="24" t="s">
        <v>132</v>
      </c>
      <c r="B249" s="84">
        <v>103607</v>
      </c>
      <c r="C249" s="22">
        <v>105680</v>
      </c>
      <c r="D249" s="52"/>
      <c r="E249" s="91">
        <f t="shared" si="6"/>
        <v>1.0200083005974501</v>
      </c>
      <c r="F249" s="52"/>
      <c r="G249" s="52"/>
      <c r="H249" s="52"/>
      <c r="I249" s="24" t="s">
        <v>135</v>
      </c>
      <c r="J249" s="93">
        <v>1.2293676407221454E-2</v>
      </c>
      <c r="K249" s="93">
        <v>6.461189208067708E-3</v>
      </c>
      <c r="L249" s="52"/>
      <c r="M249" s="52" t="s">
        <v>137</v>
      </c>
      <c r="N249" s="95">
        <v>1.5802903748969088E-2</v>
      </c>
      <c r="O249" s="95">
        <v>1.1158607672236753E-2</v>
      </c>
      <c r="P249" s="52"/>
      <c r="Q249" s="52"/>
      <c r="R249" s="52"/>
      <c r="S249" s="52"/>
      <c r="T249" s="52"/>
      <c r="U249" s="52"/>
      <c r="V249" s="52"/>
      <c r="W249" s="52"/>
      <c r="X249" s="52"/>
    </row>
    <row r="250" spans="1:24">
      <c r="A250" s="24" t="s">
        <v>139</v>
      </c>
      <c r="B250" s="84">
        <v>94451</v>
      </c>
      <c r="C250" s="22">
        <v>96298</v>
      </c>
      <c r="D250" s="52"/>
      <c r="E250" s="91">
        <f t="shared" si="6"/>
        <v>1.0195551132333167</v>
      </c>
      <c r="F250" s="52"/>
      <c r="G250" s="52"/>
      <c r="H250" s="52"/>
      <c r="I250" s="24" t="s">
        <v>138</v>
      </c>
      <c r="J250" s="93">
        <v>1.1424240881815706E-2</v>
      </c>
      <c r="K250" s="93">
        <v>1.0572386744728046E-2</v>
      </c>
      <c r="L250" s="52"/>
      <c r="M250" s="52" t="s">
        <v>135</v>
      </c>
      <c r="N250" s="95">
        <v>1.2293676407221454E-2</v>
      </c>
      <c r="O250" s="95">
        <v>6.461189208067708E-3</v>
      </c>
      <c r="P250" s="52"/>
      <c r="Q250" s="52"/>
      <c r="R250" s="52"/>
      <c r="S250" s="52"/>
      <c r="T250" s="52"/>
      <c r="U250" s="52"/>
      <c r="V250" s="52"/>
      <c r="W250" s="52"/>
      <c r="X250" s="52"/>
    </row>
    <row r="251" spans="1:24">
      <c r="A251" s="24" t="s">
        <v>136</v>
      </c>
      <c r="B251" s="84">
        <v>158934</v>
      </c>
      <c r="C251" s="22">
        <v>160680</v>
      </c>
      <c r="D251" s="52"/>
      <c r="E251" s="91">
        <f t="shared" si="6"/>
        <v>1.0109856921741101</v>
      </c>
      <c r="F251" s="52"/>
      <c r="G251" s="52"/>
      <c r="H251" s="52"/>
      <c r="I251" s="24" t="s">
        <v>136</v>
      </c>
      <c r="J251" s="93">
        <v>1.0985692174110051E-2</v>
      </c>
      <c r="K251" s="93">
        <v>6.02334044422137E-3</v>
      </c>
      <c r="L251" s="52"/>
      <c r="M251" s="52" t="s">
        <v>138</v>
      </c>
      <c r="N251" s="95">
        <v>1.1424240881815706E-2</v>
      </c>
      <c r="O251" s="95">
        <v>1.0572386744728046E-2</v>
      </c>
      <c r="P251" s="52"/>
      <c r="Q251" s="52"/>
      <c r="R251" s="52"/>
      <c r="S251" s="52"/>
      <c r="T251" s="52"/>
      <c r="U251" s="52"/>
      <c r="V251" s="52"/>
      <c r="W251" s="52"/>
      <c r="X251" s="52"/>
    </row>
    <row r="252" spans="1:24">
      <c r="A252" s="24" t="s">
        <v>140</v>
      </c>
      <c r="B252" s="84">
        <v>372025</v>
      </c>
      <c r="C252" s="22">
        <v>374516</v>
      </c>
      <c r="D252" s="52"/>
      <c r="E252" s="91">
        <f t="shared" si="6"/>
        <v>1.0066957865734829</v>
      </c>
      <c r="F252" s="52"/>
      <c r="G252" s="52"/>
      <c r="H252" s="52"/>
      <c r="I252" s="24" t="s">
        <v>130</v>
      </c>
      <c r="J252" s="93">
        <v>9.7366769803319819E-3</v>
      </c>
      <c r="K252" s="93">
        <v>6.1866666666665626E-3</v>
      </c>
      <c r="L252" s="52"/>
      <c r="M252" s="52" t="s">
        <v>136</v>
      </c>
      <c r="N252" s="95">
        <v>1.0985692174110051E-2</v>
      </c>
      <c r="O252" s="95">
        <v>6.02334044422137E-3</v>
      </c>
      <c r="P252" s="52"/>
      <c r="Q252" s="52"/>
      <c r="R252" s="52"/>
      <c r="S252" s="52"/>
      <c r="T252" s="52"/>
      <c r="U252" s="52"/>
      <c r="V252" s="52"/>
      <c r="W252" s="52"/>
      <c r="X252" s="52"/>
    </row>
    <row r="253" spans="1:24">
      <c r="A253" s="24" t="s">
        <v>142</v>
      </c>
      <c r="B253" s="84">
        <v>625688</v>
      </c>
      <c r="C253" s="22">
        <v>637636</v>
      </c>
      <c r="D253" s="52"/>
      <c r="E253" s="91">
        <f t="shared" si="6"/>
        <v>1.0190957793660738</v>
      </c>
      <c r="F253" s="52"/>
      <c r="G253" s="52"/>
      <c r="H253" s="52"/>
      <c r="I253" s="24" t="s">
        <v>129</v>
      </c>
      <c r="J253" s="93">
        <v>9.6763520220402022E-3</v>
      </c>
      <c r="K253" s="93">
        <v>4.0483143084681927E-3</v>
      </c>
      <c r="L253" s="52"/>
      <c r="M253" s="52" t="s">
        <v>130</v>
      </c>
      <c r="N253" s="95">
        <v>9.7366769803319819E-3</v>
      </c>
      <c r="O253" s="95">
        <v>6.1866666666665626E-3</v>
      </c>
      <c r="P253" s="52"/>
      <c r="Q253" s="52"/>
      <c r="R253" s="52"/>
      <c r="S253" s="52"/>
      <c r="T253" s="52"/>
      <c r="U253" s="52"/>
      <c r="V253" s="52"/>
      <c r="W253" s="52"/>
      <c r="X253" s="52"/>
    </row>
    <row r="254" spans="1:24">
      <c r="A254" s="24" t="s">
        <v>133</v>
      </c>
      <c r="B254" s="84">
        <v>230992</v>
      </c>
      <c r="C254" s="22">
        <v>232957</v>
      </c>
      <c r="D254" s="52"/>
      <c r="E254" s="91">
        <f t="shared" si="6"/>
        <v>1.0085067881138741</v>
      </c>
      <c r="F254" s="52"/>
      <c r="G254" s="52"/>
      <c r="H254" s="52"/>
      <c r="I254" s="24" t="s">
        <v>150</v>
      </c>
      <c r="J254" s="93">
        <v>8.5768047475771603E-3</v>
      </c>
      <c r="K254" s="93">
        <v>6.0548722800377597E-3</v>
      </c>
      <c r="L254" s="52"/>
      <c r="M254" s="52" t="s">
        <v>129</v>
      </c>
      <c r="N254" s="95">
        <v>9.6763520220402022E-3</v>
      </c>
      <c r="O254" s="95">
        <v>4.0483143084681927E-3</v>
      </c>
      <c r="P254" s="52"/>
      <c r="Q254" s="52"/>
      <c r="R254" s="52"/>
      <c r="S254" s="52"/>
      <c r="T254" s="52"/>
      <c r="U254" s="52"/>
      <c r="V254" s="52"/>
      <c r="W254" s="52"/>
      <c r="X254" s="52"/>
    </row>
    <row r="255" spans="1:24">
      <c r="A255" s="24" t="s">
        <v>154</v>
      </c>
      <c r="B255" s="84">
        <v>80329</v>
      </c>
      <c r="C255" s="22">
        <v>79512</v>
      </c>
      <c r="D255" s="52"/>
      <c r="E255" s="91">
        <f t="shared" si="6"/>
        <v>0.98982932689315195</v>
      </c>
      <c r="F255" s="52"/>
      <c r="G255" s="52"/>
      <c r="H255" s="52"/>
      <c r="I255" s="24" t="s">
        <v>133</v>
      </c>
      <c r="J255" s="93">
        <v>8.5067881138740642E-3</v>
      </c>
      <c r="K255" s="93">
        <v>3.2798057673466552E-3</v>
      </c>
      <c r="L255" s="52"/>
      <c r="M255" s="52" t="s">
        <v>150</v>
      </c>
      <c r="N255" s="95">
        <v>8.5768047475771603E-3</v>
      </c>
      <c r="O255" s="95">
        <v>6.0548722800377597E-3</v>
      </c>
      <c r="P255" s="52"/>
      <c r="Q255" s="52"/>
      <c r="R255" s="52"/>
      <c r="S255" s="52"/>
      <c r="T255" s="52"/>
      <c r="U255" s="52"/>
      <c r="V255" s="52"/>
      <c r="W255" s="52"/>
      <c r="X255" s="51"/>
    </row>
    <row r="256" spans="1:24">
      <c r="A256" s="24" t="s">
        <v>128</v>
      </c>
      <c r="B256" s="84">
        <v>89364</v>
      </c>
      <c r="C256" s="22">
        <v>92478</v>
      </c>
      <c r="D256" s="52"/>
      <c r="E256" s="91">
        <f t="shared" si="6"/>
        <v>1.0348462468107964</v>
      </c>
      <c r="F256" s="52"/>
      <c r="G256" s="52"/>
      <c r="H256" s="52"/>
      <c r="I256" s="24" t="s">
        <v>151</v>
      </c>
      <c r="J256" s="93">
        <v>7.9130379735388168E-3</v>
      </c>
      <c r="K256" s="93">
        <v>7.3461037753395075E-3</v>
      </c>
      <c r="L256" s="52"/>
      <c r="M256" s="52" t="s">
        <v>133</v>
      </c>
      <c r="N256" s="95">
        <v>8.5067881138740642E-3</v>
      </c>
      <c r="O256" s="95">
        <v>3.2798057673466552E-3</v>
      </c>
      <c r="P256" s="52"/>
      <c r="Q256" s="52"/>
      <c r="R256" s="52"/>
      <c r="S256" s="52"/>
      <c r="T256" s="52"/>
      <c r="U256" s="52"/>
      <c r="V256" s="52"/>
      <c r="W256" s="52"/>
      <c r="X256" s="51"/>
    </row>
    <row r="257" spans="1:24">
      <c r="A257" s="24" t="s">
        <v>125</v>
      </c>
      <c r="B257" s="84">
        <v>91776</v>
      </c>
      <c r="C257" s="22">
        <v>92387</v>
      </c>
      <c r="D257" s="52"/>
      <c r="E257" s="91">
        <f t="shared" si="6"/>
        <v>1.0066575139470013</v>
      </c>
      <c r="F257" s="52"/>
      <c r="G257" s="52"/>
      <c r="H257" s="52"/>
      <c r="I257" s="24" t="s">
        <v>140</v>
      </c>
      <c r="J257" s="93">
        <v>6.6957865734829092E-3</v>
      </c>
      <c r="K257" s="93">
        <v>4.266465044689971E-3</v>
      </c>
      <c r="L257" s="52"/>
      <c r="M257" s="52" t="s">
        <v>151</v>
      </c>
      <c r="N257" s="95">
        <v>7.9130379735388168E-3</v>
      </c>
      <c r="O257" s="95">
        <v>7.3461037753395075E-3</v>
      </c>
      <c r="P257" s="52"/>
      <c r="Q257" s="52"/>
      <c r="R257" s="52"/>
      <c r="S257" s="52"/>
      <c r="T257" s="52"/>
      <c r="U257" s="52"/>
      <c r="V257" s="52"/>
      <c r="W257" s="52"/>
      <c r="X257" s="51"/>
    </row>
    <row r="258" spans="1:24">
      <c r="A258" s="24" t="s">
        <v>127</v>
      </c>
      <c r="B258" s="84">
        <v>26086</v>
      </c>
      <c r="C258" s="22">
        <v>26142</v>
      </c>
      <c r="D258" s="52"/>
      <c r="E258" s="91">
        <f t="shared" si="6"/>
        <v>1.0021467453806641</v>
      </c>
      <c r="F258" s="52"/>
      <c r="G258" s="52"/>
      <c r="H258" s="52"/>
      <c r="I258" s="24" t="s">
        <v>125</v>
      </c>
      <c r="J258" s="93">
        <v>6.6575139470013145E-3</v>
      </c>
      <c r="K258" s="93">
        <v>-5.7249921931924463E-3</v>
      </c>
      <c r="L258" s="52"/>
      <c r="M258" s="52" t="s">
        <v>140</v>
      </c>
      <c r="N258" s="95">
        <v>6.6957865734829092E-3</v>
      </c>
      <c r="O258" s="95">
        <v>4.266465044689971E-3</v>
      </c>
      <c r="P258" s="52"/>
      <c r="Q258" s="52"/>
      <c r="R258" s="52"/>
      <c r="S258" s="52"/>
      <c r="T258" s="52"/>
      <c r="U258" s="52"/>
      <c r="V258" s="52"/>
      <c r="W258" s="52"/>
      <c r="X258" s="51"/>
    </row>
    <row r="259" spans="1:24">
      <c r="A259" s="24" t="s">
        <v>153</v>
      </c>
      <c r="B259" s="84">
        <v>138729</v>
      </c>
      <c r="C259" s="22">
        <v>138592</v>
      </c>
      <c r="D259" s="52"/>
      <c r="E259" s="91">
        <f t="shared" si="6"/>
        <v>0.99901246314757552</v>
      </c>
      <c r="F259" s="52"/>
      <c r="G259" s="52"/>
      <c r="H259" s="52"/>
      <c r="I259" s="24" t="s">
        <v>149</v>
      </c>
      <c r="J259" s="93">
        <v>5.6556310030608792E-3</v>
      </c>
      <c r="K259" s="93">
        <v>7.1130079132220025E-4</v>
      </c>
      <c r="L259" s="52"/>
      <c r="M259" s="52" t="s">
        <v>125</v>
      </c>
      <c r="N259" s="95">
        <v>6.6575139470013145E-3</v>
      </c>
      <c r="O259" s="95">
        <v>-5.7249921931924463E-3</v>
      </c>
      <c r="P259" s="52"/>
      <c r="Q259" s="52"/>
      <c r="R259" s="52"/>
      <c r="S259" s="52"/>
      <c r="T259" s="52"/>
      <c r="U259" s="52"/>
      <c r="V259" s="52"/>
      <c r="W259" s="52"/>
      <c r="X259" s="51"/>
    </row>
    <row r="260" spans="1:24">
      <c r="A260" s="24" t="s">
        <v>148</v>
      </c>
      <c r="B260" s="84">
        <v>342595</v>
      </c>
      <c r="C260" s="22">
        <v>344384</v>
      </c>
      <c r="D260" s="52"/>
      <c r="E260" s="91">
        <f t="shared" si="6"/>
        <v>1.0052219092514485</v>
      </c>
      <c r="F260" s="52"/>
      <c r="G260" s="52"/>
      <c r="H260" s="52"/>
      <c r="I260" s="24" t="s">
        <v>147</v>
      </c>
      <c r="J260" s="93">
        <v>5.6400027512208961E-3</v>
      </c>
      <c r="K260" s="93">
        <v>-9.9850797658670443E-3</v>
      </c>
      <c r="L260" s="52"/>
      <c r="M260" s="52" t="s">
        <v>149</v>
      </c>
      <c r="N260" s="95">
        <v>5.6556310030608792E-3</v>
      </c>
      <c r="O260" s="95">
        <v>7.1130079132220025E-4</v>
      </c>
      <c r="P260" s="52"/>
      <c r="Q260" s="52"/>
      <c r="R260" s="52"/>
      <c r="S260" s="52"/>
      <c r="T260" s="52"/>
      <c r="U260" s="52"/>
      <c r="V260" s="52"/>
      <c r="W260" s="52"/>
      <c r="X260" s="51"/>
    </row>
    <row r="261" spans="1:24">
      <c r="A261" s="24" t="s">
        <v>124</v>
      </c>
      <c r="B261" s="84">
        <v>20722</v>
      </c>
      <c r="C261" s="22">
        <v>21185</v>
      </c>
      <c r="D261" s="52"/>
      <c r="E261" s="91">
        <f t="shared" si="6"/>
        <v>1.0223434031464145</v>
      </c>
      <c r="F261" s="52"/>
      <c r="G261" s="52"/>
      <c r="H261" s="52"/>
      <c r="I261" s="24" t="s">
        <v>148</v>
      </c>
      <c r="J261" s="93">
        <v>5.2219092514484977E-3</v>
      </c>
      <c r="K261" s="93">
        <v>2.3277055894399545E-3</v>
      </c>
      <c r="L261" s="52"/>
      <c r="M261" s="52" t="s">
        <v>147</v>
      </c>
      <c r="N261" s="95">
        <v>5.6400027512208961E-3</v>
      </c>
      <c r="O261" s="95">
        <v>-9.9850797658670443E-3</v>
      </c>
      <c r="P261" s="52"/>
      <c r="Q261" s="52"/>
      <c r="R261" s="52"/>
      <c r="S261" s="52"/>
      <c r="T261" s="52"/>
      <c r="U261" s="52"/>
      <c r="V261" s="52"/>
      <c r="W261" s="52"/>
      <c r="X261" s="51"/>
    </row>
    <row r="262" spans="1:24">
      <c r="A262" s="24" t="s">
        <v>129</v>
      </c>
      <c r="B262" s="84">
        <v>148093</v>
      </c>
      <c r="C262" s="22">
        <v>149526</v>
      </c>
      <c r="D262" s="52"/>
      <c r="E262" s="91">
        <f t="shared" si="6"/>
        <v>1.0096763520220402</v>
      </c>
      <c r="F262" s="52"/>
      <c r="G262" s="52"/>
      <c r="H262" s="52"/>
      <c r="I262" s="24" t="s">
        <v>152</v>
      </c>
      <c r="J262" s="93">
        <v>4.6341139156362843E-3</v>
      </c>
      <c r="K262" s="93">
        <v>9.7370983446931625E-4</v>
      </c>
      <c r="L262" s="52"/>
      <c r="M262" s="52" t="s">
        <v>148</v>
      </c>
      <c r="N262" s="95">
        <v>5.2219092514484977E-3</v>
      </c>
      <c r="O262" s="95">
        <v>2.3277055894399545E-3</v>
      </c>
      <c r="P262" s="52"/>
      <c r="Q262" s="52"/>
      <c r="R262" s="52"/>
      <c r="S262" s="52"/>
      <c r="T262" s="52"/>
      <c r="U262" s="52"/>
      <c r="V262" s="52"/>
      <c r="W262" s="52"/>
      <c r="X262" s="51"/>
    </row>
    <row r="263" spans="1:24">
      <c r="A263" s="24" t="s">
        <v>138</v>
      </c>
      <c r="B263" s="84">
        <v>176817</v>
      </c>
      <c r="C263" s="22">
        <v>178837</v>
      </c>
      <c r="D263" s="52"/>
      <c r="E263" s="91">
        <f t="shared" si="6"/>
        <v>1.0114242408818157</v>
      </c>
      <c r="F263" s="52"/>
      <c r="G263" s="52"/>
      <c r="H263" s="52"/>
      <c r="I263" s="24" t="s">
        <v>127</v>
      </c>
      <c r="J263" s="93">
        <v>2.1467453806640613E-3</v>
      </c>
      <c r="K263" s="93">
        <v>-2.6022304832713505E-3</v>
      </c>
      <c r="L263" s="52"/>
      <c r="M263" s="52" t="s">
        <v>152</v>
      </c>
      <c r="N263" s="95">
        <v>4.6341139156362843E-3</v>
      </c>
      <c r="O263" s="95">
        <v>9.7370983446931625E-4</v>
      </c>
      <c r="P263" s="52"/>
      <c r="Q263" s="52"/>
      <c r="R263" s="52"/>
      <c r="S263" s="52"/>
      <c r="T263" s="52"/>
      <c r="U263" s="52"/>
      <c r="V263" s="52"/>
      <c r="W263" s="52"/>
      <c r="X263" s="51"/>
    </row>
    <row r="264" spans="1:24">
      <c r="A264" s="24" t="s">
        <v>135</v>
      </c>
      <c r="B264" s="84">
        <v>113717</v>
      </c>
      <c r="C264" s="22">
        <v>115115</v>
      </c>
      <c r="D264" s="52"/>
      <c r="E264" s="91">
        <f t="shared" si="6"/>
        <v>1.0122936764072215</v>
      </c>
      <c r="F264" s="52"/>
      <c r="G264" s="52"/>
      <c r="H264" s="52"/>
      <c r="I264" s="24" t="s">
        <v>143</v>
      </c>
      <c r="J264" s="93">
        <v>1.8303113239821478E-3</v>
      </c>
      <c r="K264" s="93">
        <v>-4.1194644696189719E-3</v>
      </c>
      <c r="L264" s="52"/>
      <c r="M264" s="52" t="s">
        <v>127</v>
      </c>
      <c r="N264" s="95">
        <v>2.1467453806640613E-3</v>
      </c>
      <c r="O264" s="95">
        <v>-2.6022304832713505E-3</v>
      </c>
      <c r="P264" s="52"/>
      <c r="Q264" s="52"/>
      <c r="R264" s="52"/>
      <c r="S264" s="52"/>
      <c r="T264" s="52"/>
      <c r="U264" s="52"/>
      <c r="V264" s="52"/>
      <c r="W264" s="52"/>
      <c r="X264" s="51"/>
    </row>
    <row r="265" spans="1:24">
      <c r="A265" s="24" t="s">
        <v>134</v>
      </c>
      <c r="B265" s="84">
        <v>22554</v>
      </c>
      <c r="C265" s="22">
        <v>22354</v>
      </c>
      <c r="D265" s="52"/>
      <c r="E265" s="91">
        <f t="shared" si="6"/>
        <v>0.99113239336703018</v>
      </c>
      <c r="F265" s="52"/>
      <c r="G265" s="52"/>
      <c r="H265" s="52"/>
      <c r="I265" s="24" t="s">
        <v>144</v>
      </c>
      <c r="J265" s="93">
        <v>3.9302677245078854E-4</v>
      </c>
      <c r="K265" s="93">
        <v>3.2373372900789121E-3</v>
      </c>
      <c r="L265" s="52"/>
      <c r="M265" s="52" t="s">
        <v>143</v>
      </c>
      <c r="N265" s="95">
        <v>1.8303113239821478E-3</v>
      </c>
      <c r="O265" s="95">
        <v>-4.1194644696189719E-3</v>
      </c>
      <c r="P265" s="52"/>
      <c r="Q265" s="52"/>
      <c r="R265" s="52"/>
      <c r="S265" s="52"/>
      <c r="T265" s="52"/>
      <c r="U265" s="52"/>
      <c r="V265" s="52"/>
      <c r="W265" s="52"/>
      <c r="X265" s="51"/>
    </row>
    <row r="266" spans="1:24">
      <c r="A266" s="24" t="s">
        <v>149</v>
      </c>
      <c r="B266" s="84">
        <v>113692</v>
      </c>
      <c r="C266" s="22">
        <v>114335</v>
      </c>
      <c r="D266" s="52"/>
      <c r="E266" s="91">
        <f t="shared" si="6"/>
        <v>1.0056556310030609</v>
      </c>
      <c r="F266" s="52"/>
      <c r="G266" s="52"/>
      <c r="H266" s="52"/>
      <c r="I266" s="24" t="s">
        <v>141</v>
      </c>
      <c r="J266" s="93">
        <v>-6.9082242409590489E-4</v>
      </c>
      <c r="K266" s="93">
        <v>-2.7461001563751086E-3</v>
      </c>
      <c r="L266" s="52"/>
      <c r="M266" s="52" t="s">
        <v>144</v>
      </c>
      <c r="N266" s="95">
        <v>3.9302677245078854E-4</v>
      </c>
      <c r="O266" s="95">
        <v>3.2373372900789121E-3</v>
      </c>
      <c r="P266" s="52"/>
      <c r="Q266" s="52"/>
      <c r="R266" s="52"/>
      <c r="S266" s="52"/>
      <c r="T266" s="52"/>
      <c r="U266" s="52"/>
      <c r="V266" s="52"/>
      <c r="W266" s="52"/>
      <c r="X266" s="51"/>
    </row>
    <row r="267" spans="1:24">
      <c r="A267" s="24" t="s">
        <v>150</v>
      </c>
      <c r="B267" s="84">
        <v>324713</v>
      </c>
      <c r="C267" s="22">
        <v>327498</v>
      </c>
      <c r="D267" s="52"/>
      <c r="E267" s="91">
        <f t="shared" si="6"/>
        <v>1.0085768047475772</v>
      </c>
      <c r="F267" s="52"/>
      <c r="G267" s="52"/>
      <c r="H267" s="52"/>
      <c r="I267" s="24" t="s">
        <v>145</v>
      </c>
      <c r="J267" s="93">
        <v>-9.3562874251496009E-4</v>
      </c>
      <c r="K267" s="93">
        <v>-2.9459901800327204E-3</v>
      </c>
      <c r="L267" s="52"/>
      <c r="M267" s="52" t="s">
        <v>141</v>
      </c>
      <c r="N267" s="95">
        <v>-6.9082242409590489E-4</v>
      </c>
      <c r="O267" s="95">
        <v>-2.7461001563751086E-3</v>
      </c>
      <c r="P267" s="52"/>
      <c r="Q267" s="52"/>
      <c r="R267" s="52"/>
      <c r="S267" s="52"/>
      <c r="T267" s="52"/>
      <c r="U267" s="52"/>
      <c r="V267" s="52"/>
      <c r="W267" s="52"/>
      <c r="X267" s="51"/>
    </row>
    <row r="268" spans="1:24">
      <c r="A268" s="24" t="s">
        <v>130</v>
      </c>
      <c r="B268" s="84">
        <v>92434</v>
      </c>
      <c r="C268" s="22">
        <v>93334</v>
      </c>
      <c r="D268" s="52"/>
      <c r="E268" s="91">
        <f t="shared" si="6"/>
        <v>1.009736676980332</v>
      </c>
      <c r="F268" s="52"/>
      <c r="G268" s="52"/>
      <c r="H268" s="52"/>
      <c r="I268" s="24" t="s">
        <v>153</v>
      </c>
      <c r="J268" s="93">
        <v>-9.8753685242447542E-4</v>
      </c>
      <c r="K268" s="93">
        <v>-4.4889248657001835E-3</v>
      </c>
      <c r="L268" s="52"/>
      <c r="M268" s="52" t="s">
        <v>145</v>
      </c>
      <c r="N268" s="95">
        <v>-9.3562874251496009E-4</v>
      </c>
      <c r="O268" s="95">
        <v>-2.9459901800327204E-3</v>
      </c>
      <c r="P268" s="52"/>
      <c r="Q268" s="52"/>
      <c r="R268" s="52"/>
      <c r="S268" s="52"/>
      <c r="T268" s="52"/>
      <c r="U268" s="52"/>
      <c r="V268" s="52"/>
      <c r="W268" s="52"/>
      <c r="X268" s="51"/>
    </row>
    <row r="269" spans="1:24">
      <c r="A269" s="24" t="s">
        <v>155</v>
      </c>
      <c r="B269" s="84">
        <v>92814</v>
      </c>
      <c r="C269" s="22">
        <v>92625</v>
      </c>
      <c r="D269" s="52"/>
      <c r="E269" s="91">
        <f t="shared" si="6"/>
        <v>0.99796366927403191</v>
      </c>
      <c r="F269" s="52"/>
      <c r="G269" s="52"/>
      <c r="H269" s="52"/>
      <c r="I269" s="24" t="s">
        <v>146</v>
      </c>
      <c r="J269" s="93">
        <v>-1.3202904639020296E-3</v>
      </c>
      <c r="K269" s="93">
        <v>-4.882289994649569E-3</v>
      </c>
      <c r="L269" s="52"/>
      <c r="M269" s="52" t="s">
        <v>153</v>
      </c>
      <c r="N269" s="95">
        <v>-9.8753685242447542E-4</v>
      </c>
      <c r="O269" s="95">
        <v>-4.4889248657001835E-3</v>
      </c>
      <c r="P269" s="52"/>
      <c r="Q269" s="52"/>
      <c r="R269" s="52"/>
      <c r="S269" s="52"/>
      <c r="T269" s="52"/>
      <c r="U269" s="52"/>
      <c r="V269" s="52"/>
      <c r="W269" s="52"/>
      <c r="X269" s="51"/>
    </row>
    <row r="270" spans="1:24">
      <c r="A270" s="24" t="s">
        <v>137</v>
      </c>
      <c r="B270" s="84">
        <v>180663</v>
      </c>
      <c r="C270" s="22">
        <v>183518</v>
      </c>
      <c r="D270" s="52"/>
      <c r="E270" s="91">
        <f t="shared" si="6"/>
        <v>1.0158029037489691</v>
      </c>
      <c r="F270" s="52"/>
      <c r="G270" s="52"/>
      <c r="H270" s="52"/>
      <c r="I270" s="24" t="s">
        <v>155</v>
      </c>
      <c r="J270" s="93">
        <v>-2.0363307259680941E-3</v>
      </c>
      <c r="K270" s="93">
        <v>-8.1237480525261363E-3</v>
      </c>
      <c r="L270" s="52"/>
      <c r="M270" s="52" t="s">
        <v>146</v>
      </c>
      <c r="N270" s="95">
        <v>-1.3202904639020296E-3</v>
      </c>
      <c r="O270" s="95">
        <v>-4.882289994649569E-3</v>
      </c>
      <c r="P270" s="52"/>
      <c r="Q270" s="52"/>
      <c r="R270" s="52"/>
      <c r="S270" s="52"/>
      <c r="T270" s="52"/>
      <c r="U270" s="52"/>
      <c r="V270" s="52"/>
      <c r="W270" s="52"/>
      <c r="X270" s="51"/>
    </row>
    <row r="271" spans="1:24">
      <c r="A271" s="51"/>
      <c r="B271" s="51"/>
      <c r="C271" s="52"/>
      <c r="D271" s="52"/>
      <c r="E271" s="92"/>
      <c r="F271" s="52"/>
      <c r="G271" s="52"/>
      <c r="H271" s="52"/>
      <c r="I271" s="24" t="s">
        <v>134</v>
      </c>
      <c r="J271" s="93">
        <v>-8.8676066329698155E-3</v>
      </c>
      <c r="K271" s="93">
        <v>-9.0517241379309832E-3</v>
      </c>
      <c r="L271" s="52"/>
      <c r="M271" s="52" t="s">
        <v>155</v>
      </c>
      <c r="N271" s="95">
        <v>-2.0363307259680941E-3</v>
      </c>
      <c r="O271" s="95">
        <v>-8.1237480525261363E-3</v>
      </c>
      <c r="P271" s="52"/>
      <c r="Q271" s="52"/>
      <c r="R271" s="52"/>
      <c r="S271" s="52"/>
      <c r="T271" s="52"/>
      <c r="U271" s="52"/>
      <c r="V271" s="52"/>
      <c r="W271" s="52"/>
      <c r="X271" s="51"/>
    </row>
    <row r="272" spans="1:24">
      <c r="A272" s="51" t="s">
        <v>123</v>
      </c>
      <c r="B272" s="51" t="s">
        <v>310</v>
      </c>
      <c r="C272" s="52" t="s">
        <v>309</v>
      </c>
      <c r="D272" s="52"/>
      <c r="E272" s="92"/>
      <c r="F272" s="52"/>
      <c r="G272" s="52"/>
      <c r="H272" s="52"/>
      <c r="I272" s="24" t="s">
        <v>154</v>
      </c>
      <c r="J272" s="93">
        <v>-1.0170673106848049E-2</v>
      </c>
      <c r="K272" s="93">
        <v>-1.2758969176351664E-2</v>
      </c>
      <c r="L272" s="52"/>
      <c r="M272" s="52" t="s">
        <v>134</v>
      </c>
      <c r="N272" s="95">
        <v>-8.8676066329698155E-3</v>
      </c>
      <c r="O272" s="95">
        <v>-9.0517241379309832E-3</v>
      </c>
      <c r="P272" s="52"/>
      <c r="Q272" s="52"/>
      <c r="R272" s="52"/>
      <c r="S272" s="52"/>
      <c r="T272" s="52"/>
      <c r="U272" s="52"/>
      <c r="V272" s="52"/>
      <c r="W272" s="52"/>
      <c r="X272" s="51"/>
    </row>
    <row r="273" spans="1:24">
      <c r="A273" t="s">
        <v>227</v>
      </c>
      <c r="B273" s="83">
        <f>SUM(B274:B305)</f>
        <v>5404700</v>
      </c>
      <c r="C273" s="83">
        <f>SUM(C274:C305)</f>
        <v>5438100</v>
      </c>
      <c r="D273" s="52"/>
      <c r="E273" s="92">
        <f t="shared" ref="E273:E305" si="7">C273/B273</f>
        <v>1.0061798064647436</v>
      </c>
      <c r="F273" s="52"/>
      <c r="G273" s="52"/>
      <c r="H273" s="52"/>
      <c r="I273" s="24" t="s">
        <v>131</v>
      </c>
      <c r="J273" s="93">
        <v>-1.0451856221066369E-2</v>
      </c>
      <c r="K273" s="93">
        <v>-9.9199443090846051E-3</v>
      </c>
      <c r="L273" s="52"/>
      <c r="M273" s="52" t="s">
        <v>154</v>
      </c>
      <c r="N273" s="95">
        <v>-1.0170673106848049E-2</v>
      </c>
      <c r="O273" s="95">
        <v>-1.2758969176351664E-2</v>
      </c>
      <c r="P273" s="52"/>
      <c r="Q273" s="52"/>
      <c r="R273" s="52"/>
      <c r="S273" s="52"/>
      <c r="T273" s="52"/>
      <c r="U273" s="52"/>
      <c r="V273" s="52"/>
      <c r="W273" s="52"/>
      <c r="X273" s="51"/>
    </row>
    <row r="274" spans="1:24" ht="15.5">
      <c r="A274" s="24" t="s">
        <v>131</v>
      </c>
      <c r="B274" s="85">
        <v>229840</v>
      </c>
      <c r="C274" s="88">
        <v>227560</v>
      </c>
      <c r="D274" s="52"/>
      <c r="E274" s="92">
        <f t="shared" si="7"/>
        <v>0.99008005569091539</v>
      </c>
      <c r="F274" s="52"/>
      <c r="G274" s="52"/>
      <c r="H274" s="52"/>
      <c r="I274" s="52"/>
      <c r="J274" s="52"/>
      <c r="K274" s="52"/>
      <c r="L274" s="52"/>
      <c r="M274" s="52" t="s">
        <v>131</v>
      </c>
      <c r="N274" s="95">
        <v>-1.0451856221066369E-2</v>
      </c>
      <c r="O274" s="95">
        <v>-9.9199443090846051E-3</v>
      </c>
      <c r="P274" s="52"/>
      <c r="Q274" s="52"/>
      <c r="R274" s="52"/>
      <c r="S274" s="52"/>
      <c r="T274" s="52"/>
      <c r="U274" s="52"/>
      <c r="V274" s="52"/>
      <c r="W274" s="52"/>
      <c r="X274" s="51"/>
    </row>
    <row r="275" spans="1:24">
      <c r="A275" s="24" t="s">
        <v>141</v>
      </c>
      <c r="B275" s="86">
        <v>262190</v>
      </c>
      <c r="C275" s="89">
        <v>261470</v>
      </c>
      <c r="D275" s="52"/>
      <c r="E275" s="92">
        <f t="shared" si="7"/>
        <v>0.99725389984362489</v>
      </c>
      <c r="F275" s="52"/>
      <c r="G275" s="52"/>
      <c r="H275" s="52"/>
      <c r="I275" s="52"/>
      <c r="J275" s="52"/>
      <c r="K275" s="52"/>
      <c r="L275" s="52"/>
      <c r="M275" s="52"/>
      <c r="N275" s="52"/>
      <c r="O275" s="52"/>
      <c r="P275" s="52"/>
      <c r="Q275" s="52"/>
      <c r="R275" s="52"/>
      <c r="S275" s="52"/>
      <c r="T275" s="52"/>
      <c r="U275" s="52"/>
      <c r="V275" s="52"/>
      <c r="W275" s="52"/>
      <c r="X275" s="52"/>
    </row>
    <row r="276" spans="1:24">
      <c r="A276" s="24" t="s">
        <v>143</v>
      </c>
      <c r="B276" s="87">
        <v>116520</v>
      </c>
      <c r="C276" s="90">
        <v>116040</v>
      </c>
      <c r="D276" s="60"/>
      <c r="E276" s="92">
        <f t="shared" si="7"/>
        <v>0.99588053553038103</v>
      </c>
      <c r="F276" s="59"/>
      <c r="G276" s="59"/>
      <c r="H276" s="59"/>
      <c r="I276" s="59"/>
      <c r="J276" s="59"/>
      <c r="K276" s="59"/>
      <c r="L276" s="59"/>
      <c r="M276" s="59"/>
      <c r="N276" s="59"/>
      <c r="O276" s="59"/>
      <c r="P276" s="59"/>
      <c r="Q276" s="59"/>
      <c r="R276" s="59"/>
      <c r="S276" s="59"/>
      <c r="T276" s="59"/>
      <c r="U276" s="59"/>
      <c r="V276" s="59"/>
      <c r="W276" s="59"/>
      <c r="X276" s="55"/>
    </row>
    <row r="277" spans="1:24">
      <c r="A277" s="24" t="s">
        <v>147</v>
      </c>
      <c r="B277" s="87">
        <v>87130</v>
      </c>
      <c r="C277" s="90">
        <v>86260</v>
      </c>
      <c r="D277" s="59"/>
      <c r="E277" s="92">
        <f t="shared" si="7"/>
        <v>0.99001492023413296</v>
      </c>
      <c r="F277" s="60"/>
      <c r="G277" s="60"/>
      <c r="H277" s="60"/>
      <c r="I277" s="60"/>
      <c r="J277" s="60"/>
      <c r="K277" s="60"/>
      <c r="L277" s="60"/>
      <c r="M277" s="60"/>
      <c r="N277" s="60"/>
      <c r="O277" s="60"/>
      <c r="P277" s="60"/>
      <c r="Q277" s="60"/>
      <c r="R277" s="60"/>
      <c r="S277" s="60"/>
      <c r="T277" s="60"/>
      <c r="U277" s="60"/>
      <c r="V277" s="60"/>
      <c r="W277" s="60"/>
      <c r="X277" s="59"/>
    </row>
    <row r="278" spans="1:24">
      <c r="A278" s="24" t="s">
        <v>126</v>
      </c>
      <c r="B278" s="84">
        <v>507170</v>
      </c>
      <c r="C278" s="22">
        <v>518500</v>
      </c>
      <c r="D278" s="52"/>
      <c r="E278" s="92">
        <f t="shared" si="7"/>
        <v>1.0223396494272137</v>
      </c>
      <c r="F278" s="52"/>
      <c r="G278" s="52"/>
      <c r="H278" s="52"/>
      <c r="I278" s="52"/>
      <c r="J278" s="52"/>
      <c r="K278" s="52"/>
      <c r="L278" s="52"/>
      <c r="M278" s="52"/>
      <c r="N278" s="52"/>
      <c r="O278" s="52"/>
      <c r="P278" s="52"/>
      <c r="Q278" s="52"/>
      <c r="R278" s="52"/>
      <c r="S278" s="52"/>
      <c r="T278" s="52"/>
      <c r="U278" s="52"/>
      <c r="V278" s="52"/>
      <c r="W278" s="52"/>
      <c r="X278" s="52"/>
    </row>
    <row r="279" spans="1:24">
      <c r="A279" s="24" t="s">
        <v>152</v>
      </c>
      <c r="B279" s="84">
        <v>51350</v>
      </c>
      <c r="C279" s="22">
        <v>51400</v>
      </c>
      <c r="D279" s="52"/>
      <c r="E279" s="92">
        <f t="shared" si="7"/>
        <v>1.0009737098344693</v>
      </c>
      <c r="F279" s="52"/>
      <c r="G279" s="52"/>
      <c r="H279" s="52"/>
      <c r="I279" s="52"/>
      <c r="J279" s="52"/>
      <c r="K279" s="52"/>
      <c r="L279" s="52"/>
      <c r="M279" s="52"/>
      <c r="N279" s="52"/>
      <c r="O279" s="52"/>
      <c r="P279" s="52"/>
      <c r="Q279" s="52"/>
      <c r="R279" s="52"/>
      <c r="S279" s="52"/>
      <c r="T279" s="52"/>
      <c r="U279" s="52"/>
      <c r="V279" s="52"/>
      <c r="W279" s="52"/>
      <c r="X279" s="52"/>
    </row>
    <row r="280" spans="1:24">
      <c r="A280" s="24" t="s">
        <v>146</v>
      </c>
      <c r="B280" s="84">
        <v>149520</v>
      </c>
      <c r="C280" s="22">
        <v>148790</v>
      </c>
      <c r="D280" s="52"/>
      <c r="E280" s="92">
        <f t="shared" si="7"/>
        <v>0.99511771000535043</v>
      </c>
      <c r="F280" s="52"/>
      <c r="G280" s="52"/>
      <c r="H280" s="52"/>
      <c r="I280" s="52"/>
      <c r="J280" s="52"/>
      <c r="K280" s="52"/>
      <c r="L280" s="52"/>
      <c r="M280" s="52"/>
      <c r="N280" s="52"/>
      <c r="O280" s="52"/>
      <c r="P280" s="52"/>
      <c r="Q280" s="52"/>
      <c r="R280" s="52"/>
      <c r="S280" s="52"/>
      <c r="T280" s="52"/>
      <c r="U280" s="52"/>
      <c r="V280" s="52"/>
      <c r="W280" s="52"/>
      <c r="X280" s="52"/>
    </row>
    <row r="281" spans="1:24">
      <c r="A281" s="24" t="s">
        <v>144</v>
      </c>
      <c r="B281" s="84">
        <v>148270</v>
      </c>
      <c r="C281" s="22">
        <v>148750</v>
      </c>
      <c r="D281" s="52"/>
      <c r="E281" s="92">
        <f t="shared" si="7"/>
        <v>1.0032373372900789</v>
      </c>
      <c r="F281" s="52"/>
      <c r="G281" s="52"/>
      <c r="H281" s="52"/>
      <c r="I281" s="52"/>
      <c r="J281" s="52"/>
      <c r="K281" s="52"/>
      <c r="L281" s="52"/>
      <c r="M281" s="52"/>
      <c r="N281" s="52"/>
      <c r="O281" s="52"/>
      <c r="P281" s="52"/>
      <c r="Q281" s="52"/>
      <c r="R281" s="52"/>
      <c r="S281" s="52"/>
      <c r="T281" s="52"/>
      <c r="U281" s="52"/>
      <c r="V281" s="52"/>
      <c r="W281" s="52"/>
      <c r="X281" s="52"/>
    </row>
    <row r="282" spans="1:24">
      <c r="A282" s="24" t="s">
        <v>145</v>
      </c>
      <c r="B282" s="84">
        <v>122200</v>
      </c>
      <c r="C282" s="22">
        <v>121840</v>
      </c>
      <c r="D282" s="52"/>
      <c r="E282" s="92">
        <f t="shared" si="7"/>
        <v>0.99705400981996728</v>
      </c>
      <c r="F282" s="52"/>
      <c r="G282" s="52"/>
      <c r="H282" s="52"/>
      <c r="I282" s="52"/>
      <c r="J282" s="52"/>
      <c r="K282" s="52"/>
      <c r="L282" s="52"/>
      <c r="M282" s="52"/>
      <c r="N282" s="52"/>
      <c r="O282" s="52"/>
      <c r="P282" s="52"/>
      <c r="Q282" s="52"/>
      <c r="R282" s="52"/>
      <c r="S282" s="52"/>
      <c r="T282" s="52"/>
      <c r="U282" s="52"/>
      <c r="V282" s="52"/>
      <c r="W282" s="52"/>
      <c r="X282" s="52"/>
    </row>
    <row r="283" spans="1:24">
      <c r="A283" s="24" t="s">
        <v>151</v>
      </c>
      <c r="B283" s="84">
        <v>107540</v>
      </c>
      <c r="C283" s="22">
        <v>108330</v>
      </c>
      <c r="D283" s="52"/>
      <c r="E283" s="92">
        <f t="shared" si="7"/>
        <v>1.0073461037753395</v>
      </c>
      <c r="F283" s="52"/>
      <c r="G283" s="52"/>
      <c r="H283" s="52"/>
      <c r="I283" s="52"/>
      <c r="J283" s="52"/>
      <c r="K283" s="52"/>
      <c r="L283" s="52"/>
      <c r="M283" s="52"/>
      <c r="N283" s="52"/>
      <c r="O283" s="52"/>
      <c r="P283" s="52"/>
      <c r="Q283" s="52"/>
      <c r="R283" s="52"/>
      <c r="S283" s="52"/>
      <c r="T283" s="52"/>
      <c r="U283" s="52"/>
      <c r="V283" s="52"/>
      <c r="W283" s="52"/>
      <c r="X283" s="52"/>
    </row>
    <row r="284" spans="1:24">
      <c r="A284" s="24" t="s">
        <v>132</v>
      </c>
      <c r="B284" s="84">
        <v>104090</v>
      </c>
      <c r="C284" s="22">
        <v>105790</v>
      </c>
      <c r="D284" s="52"/>
      <c r="E284" s="92">
        <f t="shared" si="7"/>
        <v>1.0163320203669901</v>
      </c>
      <c r="F284" s="52"/>
      <c r="G284" s="52"/>
      <c r="H284" s="52"/>
      <c r="I284" s="52"/>
      <c r="J284" s="52"/>
      <c r="K284" s="52"/>
      <c r="L284" s="52"/>
      <c r="M284" s="52"/>
      <c r="N284" s="52"/>
      <c r="O284" s="52"/>
      <c r="P284" s="52"/>
      <c r="Q284" s="52"/>
      <c r="R284" s="52"/>
      <c r="S284" s="52"/>
      <c r="T284" s="52"/>
      <c r="U284" s="52"/>
      <c r="V284" s="52"/>
      <c r="W284" s="52"/>
      <c r="X284" s="52"/>
    </row>
    <row r="285" spans="1:24">
      <c r="A285" s="24" t="s">
        <v>139</v>
      </c>
      <c r="B285" s="84">
        <v>93810</v>
      </c>
      <c r="C285" s="22">
        <v>95170</v>
      </c>
      <c r="D285" s="52"/>
      <c r="E285" s="92">
        <f t="shared" si="7"/>
        <v>1.0144973883381303</v>
      </c>
      <c r="F285" s="52"/>
      <c r="G285" s="52"/>
      <c r="H285" s="52"/>
      <c r="I285" s="52"/>
      <c r="J285" s="52"/>
      <c r="K285" s="52"/>
      <c r="L285" s="52"/>
      <c r="M285" s="52"/>
      <c r="N285" s="52"/>
      <c r="O285" s="52"/>
      <c r="P285" s="52"/>
      <c r="Q285" s="52"/>
      <c r="R285" s="52"/>
      <c r="S285" s="52"/>
      <c r="T285" s="52"/>
      <c r="U285" s="52"/>
      <c r="V285" s="52"/>
      <c r="W285" s="52"/>
      <c r="X285" s="52"/>
    </row>
    <row r="286" spans="1:24">
      <c r="A286" s="24" t="s">
        <v>136</v>
      </c>
      <c r="B286" s="84">
        <v>159380</v>
      </c>
      <c r="C286" s="22">
        <v>160340</v>
      </c>
      <c r="D286" s="52"/>
      <c r="E286" s="92">
        <f t="shared" si="7"/>
        <v>1.0060233404442214</v>
      </c>
      <c r="F286" s="52"/>
      <c r="G286" s="52"/>
      <c r="H286" s="52"/>
      <c r="I286" s="52"/>
      <c r="J286" s="52"/>
      <c r="K286" s="52"/>
      <c r="L286" s="52"/>
      <c r="M286" s="52"/>
      <c r="N286" s="52"/>
      <c r="O286" s="52"/>
      <c r="P286" s="52"/>
      <c r="Q286" s="52"/>
      <c r="R286" s="52"/>
      <c r="S286" s="52"/>
      <c r="T286" s="52"/>
      <c r="U286" s="52"/>
      <c r="V286" s="52"/>
      <c r="W286" s="52"/>
      <c r="X286" s="52"/>
    </row>
    <row r="287" spans="1:24">
      <c r="A287" s="24" t="s">
        <v>140</v>
      </c>
      <c r="B287" s="84">
        <v>370330</v>
      </c>
      <c r="C287" s="22">
        <v>371910</v>
      </c>
      <c r="D287" s="52"/>
      <c r="E287" s="92">
        <f t="shared" si="7"/>
        <v>1.00426646504469</v>
      </c>
      <c r="F287" s="52"/>
      <c r="G287" s="52"/>
      <c r="H287" s="52"/>
      <c r="I287" s="52"/>
      <c r="J287" s="52"/>
      <c r="K287" s="52"/>
      <c r="L287" s="52"/>
      <c r="M287" s="52"/>
      <c r="N287" s="52"/>
      <c r="O287" s="52"/>
      <c r="P287" s="52"/>
      <c r="Q287" s="52"/>
      <c r="R287" s="52"/>
      <c r="S287" s="52"/>
      <c r="T287" s="52"/>
      <c r="U287" s="52"/>
      <c r="V287" s="52"/>
      <c r="W287" s="52"/>
      <c r="X287" s="52"/>
    </row>
    <row r="288" spans="1:24">
      <c r="A288" s="24" t="s">
        <v>142</v>
      </c>
      <c r="B288" s="84">
        <v>615070</v>
      </c>
      <c r="C288" s="22">
        <v>626410</v>
      </c>
      <c r="D288" s="52"/>
      <c r="E288" s="92">
        <f t="shared" si="7"/>
        <v>1.0184369258783552</v>
      </c>
      <c r="F288" s="52"/>
      <c r="G288" s="52"/>
      <c r="H288" s="52"/>
      <c r="I288" s="52"/>
      <c r="J288" s="52"/>
      <c r="K288" s="52"/>
      <c r="L288" s="52"/>
      <c r="M288" s="52"/>
      <c r="N288" s="52"/>
      <c r="O288" s="52"/>
      <c r="P288" s="52"/>
      <c r="Q288" s="52"/>
      <c r="R288" s="52"/>
      <c r="S288" s="52"/>
      <c r="T288" s="52"/>
      <c r="U288" s="52"/>
      <c r="V288" s="52"/>
      <c r="W288" s="52"/>
      <c r="X288" s="52"/>
    </row>
    <row r="289" spans="1:24">
      <c r="A289" s="24" t="s">
        <v>133</v>
      </c>
      <c r="B289" s="84">
        <v>234770</v>
      </c>
      <c r="C289" s="22">
        <v>235540</v>
      </c>
      <c r="D289" s="52"/>
      <c r="E289" s="92">
        <f t="shared" si="7"/>
        <v>1.0032798057673467</v>
      </c>
      <c r="F289" s="52"/>
      <c r="G289" s="52"/>
      <c r="H289" s="52"/>
      <c r="I289" s="52"/>
      <c r="J289" s="52"/>
      <c r="K289" s="52"/>
      <c r="L289" s="52"/>
      <c r="M289" s="52"/>
      <c r="N289" s="52"/>
      <c r="O289" s="52"/>
      <c r="P289" s="52"/>
      <c r="Q289" s="52"/>
      <c r="R289" s="52"/>
      <c r="S289" s="52"/>
      <c r="T289" s="52"/>
      <c r="U289" s="52"/>
      <c r="V289" s="52"/>
      <c r="W289" s="52"/>
      <c r="X289" s="52"/>
    </row>
    <row r="290" spans="1:24">
      <c r="A290" s="24" t="s">
        <v>154</v>
      </c>
      <c r="B290" s="84">
        <v>79160</v>
      </c>
      <c r="C290" s="22">
        <v>78150</v>
      </c>
      <c r="D290" s="52"/>
      <c r="E290" s="92">
        <f t="shared" si="7"/>
        <v>0.98724103082364834</v>
      </c>
      <c r="F290" s="52"/>
      <c r="G290" s="52"/>
      <c r="H290" s="52"/>
      <c r="I290" s="52"/>
      <c r="J290" s="52"/>
      <c r="K290" s="52"/>
      <c r="L290" s="52"/>
      <c r="M290" s="52"/>
      <c r="N290" s="52"/>
      <c r="O290" s="52"/>
      <c r="P290" s="52"/>
      <c r="Q290" s="52"/>
      <c r="R290" s="52"/>
      <c r="S290" s="52"/>
      <c r="T290" s="52"/>
      <c r="U290" s="52"/>
      <c r="V290" s="52"/>
      <c r="W290" s="52"/>
      <c r="X290" s="51"/>
    </row>
    <row r="291" spans="1:24">
      <c r="A291" s="24" t="s">
        <v>128</v>
      </c>
      <c r="B291" s="84">
        <v>88610</v>
      </c>
      <c r="C291" s="22">
        <v>91340</v>
      </c>
      <c r="D291" s="52"/>
      <c r="E291" s="92">
        <f t="shared" si="7"/>
        <v>1.0308091637512695</v>
      </c>
      <c r="F291" s="52"/>
      <c r="G291" s="52"/>
      <c r="H291" s="52"/>
      <c r="I291" s="52"/>
      <c r="J291" s="52"/>
      <c r="K291" s="52"/>
      <c r="L291" s="52"/>
      <c r="M291" s="52"/>
      <c r="N291" s="52"/>
      <c r="O291" s="52"/>
      <c r="P291" s="52"/>
      <c r="Q291" s="52"/>
      <c r="R291" s="52"/>
      <c r="S291" s="52"/>
      <c r="T291" s="52"/>
      <c r="U291" s="52"/>
      <c r="V291" s="52"/>
      <c r="W291" s="52"/>
      <c r="X291" s="51"/>
    </row>
    <row r="292" spans="1:24">
      <c r="A292" s="24" t="s">
        <v>125</v>
      </c>
      <c r="B292" s="84">
        <v>96070</v>
      </c>
      <c r="C292" s="22">
        <v>95520</v>
      </c>
      <c r="D292" s="52"/>
      <c r="E292" s="92">
        <f t="shared" si="7"/>
        <v>0.99427500780680755</v>
      </c>
      <c r="F292" s="52"/>
      <c r="G292" s="52"/>
      <c r="H292" s="52"/>
      <c r="I292" s="52"/>
      <c r="J292" s="52"/>
      <c r="K292" s="52"/>
      <c r="L292" s="52"/>
      <c r="M292" s="52"/>
      <c r="N292" s="52"/>
      <c r="O292" s="52"/>
      <c r="P292" s="52"/>
      <c r="Q292" s="52"/>
      <c r="R292" s="52"/>
      <c r="S292" s="52"/>
      <c r="T292" s="52"/>
      <c r="U292" s="52"/>
      <c r="V292" s="52"/>
      <c r="W292" s="52"/>
      <c r="X292" s="51"/>
    </row>
    <row r="293" spans="1:24">
      <c r="A293" s="24" t="s">
        <v>127</v>
      </c>
      <c r="B293" s="84">
        <v>26900</v>
      </c>
      <c r="C293" s="22">
        <v>26830</v>
      </c>
      <c r="D293" s="52"/>
      <c r="E293" s="92">
        <f t="shared" si="7"/>
        <v>0.99739776951672865</v>
      </c>
      <c r="F293" s="52"/>
      <c r="G293" s="52"/>
      <c r="H293" s="52"/>
      <c r="I293" s="52"/>
      <c r="J293" s="52"/>
      <c r="K293" s="52"/>
      <c r="L293" s="52"/>
      <c r="M293" s="52"/>
      <c r="N293" s="52"/>
      <c r="O293" s="52"/>
      <c r="P293" s="52"/>
      <c r="Q293" s="52"/>
      <c r="R293" s="52"/>
      <c r="S293" s="52"/>
      <c r="T293" s="52"/>
      <c r="U293" s="52"/>
      <c r="V293" s="52"/>
      <c r="W293" s="52"/>
      <c r="X293" s="51"/>
    </row>
    <row r="294" spans="1:24">
      <c r="A294" s="24" t="s">
        <v>153</v>
      </c>
      <c r="B294" s="84">
        <v>135890</v>
      </c>
      <c r="C294" s="22">
        <v>135280</v>
      </c>
      <c r="D294" s="52"/>
      <c r="E294" s="92">
        <f t="shared" si="7"/>
        <v>0.99551107513429982</v>
      </c>
      <c r="F294" s="52"/>
      <c r="G294" s="52"/>
      <c r="H294" s="52"/>
      <c r="I294" s="52"/>
      <c r="J294" s="52"/>
      <c r="K294" s="52"/>
      <c r="L294" s="52"/>
      <c r="M294" s="52"/>
      <c r="N294" s="52"/>
      <c r="O294" s="52"/>
      <c r="P294" s="52"/>
      <c r="Q294" s="52"/>
      <c r="R294" s="52"/>
      <c r="S294" s="52"/>
      <c r="T294" s="52"/>
      <c r="U294" s="52"/>
      <c r="V294" s="52"/>
      <c r="W294" s="52"/>
      <c r="X294" s="51"/>
    </row>
    <row r="295" spans="1:24">
      <c r="A295" s="24" t="s">
        <v>148</v>
      </c>
      <c r="B295" s="84">
        <v>339390</v>
      </c>
      <c r="C295" s="22">
        <v>340180</v>
      </c>
      <c r="D295" s="52"/>
      <c r="E295" s="92">
        <f t="shared" si="7"/>
        <v>1.00232770558944</v>
      </c>
      <c r="F295" s="52"/>
      <c r="G295" s="52"/>
      <c r="H295" s="52"/>
      <c r="I295" s="52"/>
      <c r="J295" s="52"/>
      <c r="K295" s="52"/>
      <c r="L295" s="52"/>
      <c r="M295" s="52"/>
      <c r="N295" s="52"/>
      <c r="O295" s="52"/>
      <c r="P295" s="52"/>
      <c r="Q295" s="52"/>
      <c r="R295" s="52"/>
      <c r="S295" s="52"/>
      <c r="T295" s="52"/>
      <c r="U295" s="52"/>
      <c r="V295" s="52"/>
      <c r="W295" s="52"/>
      <c r="X295" s="51"/>
    </row>
    <row r="296" spans="1:24">
      <c r="A296" s="24" t="s">
        <v>124</v>
      </c>
      <c r="B296" s="84">
        <v>21850</v>
      </c>
      <c r="C296" s="22">
        <v>22190</v>
      </c>
      <c r="D296" s="52"/>
      <c r="E296" s="92">
        <f t="shared" si="7"/>
        <v>1.0155606407322655</v>
      </c>
      <c r="F296" s="52"/>
      <c r="G296" s="52"/>
      <c r="H296" s="52"/>
      <c r="I296" s="52"/>
      <c r="J296" s="52"/>
      <c r="K296" s="52"/>
      <c r="L296" s="52"/>
      <c r="M296" s="52"/>
      <c r="N296" s="52"/>
      <c r="O296" s="52"/>
      <c r="P296" s="52"/>
      <c r="Q296" s="52"/>
      <c r="R296" s="52"/>
      <c r="S296" s="52"/>
      <c r="T296" s="52"/>
      <c r="U296" s="52"/>
      <c r="V296" s="52"/>
      <c r="W296" s="52"/>
      <c r="X296" s="51"/>
    </row>
    <row r="297" spans="1:24">
      <c r="A297" s="24" t="s">
        <v>129</v>
      </c>
      <c r="B297" s="84">
        <v>150680</v>
      </c>
      <c r="C297" s="22">
        <v>151290</v>
      </c>
      <c r="D297" s="52"/>
      <c r="E297" s="92">
        <f t="shared" si="7"/>
        <v>1.0040483143084682</v>
      </c>
      <c r="F297" s="52"/>
      <c r="G297" s="52"/>
      <c r="H297" s="52"/>
      <c r="I297" s="52"/>
      <c r="J297" s="52"/>
      <c r="K297" s="52"/>
      <c r="L297" s="52"/>
      <c r="M297" s="52"/>
      <c r="N297" s="52"/>
      <c r="O297" s="52"/>
      <c r="P297" s="52"/>
      <c r="Q297" s="52"/>
      <c r="R297" s="52"/>
      <c r="S297" s="52"/>
      <c r="T297" s="52"/>
      <c r="U297" s="52"/>
      <c r="V297" s="52"/>
      <c r="W297" s="52"/>
      <c r="X297" s="51"/>
    </row>
    <row r="298" spans="1:24">
      <c r="A298" s="24" t="s">
        <v>138</v>
      </c>
      <c r="B298" s="84">
        <v>175930</v>
      </c>
      <c r="C298" s="22">
        <v>177790</v>
      </c>
      <c r="D298" s="52"/>
      <c r="E298" s="92">
        <f t="shared" si="7"/>
        <v>1.010572386744728</v>
      </c>
      <c r="F298" s="52"/>
      <c r="G298" s="52"/>
      <c r="H298" s="52"/>
      <c r="I298" s="52"/>
      <c r="J298" s="52"/>
      <c r="K298" s="52"/>
      <c r="L298" s="52"/>
      <c r="M298" s="52"/>
      <c r="N298" s="52"/>
      <c r="O298" s="52"/>
      <c r="P298" s="52"/>
      <c r="Q298" s="52"/>
      <c r="R298" s="52"/>
      <c r="S298" s="52"/>
      <c r="T298" s="52"/>
      <c r="U298" s="52"/>
      <c r="V298" s="52"/>
      <c r="W298" s="52"/>
      <c r="X298" s="51"/>
    </row>
    <row r="299" spans="1:24">
      <c r="A299" s="24" t="s">
        <v>135</v>
      </c>
      <c r="B299" s="84">
        <v>114530</v>
      </c>
      <c r="C299" s="22">
        <v>115270</v>
      </c>
      <c r="D299" s="52"/>
      <c r="E299" s="92">
        <f t="shared" si="7"/>
        <v>1.0064611892080677</v>
      </c>
      <c r="F299" s="52"/>
      <c r="G299" s="52"/>
      <c r="H299" s="52"/>
      <c r="I299" s="52"/>
      <c r="J299" s="52"/>
      <c r="K299" s="52"/>
      <c r="L299" s="52"/>
      <c r="M299" s="52"/>
      <c r="N299" s="52"/>
      <c r="O299" s="52"/>
      <c r="P299" s="52"/>
      <c r="Q299" s="52"/>
      <c r="R299" s="52"/>
      <c r="S299" s="52"/>
      <c r="T299" s="52"/>
      <c r="U299" s="52"/>
      <c r="V299" s="52"/>
      <c r="W299" s="52"/>
      <c r="X299" s="51"/>
    </row>
    <row r="300" spans="1:24">
      <c r="A300" s="24" t="s">
        <v>134</v>
      </c>
      <c r="B300" s="84">
        <v>23200</v>
      </c>
      <c r="C300" s="22">
        <v>22990</v>
      </c>
      <c r="D300" s="52"/>
      <c r="E300" s="92">
        <f t="shared" si="7"/>
        <v>0.99094827586206902</v>
      </c>
      <c r="F300" s="52"/>
      <c r="G300" s="52"/>
      <c r="H300" s="52"/>
      <c r="I300" s="52"/>
      <c r="J300" s="52"/>
      <c r="K300" s="52"/>
      <c r="L300" s="52"/>
      <c r="M300" s="52"/>
      <c r="N300" s="52"/>
      <c r="O300" s="52"/>
      <c r="P300" s="52"/>
      <c r="Q300" s="52"/>
      <c r="R300" s="52"/>
      <c r="S300" s="52"/>
      <c r="T300" s="52"/>
      <c r="U300" s="52"/>
      <c r="V300" s="52"/>
      <c r="W300" s="52"/>
      <c r="X300" s="51"/>
    </row>
    <row r="301" spans="1:24">
      <c r="A301" s="24" t="s">
        <v>149</v>
      </c>
      <c r="B301" s="84">
        <v>112470</v>
      </c>
      <c r="C301" s="22">
        <v>112550</v>
      </c>
      <c r="D301" s="52"/>
      <c r="E301" s="92">
        <f t="shared" si="7"/>
        <v>1.0007113007913222</v>
      </c>
      <c r="F301" s="52"/>
      <c r="G301" s="52"/>
      <c r="H301" s="52"/>
      <c r="I301" s="52"/>
      <c r="J301" s="52"/>
      <c r="K301" s="52"/>
      <c r="L301" s="52"/>
      <c r="M301" s="52"/>
      <c r="N301" s="52"/>
      <c r="O301" s="52"/>
      <c r="P301" s="52"/>
      <c r="Q301" s="52"/>
      <c r="R301" s="52"/>
      <c r="S301" s="52"/>
      <c r="T301" s="52"/>
      <c r="U301" s="52"/>
      <c r="V301" s="52"/>
      <c r="W301" s="52"/>
      <c r="X301" s="51"/>
    </row>
    <row r="302" spans="1:24">
      <c r="A302" s="24" t="s">
        <v>150</v>
      </c>
      <c r="B302" s="84">
        <v>317100</v>
      </c>
      <c r="C302" s="22">
        <v>319020</v>
      </c>
      <c r="D302" s="52"/>
      <c r="E302" s="92">
        <f t="shared" si="7"/>
        <v>1.0060548722800378</v>
      </c>
      <c r="F302" s="52"/>
      <c r="G302" s="52"/>
      <c r="H302" s="52"/>
      <c r="I302" s="52"/>
      <c r="J302" s="52"/>
      <c r="K302" s="52"/>
      <c r="L302" s="52"/>
      <c r="M302" s="52"/>
      <c r="N302" s="52"/>
      <c r="O302" s="52"/>
      <c r="P302" s="52"/>
      <c r="Q302" s="52"/>
      <c r="R302" s="52"/>
      <c r="S302" s="52"/>
      <c r="T302" s="52"/>
      <c r="U302" s="52"/>
      <c r="V302" s="52"/>
      <c r="W302" s="52"/>
      <c r="X302" s="51"/>
    </row>
    <row r="303" spans="1:24">
      <c r="A303" s="24" t="s">
        <v>130</v>
      </c>
      <c r="B303" s="84">
        <v>93750</v>
      </c>
      <c r="C303" s="22">
        <v>94330</v>
      </c>
      <c r="D303" s="52"/>
      <c r="E303" s="92">
        <f t="shared" si="7"/>
        <v>1.0061866666666666</v>
      </c>
      <c r="F303" s="52"/>
      <c r="G303" s="52"/>
      <c r="H303" s="52"/>
      <c r="I303" s="52"/>
      <c r="J303" s="52"/>
      <c r="K303" s="52"/>
      <c r="L303" s="52"/>
      <c r="M303" s="52"/>
      <c r="N303" s="52"/>
      <c r="O303" s="52"/>
      <c r="P303" s="52"/>
      <c r="Q303" s="52"/>
      <c r="R303" s="52"/>
      <c r="S303" s="52"/>
      <c r="T303" s="52"/>
      <c r="U303" s="52"/>
      <c r="V303" s="52"/>
      <c r="W303" s="52"/>
      <c r="X303" s="51"/>
    </row>
    <row r="304" spans="1:24">
      <c r="A304" s="24" t="s">
        <v>155</v>
      </c>
      <c r="B304" s="84">
        <v>89860</v>
      </c>
      <c r="C304" s="22">
        <v>89130</v>
      </c>
      <c r="D304" s="52"/>
      <c r="E304" s="92">
        <f t="shared" si="7"/>
        <v>0.99187625194747386</v>
      </c>
      <c r="F304" s="52"/>
      <c r="G304" s="52"/>
      <c r="H304" s="52"/>
      <c r="I304" s="52"/>
      <c r="J304" s="52"/>
      <c r="K304" s="52"/>
      <c r="L304" s="52"/>
      <c r="M304" s="52"/>
      <c r="N304" s="52"/>
      <c r="O304" s="52"/>
      <c r="P304" s="52"/>
      <c r="Q304" s="52"/>
      <c r="R304" s="52"/>
      <c r="S304" s="52"/>
      <c r="T304" s="52"/>
      <c r="U304" s="52"/>
      <c r="V304" s="52"/>
      <c r="W304" s="52"/>
      <c r="X304" s="51"/>
    </row>
    <row r="305" spans="1:24">
      <c r="A305" s="24" t="s">
        <v>137</v>
      </c>
      <c r="B305" s="84">
        <v>180130</v>
      </c>
      <c r="C305" s="22">
        <v>182140</v>
      </c>
      <c r="D305" s="52"/>
      <c r="E305" s="92">
        <f t="shared" si="7"/>
        <v>1.0111586076722368</v>
      </c>
      <c r="F305" s="52"/>
      <c r="G305" s="52"/>
      <c r="H305" s="52"/>
      <c r="I305" s="52"/>
      <c r="J305" s="52"/>
      <c r="K305" s="52"/>
      <c r="L305" s="52"/>
      <c r="M305" s="52"/>
      <c r="N305" s="52"/>
      <c r="O305" s="52"/>
      <c r="P305" s="52"/>
      <c r="Q305" s="52"/>
      <c r="R305" s="52"/>
      <c r="S305" s="52"/>
      <c r="T305" s="52"/>
      <c r="U305" s="52"/>
      <c r="V305" s="52"/>
      <c r="W305" s="52"/>
      <c r="X305" s="51"/>
    </row>
    <row r="306" spans="1:24">
      <c r="A306" s="51"/>
      <c r="B306" s="51"/>
      <c r="C306" s="52"/>
      <c r="D306" s="52"/>
      <c r="E306" s="52"/>
      <c r="F306" s="52"/>
      <c r="G306" s="52"/>
      <c r="H306" s="52"/>
      <c r="I306" s="52"/>
      <c r="J306" s="52"/>
      <c r="K306" s="52"/>
      <c r="L306" s="52"/>
      <c r="M306" s="52"/>
      <c r="N306" s="52"/>
      <c r="O306" s="52"/>
      <c r="P306" s="52"/>
      <c r="Q306" s="52"/>
      <c r="R306" s="52"/>
      <c r="S306" s="52"/>
      <c r="T306" s="52"/>
      <c r="U306" s="52"/>
      <c r="V306" s="52"/>
      <c r="W306" s="52"/>
      <c r="X306" s="51"/>
    </row>
    <row r="307" spans="1:24">
      <c r="A307" s="51"/>
      <c r="B307" s="51"/>
      <c r="C307" s="52"/>
      <c r="D307" s="52"/>
      <c r="E307" s="52"/>
      <c r="F307" s="52"/>
      <c r="G307" s="52"/>
      <c r="H307" s="52"/>
      <c r="I307" s="52"/>
      <c r="J307" s="52"/>
      <c r="K307" s="52"/>
      <c r="L307" s="52"/>
      <c r="M307" s="52"/>
      <c r="N307" s="52"/>
      <c r="O307" s="52"/>
      <c r="P307" s="52"/>
      <c r="Q307" s="52"/>
      <c r="R307" s="52"/>
      <c r="S307" s="52"/>
      <c r="T307" s="52"/>
      <c r="U307" s="52"/>
      <c r="V307" s="52"/>
      <c r="W307" s="52"/>
      <c r="X307" s="51"/>
    </row>
    <row r="308" spans="1:24">
      <c r="A308" s="51"/>
      <c r="B308" s="51"/>
      <c r="C308" s="52"/>
      <c r="D308" s="52"/>
      <c r="E308" s="52"/>
      <c r="F308" s="52"/>
      <c r="G308" s="52"/>
      <c r="H308" s="52"/>
      <c r="I308" s="52"/>
      <c r="J308" s="52"/>
      <c r="K308" s="52"/>
      <c r="L308" s="52"/>
      <c r="M308" s="52"/>
      <c r="N308" s="52"/>
      <c r="O308" s="52"/>
      <c r="P308" s="52"/>
      <c r="Q308" s="52"/>
      <c r="R308" s="52"/>
      <c r="S308" s="52"/>
      <c r="T308" s="52"/>
      <c r="U308" s="52"/>
      <c r="V308" s="52"/>
      <c r="W308" s="52"/>
      <c r="X308" s="51"/>
    </row>
    <row r="309" spans="1:24">
      <c r="A309" s="51"/>
      <c r="B309" s="51"/>
      <c r="C309" s="52"/>
      <c r="D309" s="52"/>
      <c r="E309" s="52"/>
      <c r="F309" s="52"/>
      <c r="G309" s="52"/>
      <c r="H309" s="52"/>
      <c r="I309" s="52"/>
      <c r="J309" s="52"/>
      <c r="K309" s="52"/>
      <c r="L309" s="52"/>
      <c r="M309" s="52"/>
      <c r="N309" s="52"/>
      <c r="O309" s="52"/>
      <c r="P309" s="52"/>
      <c r="Q309" s="52"/>
      <c r="R309" s="52"/>
      <c r="S309" s="52"/>
      <c r="T309" s="52"/>
      <c r="U309" s="52"/>
      <c r="V309" s="52"/>
      <c r="W309" s="52"/>
      <c r="X309" s="51"/>
    </row>
    <row r="310" spans="1:24">
      <c r="A310"/>
      <c r="B310"/>
      <c r="C310"/>
      <c r="D310"/>
      <c r="E310"/>
      <c r="F310"/>
      <c r="G310"/>
      <c r="H310"/>
      <c r="I310"/>
      <c r="J310"/>
      <c r="K310"/>
      <c r="L310"/>
      <c r="M310"/>
      <c r="N310"/>
      <c r="O310"/>
      <c r="P310"/>
      <c r="Q310"/>
      <c r="R310"/>
      <c r="S310"/>
      <c r="T310"/>
      <c r="U310"/>
      <c r="V310"/>
      <c r="W310"/>
      <c r="X310"/>
    </row>
    <row r="311" spans="1:24">
      <c r="A311"/>
      <c r="B311"/>
      <c r="C311"/>
      <c r="D311"/>
      <c r="E311"/>
      <c r="F311"/>
      <c r="G311"/>
      <c r="H311"/>
      <c r="I311"/>
      <c r="J311"/>
      <c r="K311"/>
      <c r="L311"/>
      <c r="M311"/>
      <c r="N311"/>
      <c r="O311"/>
      <c r="P311"/>
      <c r="Q311"/>
      <c r="R311"/>
      <c r="S311"/>
      <c r="T311"/>
      <c r="U311"/>
      <c r="V311"/>
      <c r="W311"/>
      <c r="X311"/>
    </row>
    <row r="312" spans="1:24" ht="15.5">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43"/>
    </row>
    <row r="313" spans="1:24">
      <c r="A313"/>
      <c r="B313"/>
      <c r="C313"/>
      <c r="D313"/>
      <c r="E313"/>
      <c r="F313"/>
      <c r="G313"/>
      <c r="H313"/>
      <c r="I313"/>
      <c r="J313"/>
      <c r="K313"/>
      <c r="L313"/>
      <c r="M313"/>
      <c r="N313"/>
      <c r="O313"/>
      <c r="P313"/>
      <c r="Q313"/>
      <c r="R313"/>
      <c r="S313"/>
      <c r="T313"/>
      <c r="U313"/>
      <c r="V313"/>
      <c r="W313"/>
      <c r="X313"/>
    </row>
    <row r="314" spans="1:24">
      <c r="A314" s="48"/>
      <c r="B314" s="48"/>
      <c r="C314" s="60"/>
      <c r="D314" s="60"/>
      <c r="E314" s="59"/>
      <c r="F314" s="59"/>
      <c r="G314" s="59"/>
      <c r="H314" s="59"/>
      <c r="I314" s="59"/>
      <c r="J314" s="59"/>
      <c r="K314" s="59"/>
      <c r="L314" s="59"/>
      <c r="M314" s="59"/>
      <c r="N314" s="59"/>
      <c r="O314" s="59"/>
      <c r="P314" s="59"/>
      <c r="Q314" s="59"/>
      <c r="R314" s="59"/>
      <c r="S314" s="59"/>
      <c r="T314" s="59"/>
      <c r="U314" s="59"/>
      <c r="V314" s="59"/>
      <c r="W314" s="59"/>
      <c r="X314" s="55"/>
    </row>
    <row r="315" spans="1:24">
      <c r="A315" s="48"/>
      <c r="B315" s="48"/>
      <c r="C315" s="59"/>
      <c r="D315" s="59"/>
      <c r="E315" s="60"/>
      <c r="F315" s="60"/>
      <c r="G315" s="60"/>
      <c r="H315" s="60"/>
      <c r="I315" s="60"/>
      <c r="J315" s="60"/>
      <c r="K315" s="60"/>
      <c r="L315" s="60"/>
      <c r="M315" s="60"/>
      <c r="N315" s="60"/>
      <c r="O315" s="60"/>
      <c r="P315" s="60"/>
      <c r="Q315" s="60"/>
      <c r="R315" s="60"/>
      <c r="S315" s="60"/>
      <c r="T315" s="60"/>
      <c r="U315" s="60"/>
      <c r="V315" s="60"/>
      <c r="W315" s="60"/>
      <c r="X315" s="59"/>
    </row>
    <row r="316" spans="1:24">
      <c r="A316" s="51"/>
      <c r="B316" s="51"/>
      <c r="C316" s="52"/>
      <c r="D316" s="52"/>
      <c r="E316" s="52"/>
      <c r="F316" s="52"/>
      <c r="G316" s="52"/>
      <c r="H316" s="52"/>
      <c r="I316" s="52"/>
      <c r="J316" s="52"/>
      <c r="K316" s="52"/>
      <c r="L316" s="52"/>
      <c r="M316" s="52"/>
      <c r="N316" s="52"/>
      <c r="O316" s="52"/>
      <c r="P316" s="52"/>
      <c r="Q316" s="52"/>
      <c r="R316" s="52"/>
      <c r="S316" s="52"/>
      <c r="T316" s="52"/>
      <c r="U316" s="52"/>
      <c r="V316" s="52"/>
      <c r="W316" s="52"/>
      <c r="X316" s="52"/>
    </row>
    <row r="317" spans="1:24">
      <c r="A317" s="51"/>
      <c r="B317" s="51"/>
      <c r="C317" s="52"/>
      <c r="D317" s="52"/>
      <c r="E317" s="52"/>
      <c r="F317" s="52"/>
      <c r="G317" s="52"/>
      <c r="H317" s="52"/>
      <c r="I317" s="52"/>
      <c r="J317" s="52"/>
      <c r="K317" s="52"/>
      <c r="L317" s="52"/>
      <c r="M317" s="52"/>
      <c r="N317" s="52"/>
      <c r="O317" s="52"/>
      <c r="P317" s="52"/>
      <c r="Q317" s="52"/>
      <c r="R317" s="52"/>
      <c r="S317" s="52"/>
      <c r="T317" s="52"/>
      <c r="U317" s="52"/>
      <c r="V317" s="52"/>
      <c r="W317" s="52"/>
      <c r="X317" s="52"/>
    </row>
    <row r="318" spans="1:24">
      <c r="A318" s="51"/>
      <c r="B318" s="51"/>
      <c r="C318" s="52"/>
      <c r="D318" s="52"/>
      <c r="E318" s="52"/>
      <c r="F318" s="52"/>
      <c r="G318" s="52"/>
      <c r="H318" s="52"/>
      <c r="I318" s="52"/>
      <c r="J318" s="52"/>
      <c r="K318" s="52"/>
      <c r="L318" s="52"/>
      <c r="M318" s="52"/>
      <c r="N318" s="52"/>
      <c r="O318" s="52"/>
      <c r="P318" s="52"/>
      <c r="Q318" s="52"/>
      <c r="R318" s="52"/>
      <c r="S318" s="52"/>
      <c r="T318" s="52"/>
      <c r="U318" s="52"/>
      <c r="V318" s="52"/>
      <c r="W318" s="52"/>
      <c r="X318" s="52"/>
    </row>
    <row r="319" spans="1:24">
      <c r="A319" s="51"/>
      <c r="B319" s="51"/>
      <c r="C319" s="52"/>
      <c r="D319" s="52"/>
      <c r="E319" s="52"/>
      <c r="F319" s="52"/>
      <c r="G319" s="52"/>
      <c r="H319" s="52"/>
      <c r="I319" s="52"/>
      <c r="J319" s="52"/>
      <c r="K319" s="52"/>
      <c r="L319" s="52"/>
      <c r="M319" s="52"/>
      <c r="N319" s="52"/>
      <c r="O319" s="52"/>
      <c r="P319" s="52"/>
      <c r="Q319" s="52"/>
      <c r="R319" s="52"/>
      <c r="S319" s="52"/>
      <c r="T319" s="52"/>
      <c r="U319" s="52"/>
      <c r="V319" s="52"/>
      <c r="W319" s="52"/>
      <c r="X319" s="52"/>
    </row>
    <row r="320" spans="1:24">
      <c r="A320" s="51"/>
      <c r="B320" s="51"/>
      <c r="C320" s="52"/>
      <c r="D320" s="52"/>
      <c r="E320" s="52"/>
      <c r="F320" s="52"/>
      <c r="G320" s="52"/>
      <c r="H320" s="52"/>
      <c r="I320" s="52"/>
      <c r="J320" s="52"/>
      <c r="K320" s="52"/>
      <c r="L320" s="52"/>
      <c r="M320" s="52"/>
      <c r="N320" s="52"/>
      <c r="O320" s="52"/>
      <c r="P320" s="52"/>
      <c r="Q320" s="52"/>
      <c r="R320" s="52"/>
      <c r="S320" s="52"/>
      <c r="T320" s="52"/>
      <c r="U320" s="52"/>
      <c r="V320" s="52"/>
      <c r="W320" s="52"/>
      <c r="X320" s="52"/>
    </row>
    <row r="321" spans="1:24">
      <c r="A321" s="51"/>
      <c r="B321" s="51"/>
      <c r="C321" s="52"/>
      <c r="D321" s="52"/>
      <c r="E321" s="52"/>
      <c r="F321" s="52"/>
      <c r="G321" s="52"/>
      <c r="H321" s="52"/>
      <c r="I321" s="52"/>
      <c r="J321" s="52"/>
      <c r="K321" s="52"/>
      <c r="L321" s="52"/>
      <c r="M321" s="52"/>
      <c r="N321" s="52"/>
      <c r="O321" s="52"/>
      <c r="P321" s="52"/>
      <c r="Q321" s="52"/>
      <c r="R321" s="52"/>
      <c r="S321" s="52"/>
      <c r="T321" s="52"/>
      <c r="U321" s="52"/>
      <c r="V321" s="52"/>
      <c r="W321" s="52"/>
      <c r="X321" s="52"/>
    </row>
    <row r="322" spans="1:24">
      <c r="A322" s="51"/>
      <c r="B322" s="51"/>
      <c r="C322" s="52"/>
      <c r="D322" s="52"/>
      <c r="E322" s="52"/>
      <c r="F322" s="52"/>
      <c r="G322" s="52"/>
      <c r="H322" s="52"/>
      <c r="I322" s="52"/>
      <c r="J322" s="52"/>
      <c r="K322" s="52"/>
      <c r="L322" s="52"/>
      <c r="M322" s="52"/>
      <c r="N322" s="52"/>
      <c r="O322" s="52"/>
      <c r="P322" s="52"/>
      <c r="Q322" s="52"/>
      <c r="R322" s="52"/>
      <c r="S322" s="52"/>
      <c r="T322" s="52"/>
      <c r="U322" s="52"/>
      <c r="V322" s="52"/>
      <c r="W322" s="52"/>
      <c r="X322" s="52"/>
    </row>
    <row r="323" spans="1:24">
      <c r="A323" s="51"/>
      <c r="B323" s="51"/>
      <c r="C323" s="52"/>
      <c r="D323" s="52"/>
      <c r="E323" s="52"/>
      <c r="F323" s="52"/>
      <c r="G323" s="52"/>
      <c r="H323" s="52"/>
      <c r="I323" s="52"/>
      <c r="J323" s="52"/>
      <c r="K323" s="52"/>
      <c r="L323" s="52"/>
      <c r="M323" s="52"/>
      <c r="N323" s="52"/>
      <c r="O323" s="52"/>
      <c r="P323" s="52"/>
      <c r="Q323" s="52"/>
      <c r="R323" s="52"/>
      <c r="S323" s="52"/>
      <c r="T323" s="52"/>
      <c r="U323" s="52"/>
      <c r="V323" s="52"/>
      <c r="W323" s="52"/>
      <c r="X323" s="52"/>
    </row>
    <row r="324" spans="1:24">
      <c r="A324" s="51"/>
      <c r="B324" s="51"/>
      <c r="C324" s="52"/>
      <c r="D324" s="52"/>
      <c r="E324" s="52"/>
      <c r="F324" s="52"/>
      <c r="G324" s="52"/>
      <c r="H324" s="52"/>
      <c r="I324" s="52"/>
      <c r="J324" s="52"/>
      <c r="K324" s="52"/>
      <c r="L324" s="52"/>
      <c r="M324" s="52"/>
      <c r="N324" s="52"/>
      <c r="O324" s="52"/>
      <c r="P324" s="52"/>
      <c r="Q324" s="52"/>
      <c r="R324" s="52"/>
      <c r="S324" s="52"/>
      <c r="T324" s="52"/>
      <c r="U324" s="52"/>
      <c r="V324" s="52"/>
      <c r="W324" s="52"/>
      <c r="X324" s="52"/>
    </row>
    <row r="325" spans="1:24">
      <c r="A325" s="51"/>
      <c r="B325" s="51"/>
      <c r="C325" s="52"/>
      <c r="D325" s="52"/>
      <c r="E325" s="52"/>
      <c r="F325" s="52"/>
      <c r="G325" s="52"/>
      <c r="H325" s="52"/>
      <c r="I325" s="52"/>
      <c r="J325" s="52"/>
      <c r="K325" s="52"/>
      <c r="L325" s="52"/>
      <c r="M325" s="52"/>
      <c r="N325" s="52"/>
      <c r="O325" s="52"/>
      <c r="P325" s="52"/>
      <c r="Q325" s="52"/>
      <c r="R325" s="52"/>
      <c r="S325" s="52"/>
      <c r="T325" s="52"/>
      <c r="U325" s="52"/>
      <c r="V325" s="52"/>
      <c r="W325" s="52"/>
      <c r="X325" s="52"/>
    </row>
    <row r="326" spans="1:24">
      <c r="A326" s="51"/>
      <c r="B326" s="51"/>
      <c r="C326" s="52"/>
      <c r="D326" s="52"/>
      <c r="E326" s="52"/>
      <c r="F326" s="52"/>
      <c r="G326" s="52"/>
      <c r="H326" s="52"/>
      <c r="I326" s="52"/>
      <c r="J326" s="52"/>
      <c r="K326" s="52"/>
      <c r="L326" s="52"/>
      <c r="M326" s="52"/>
      <c r="N326" s="52"/>
      <c r="O326" s="52"/>
      <c r="P326" s="52"/>
      <c r="Q326" s="52"/>
      <c r="R326" s="52"/>
      <c r="S326" s="52"/>
      <c r="T326" s="52"/>
      <c r="U326" s="52"/>
      <c r="V326" s="52"/>
      <c r="W326" s="52"/>
      <c r="X326" s="52"/>
    </row>
    <row r="327" spans="1:24">
      <c r="A327" s="51"/>
      <c r="B327" s="51"/>
      <c r="C327" s="52"/>
      <c r="D327" s="52"/>
      <c r="E327" s="52"/>
      <c r="F327" s="52"/>
      <c r="G327" s="52"/>
      <c r="H327" s="52"/>
      <c r="I327" s="52"/>
      <c r="J327" s="52"/>
      <c r="K327" s="52"/>
      <c r="L327" s="52"/>
      <c r="M327" s="52"/>
      <c r="N327" s="52"/>
      <c r="O327" s="52"/>
      <c r="P327" s="52"/>
      <c r="Q327" s="52"/>
      <c r="R327" s="52"/>
      <c r="S327" s="52"/>
      <c r="T327" s="52"/>
      <c r="U327" s="52"/>
      <c r="V327" s="52"/>
      <c r="W327" s="52"/>
      <c r="X327" s="52"/>
    </row>
    <row r="328" spans="1:24">
      <c r="A328" s="51"/>
      <c r="B328" s="51"/>
      <c r="C328" s="52"/>
      <c r="D328" s="52"/>
      <c r="E328" s="52"/>
      <c r="F328" s="52"/>
      <c r="G328" s="52"/>
      <c r="H328" s="52"/>
      <c r="I328" s="52"/>
      <c r="J328" s="52"/>
      <c r="K328" s="52"/>
      <c r="L328" s="52"/>
      <c r="M328" s="52"/>
      <c r="N328" s="52"/>
      <c r="O328" s="52"/>
      <c r="P328" s="52"/>
      <c r="Q328" s="52"/>
      <c r="R328" s="52"/>
      <c r="S328" s="52"/>
      <c r="T328" s="52"/>
      <c r="U328" s="52"/>
      <c r="V328" s="52"/>
      <c r="W328" s="52"/>
      <c r="X328" s="51"/>
    </row>
    <row r="329" spans="1:24">
      <c r="A329" s="51"/>
      <c r="B329" s="51"/>
      <c r="C329" s="52"/>
      <c r="D329" s="52"/>
      <c r="E329" s="52"/>
      <c r="F329" s="52"/>
      <c r="G329" s="52"/>
      <c r="H329" s="52"/>
      <c r="I329" s="52"/>
      <c r="J329" s="52"/>
      <c r="K329" s="52"/>
      <c r="L329" s="52"/>
      <c r="M329" s="52"/>
      <c r="N329" s="52"/>
      <c r="O329" s="52"/>
      <c r="P329" s="52"/>
      <c r="Q329" s="52"/>
      <c r="R329" s="52"/>
      <c r="S329" s="52"/>
      <c r="T329" s="52"/>
      <c r="U329" s="52"/>
      <c r="V329" s="52"/>
      <c r="W329" s="52"/>
      <c r="X329" s="51"/>
    </row>
    <row r="330" spans="1:24">
      <c r="A330" s="51"/>
      <c r="B330" s="51"/>
      <c r="C330" s="52"/>
      <c r="D330" s="52"/>
      <c r="E330" s="52"/>
      <c r="F330" s="52"/>
      <c r="G330" s="52"/>
      <c r="H330" s="52"/>
      <c r="I330" s="52"/>
      <c r="J330" s="52"/>
      <c r="K330" s="52"/>
      <c r="L330" s="52"/>
      <c r="M330" s="52"/>
      <c r="N330" s="52"/>
      <c r="O330" s="52"/>
      <c r="P330" s="52"/>
      <c r="Q330" s="52"/>
      <c r="R330" s="52"/>
      <c r="S330" s="52"/>
      <c r="T330" s="52"/>
      <c r="U330" s="52"/>
      <c r="V330" s="52"/>
      <c r="W330" s="52"/>
      <c r="X330" s="51"/>
    </row>
    <row r="331" spans="1:24">
      <c r="A331" s="51"/>
      <c r="B331" s="51"/>
      <c r="C331" s="52"/>
      <c r="D331" s="52"/>
      <c r="E331" s="52"/>
      <c r="F331" s="52"/>
      <c r="G331" s="52"/>
      <c r="H331" s="52"/>
      <c r="I331" s="52"/>
      <c r="J331" s="52"/>
      <c r="K331" s="52"/>
      <c r="L331" s="52"/>
      <c r="M331" s="52"/>
      <c r="N331" s="52"/>
      <c r="O331" s="52"/>
      <c r="P331" s="52"/>
      <c r="Q331" s="52"/>
      <c r="R331" s="52"/>
      <c r="S331" s="52"/>
      <c r="T331" s="52"/>
      <c r="U331" s="52"/>
      <c r="V331" s="52"/>
      <c r="W331" s="52"/>
      <c r="X331" s="51"/>
    </row>
    <row r="332" spans="1:24">
      <c r="A332" s="51"/>
      <c r="B332" s="51"/>
      <c r="C332" s="52"/>
      <c r="D332" s="52"/>
      <c r="E332" s="52"/>
      <c r="F332" s="52"/>
      <c r="G332" s="52"/>
      <c r="H332" s="52"/>
      <c r="I332" s="52"/>
      <c r="J332" s="52"/>
      <c r="K332" s="52"/>
      <c r="L332" s="52"/>
      <c r="M332" s="52"/>
      <c r="N332" s="52"/>
      <c r="O332" s="52"/>
      <c r="P332" s="52"/>
      <c r="Q332" s="52"/>
      <c r="R332" s="52"/>
      <c r="S332" s="52"/>
      <c r="T332" s="52"/>
      <c r="U332" s="52"/>
      <c r="V332" s="52"/>
      <c r="W332" s="52"/>
      <c r="X332" s="51"/>
    </row>
    <row r="333" spans="1:24">
      <c r="A333" s="51"/>
      <c r="B333" s="51"/>
      <c r="C333" s="52"/>
      <c r="D333" s="52"/>
      <c r="E333" s="52"/>
      <c r="F333" s="52"/>
      <c r="G333" s="52"/>
      <c r="H333" s="52"/>
      <c r="I333" s="52"/>
      <c r="J333" s="52"/>
      <c r="K333" s="52"/>
      <c r="L333" s="52"/>
      <c r="M333" s="52"/>
      <c r="N333" s="52"/>
      <c r="O333" s="52"/>
      <c r="P333" s="52"/>
      <c r="Q333" s="52"/>
      <c r="R333" s="52"/>
      <c r="S333" s="52"/>
      <c r="T333" s="52"/>
      <c r="U333" s="52"/>
      <c r="V333" s="52"/>
      <c r="W333" s="52"/>
      <c r="X333" s="51"/>
    </row>
    <row r="334" spans="1:24">
      <c r="A334" s="51"/>
      <c r="B334" s="51"/>
      <c r="C334" s="52"/>
      <c r="D334" s="52"/>
      <c r="E334" s="52"/>
      <c r="F334" s="52"/>
      <c r="G334" s="52"/>
      <c r="H334" s="52"/>
      <c r="I334" s="52"/>
      <c r="J334" s="52"/>
      <c r="K334" s="52"/>
      <c r="L334" s="52"/>
      <c r="M334" s="52"/>
      <c r="N334" s="52"/>
      <c r="O334" s="52"/>
      <c r="P334" s="52"/>
      <c r="Q334" s="52"/>
      <c r="R334" s="52"/>
      <c r="S334" s="52"/>
      <c r="T334" s="52"/>
      <c r="U334" s="52"/>
      <c r="V334" s="52"/>
      <c r="W334" s="52"/>
      <c r="X334" s="51"/>
    </row>
    <row r="335" spans="1:24">
      <c r="A335" s="51"/>
      <c r="B335" s="51"/>
      <c r="C335" s="52"/>
      <c r="D335" s="52"/>
      <c r="E335" s="52"/>
      <c r="F335" s="52"/>
      <c r="G335" s="52"/>
      <c r="H335" s="52"/>
      <c r="I335" s="52"/>
      <c r="J335" s="52"/>
      <c r="K335" s="52"/>
      <c r="L335" s="52"/>
      <c r="M335" s="52"/>
      <c r="N335" s="52"/>
      <c r="O335" s="52"/>
      <c r="P335" s="52"/>
      <c r="Q335" s="52"/>
      <c r="R335" s="52"/>
      <c r="S335" s="52"/>
      <c r="T335" s="52"/>
      <c r="U335" s="52"/>
      <c r="V335" s="52"/>
      <c r="W335" s="52"/>
      <c r="X335" s="51"/>
    </row>
    <row r="336" spans="1:24">
      <c r="A336" s="51"/>
      <c r="B336" s="51"/>
      <c r="C336" s="52"/>
      <c r="D336" s="52"/>
      <c r="E336" s="52"/>
      <c r="F336" s="52"/>
      <c r="G336" s="52"/>
      <c r="H336" s="52"/>
      <c r="I336" s="52"/>
      <c r="J336" s="52"/>
      <c r="K336" s="52"/>
      <c r="L336" s="52"/>
      <c r="M336" s="52"/>
      <c r="N336" s="52"/>
      <c r="O336" s="52"/>
      <c r="P336" s="52"/>
      <c r="Q336" s="52"/>
      <c r="R336" s="52"/>
      <c r="S336" s="52"/>
      <c r="T336" s="52"/>
      <c r="U336" s="52"/>
      <c r="V336" s="52"/>
      <c r="W336" s="52"/>
      <c r="X336" s="51"/>
    </row>
    <row r="337" spans="1:24">
      <c r="A337" s="51"/>
      <c r="B337" s="51"/>
      <c r="C337" s="52"/>
      <c r="D337" s="52"/>
      <c r="E337" s="52"/>
      <c r="F337" s="52"/>
      <c r="G337" s="52"/>
      <c r="H337" s="52"/>
      <c r="I337" s="52"/>
      <c r="J337" s="52"/>
      <c r="K337" s="52"/>
      <c r="L337" s="52"/>
      <c r="M337" s="52"/>
      <c r="N337" s="52"/>
      <c r="O337" s="52"/>
      <c r="P337" s="52"/>
      <c r="Q337" s="52"/>
      <c r="R337" s="52"/>
      <c r="S337" s="52"/>
      <c r="T337" s="52"/>
      <c r="U337" s="52"/>
      <c r="V337" s="52"/>
      <c r="W337" s="52"/>
      <c r="X337" s="51"/>
    </row>
    <row r="338" spans="1:24">
      <c r="A338" s="51"/>
      <c r="B338" s="51"/>
      <c r="C338" s="52"/>
      <c r="D338" s="52"/>
      <c r="E338" s="52"/>
      <c r="F338" s="52"/>
      <c r="G338" s="52"/>
      <c r="H338" s="52"/>
      <c r="I338" s="52"/>
      <c r="J338" s="52"/>
      <c r="K338" s="52"/>
      <c r="L338" s="52"/>
      <c r="M338" s="52"/>
      <c r="N338" s="52"/>
      <c r="O338" s="52"/>
      <c r="P338" s="52"/>
      <c r="Q338" s="52"/>
      <c r="R338" s="52"/>
      <c r="S338" s="52"/>
      <c r="T338" s="52"/>
      <c r="U338" s="52"/>
      <c r="V338" s="52"/>
      <c r="W338" s="52"/>
      <c r="X338" s="51"/>
    </row>
    <row r="339" spans="1:24">
      <c r="A339" s="51"/>
      <c r="B339" s="51"/>
      <c r="C339" s="52"/>
      <c r="D339" s="52"/>
      <c r="E339" s="52"/>
      <c r="F339" s="52"/>
      <c r="G339" s="52"/>
      <c r="H339" s="52"/>
      <c r="I339" s="52"/>
      <c r="J339" s="52"/>
      <c r="K339" s="52"/>
      <c r="L339" s="52"/>
      <c r="M339" s="52"/>
      <c r="N339" s="52"/>
      <c r="O339" s="52"/>
      <c r="P339" s="52"/>
      <c r="Q339" s="52"/>
      <c r="R339" s="52"/>
      <c r="S339" s="52"/>
      <c r="T339" s="52"/>
      <c r="U339" s="52"/>
      <c r="V339" s="52"/>
      <c r="W339" s="52"/>
      <c r="X339" s="51"/>
    </row>
    <row r="340" spans="1:24">
      <c r="A340" s="51"/>
      <c r="B340" s="51"/>
      <c r="C340" s="52"/>
      <c r="D340" s="52"/>
      <c r="E340" s="52"/>
      <c r="F340" s="52"/>
      <c r="G340" s="52"/>
      <c r="H340" s="52"/>
      <c r="I340" s="52"/>
      <c r="J340" s="52"/>
      <c r="K340" s="52"/>
      <c r="L340" s="52"/>
      <c r="M340" s="52"/>
      <c r="N340" s="52"/>
      <c r="O340" s="52"/>
      <c r="P340" s="52"/>
      <c r="Q340" s="52"/>
      <c r="R340" s="52"/>
      <c r="S340" s="52"/>
      <c r="T340" s="52"/>
      <c r="U340" s="52"/>
      <c r="V340" s="52"/>
      <c r="W340" s="52"/>
      <c r="X340" s="51"/>
    </row>
    <row r="341" spans="1:24">
      <c r="A341" s="51"/>
      <c r="B341" s="51"/>
      <c r="C341" s="52"/>
      <c r="D341" s="52"/>
      <c r="E341" s="52"/>
      <c r="F341" s="52"/>
      <c r="G341" s="52"/>
      <c r="H341" s="52"/>
      <c r="I341" s="52"/>
      <c r="J341" s="52"/>
      <c r="K341" s="52"/>
      <c r="L341" s="52"/>
      <c r="M341" s="52"/>
      <c r="N341" s="52"/>
      <c r="O341" s="52"/>
      <c r="P341" s="52"/>
      <c r="Q341" s="52"/>
      <c r="R341" s="52"/>
      <c r="S341" s="52"/>
      <c r="T341" s="52"/>
      <c r="U341" s="52"/>
      <c r="V341" s="52"/>
      <c r="W341" s="52"/>
      <c r="X341" s="51"/>
    </row>
    <row r="342" spans="1:24">
      <c r="A342" s="51"/>
      <c r="B342" s="51"/>
      <c r="C342" s="52"/>
      <c r="D342" s="52"/>
      <c r="E342" s="52"/>
      <c r="F342" s="52"/>
      <c r="G342" s="52"/>
      <c r="H342" s="52"/>
      <c r="I342" s="52"/>
      <c r="J342" s="52"/>
      <c r="K342" s="52"/>
      <c r="L342" s="52"/>
      <c r="M342" s="52"/>
      <c r="N342" s="52"/>
      <c r="O342" s="52"/>
      <c r="P342" s="52"/>
      <c r="Q342" s="52"/>
      <c r="R342" s="52"/>
      <c r="S342" s="52"/>
      <c r="T342" s="52"/>
      <c r="U342" s="52"/>
      <c r="V342" s="52"/>
      <c r="W342" s="52"/>
      <c r="X342" s="51"/>
    </row>
    <row r="343" spans="1:24">
      <c r="A343" s="51"/>
      <c r="B343" s="51"/>
      <c r="C343" s="52"/>
      <c r="D343" s="52"/>
      <c r="E343" s="52"/>
      <c r="F343" s="52"/>
      <c r="G343" s="52"/>
      <c r="H343" s="52"/>
      <c r="I343" s="52"/>
      <c r="J343" s="52"/>
      <c r="K343" s="52"/>
      <c r="L343" s="52"/>
      <c r="M343" s="52"/>
      <c r="N343" s="52"/>
      <c r="O343" s="52"/>
      <c r="P343" s="52"/>
      <c r="Q343" s="52"/>
      <c r="R343" s="52"/>
      <c r="S343" s="52"/>
      <c r="T343" s="52"/>
      <c r="U343" s="52"/>
      <c r="V343" s="52"/>
      <c r="W343" s="52"/>
      <c r="X343" s="51"/>
    </row>
    <row r="344" spans="1:24">
      <c r="A344" s="51"/>
      <c r="B344" s="51"/>
      <c r="C344" s="52"/>
      <c r="D344" s="52"/>
      <c r="E344" s="52"/>
      <c r="F344" s="52"/>
      <c r="G344" s="52"/>
      <c r="H344" s="52"/>
      <c r="I344" s="52"/>
      <c r="J344" s="52"/>
      <c r="K344" s="52"/>
      <c r="L344" s="52"/>
      <c r="M344" s="52"/>
      <c r="N344" s="52"/>
      <c r="O344" s="52"/>
      <c r="P344" s="52"/>
      <c r="Q344" s="52"/>
      <c r="R344" s="52"/>
      <c r="S344" s="52"/>
      <c r="T344" s="52"/>
      <c r="U344" s="52"/>
      <c r="V344" s="52"/>
      <c r="W344" s="52"/>
      <c r="X344" s="51"/>
    </row>
    <row r="345" spans="1:24">
      <c r="A345" s="51"/>
      <c r="B345" s="51"/>
      <c r="C345" s="52"/>
      <c r="D345" s="52"/>
      <c r="E345" s="52"/>
      <c r="F345" s="52"/>
      <c r="G345" s="52"/>
      <c r="H345" s="52"/>
      <c r="I345" s="52"/>
      <c r="J345" s="52"/>
      <c r="K345" s="52"/>
      <c r="L345" s="52"/>
      <c r="M345" s="52"/>
      <c r="N345" s="52"/>
      <c r="O345" s="52"/>
      <c r="P345" s="52"/>
      <c r="Q345" s="52"/>
      <c r="R345" s="52"/>
      <c r="S345" s="52"/>
      <c r="T345" s="52"/>
      <c r="U345" s="52"/>
      <c r="V345" s="52"/>
      <c r="W345" s="52"/>
      <c r="X345" s="51"/>
    </row>
    <row r="346" spans="1:24">
      <c r="A346" s="51"/>
      <c r="B346" s="51"/>
      <c r="C346" s="52"/>
      <c r="D346" s="52"/>
      <c r="E346" s="52"/>
      <c r="F346" s="52"/>
      <c r="G346" s="52"/>
      <c r="H346" s="52"/>
      <c r="I346" s="52"/>
      <c r="J346" s="52"/>
      <c r="K346" s="52"/>
      <c r="L346" s="52"/>
      <c r="M346" s="52"/>
      <c r="N346" s="52"/>
      <c r="O346" s="52"/>
      <c r="P346" s="52"/>
      <c r="Q346" s="52"/>
      <c r="R346" s="52"/>
      <c r="S346" s="52"/>
      <c r="T346" s="52"/>
      <c r="U346" s="52"/>
      <c r="V346" s="52"/>
      <c r="W346" s="52"/>
      <c r="X346" s="51"/>
    </row>
    <row r="347" spans="1:24">
      <c r="A347" s="51"/>
      <c r="B347" s="51"/>
      <c r="C347" s="52"/>
      <c r="D347" s="52"/>
      <c r="E347" s="52"/>
      <c r="F347" s="52"/>
      <c r="G347" s="52"/>
      <c r="H347" s="52"/>
      <c r="I347" s="52"/>
      <c r="J347" s="52"/>
      <c r="K347" s="52"/>
      <c r="L347" s="52"/>
      <c r="M347" s="52"/>
      <c r="N347" s="52"/>
      <c r="O347" s="52"/>
      <c r="P347" s="52"/>
      <c r="Q347" s="52"/>
      <c r="R347" s="52"/>
      <c r="S347" s="52"/>
      <c r="T347" s="52"/>
      <c r="U347" s="52"/>
      <c r="V347" s="52"/>
      <c r="W347" s="52"/>
      <c r="X347" s="51"/>
    </row>
    <row r="348" spans="1:24">
      <c r="A348" s="82"/>
      <c r="B348" s="82"/>
      <c r="C348" s="52"/>
      <c r="D348" s="52"/>
      <c r="E348" s="52"/>
      <c r="F348" s="52"/>
      <c r="G348" s="52"/>
      <c r="H348" s="52"/>
      <c r="I348" s="52"/>
      <c r="J348" s="52"/>
      <c r="K348" s="52"/>
      <c r="L348" s="52"/>
      <c r="M348" s="52"/>
      <c r="N348" s="52"/>
      <c r="O348" s="52"/>
      <c r="P348" s="52"/>
      <c r="Q348" s="52"/>
      <c r="R348" s="52"/>
      <c r="S348" s="52"/>
      <c r="T348" s="52"/>
      <c r="U348" s="52"/>
      <c r="V348" s="52"/>
      <c r="W348" s="52"/>
      <c r="X348" s="52"/>
    </row>
    <row r="349" spans="1:24">
      <c r="A349" s="48"/>
      <c r="B349" s="48"/>
      <c r="C349" s="60"/>
      <c r="D349" s="60"/>
      <c r="E349" s="59"/>
      <c r="F349" s="59"/>
      <c r="G349" s="59"/>
      <c r="H349" s="59"/>
      <c r="I349" s="59"/>
      <c r="J349" s="59"/>
      <c r="K349" s="59"/>
      <c r="L349" s="59"/>
      <c r="M349" s="59"/>
      <c r="N349" s="59"/>
      <c r="O349" s="59"/>
      <c r="P349" s="59"/>
      <c r="Q349" s="59"/>
      <c r="R349" s="59"/>
      <c r="S349" s="59"/>
      <c r="T349" s="59"/>
      <c r="U349" s="59"/>
      <c r="V349" s="59"/>
      <c r="W349" s="59"/>
      <c r="X349" s="55"/>
    </row>
    <row r="350" spans="1:24">
      <c r="A350" s="48"/>
      <c r="B350" s="48"/>
      <c r="C350" s="59"/>
      <c r="D350" s="59"/>
      <c r="E350" s="60"/>
      <c r="F350" s="60"/>
      <c r="G350" s="60"/>
      <c r="H350" s="60"/>
      <c r="I350" s="60"/>
      <c r="J350" s="60"/>
      <c r="K350" s="60"/>
      <c r="L350" s="60"/>
      <c r="M350" s="60"/>
      <c r="N350" s="60"/>
      <c r="O350" s="60"/>
      <c r="P350" s="60"/>
      <c r="Q350" s="60"/>
      <c r="R350" s="60"/>
      <c r="S350" s="60"/>
      <c r="T350" s="60"/>
      <c r="U350" s="60"/>
      <c r="V350" s="60"/>
      <c r="W350" s="60"/>
      <c r="X350" s="59"/>
    </row>
    <row r="351" spans="1:24">
      <c r="A351" s="51"/>
      <c r="B351" s="51"/>
      <c r="C351" s="52"/>
      <c r="D351" s="52"/>
      <c r="E351" s="52"/>
      <c r="F351" s="52"/>
      <c r="G351" s="52"/>
      <c r="H351" s="52"/>
      <c r="I351" s="52"/>
      <c r="J351" s="52"/>
      <c r="K351" s="52"/>
      <c r="L351" s="52"/>
      <c r="M351" s="52"/>
      <c r="N351" s="52"/>
      <c r="O351" s="52"/>
      <c r="P351" s="52"/>
      <c r="Q351" s="52"/>
      <c r="R351" s="52"/>
      <c r="S351" s="52"/>
      <c r="T351" s="52"/>
      <c r="U351" s="52"/>
      <c r="V351" s="52"/>
      <c r="W351" s="52"/>
      <c r="X351" s="52"/>
    </row>
    <row r="352" spans="1:24">
      <c r="A352" s="51"/>
      <c r="B352" s="51"/>
      <c r="C352" s="52"/>
      <c r="D352" s="52"/>
      <c r="E352" s="52"/>
      <c r="F352" s="52"/>
      <c r="G352" s="52"/>
      <c r="H352" s="52"/>
      <c r="I352" s="52"/>
      <c r="J352" s="52"/>
      <c r="K352" s="52"/>
      <c r="L352" s="52"/>
      <c r="M352" s="52"/>
      <c r="N352" s="52"/>
      <c r="O352" s="52"/>
      <c r="P352" s="52"/>
      <c r="Q352" s="52"/>
      <c r="R352" s="52"/>
      <c r="S352" s="52"/>
      <c r="T352" s="52"/>
      <c r="U352" s="52"/>
      <c r="V352" s="52"/>
      <c r="W352" s="52"/>
      <c r="X352" s="52"/>
    </row>
    <row r="353" spans="1:24">
      <c r="A353" s="51"/>
      <c r="B353" s="51"/>
      <c r="C353" s="52"/>
      <c r="D353" s="52"/>
      <c r="E353" s="52"/>
      <c r="F353" s="52"/>
      <c r="G353" s="52"/>
      <c r="H353" s="52"/>
      <c r="I353" s="52"/>
      <c r="J353" s="52"/>
      <c r="K353" s="52"/>
      <c r="L353" s="52"/>
      <c r="M353" s="52"/>
      <c r="N353" s="52"/>
      <c r="O353" s="52"/>
      <c r="P353" s="52"/>
      <c r="Q353" s="52"/>
      <c r="R353" s="52"/>
      <c r="S353" s="52"/>
      <c r="T353" s="52"/>
      <c r="U353" s="52"/>
      <c r="V353" s="52"/>
      <c r="W353" s="52"/>
      <c r="X353" s="52"/>
    </row>
    <row r="354" spans="1:24">
      <c r="A354" s="51"/>
      <c r="B354" s="51"/>
      <c r="C354" s="52"/>
      <c r="D354" s="52"/>
      <c r="E354" s="52"/>
      <c r="F354" s="52"/>
      <c r="G354" s="52"/>
      <c r="H354" s="52"/>
      <c r="I354" s="52"/>
      <c r="J354" s="52"/>
      <c r="K354" s="52"/>
      <c r="L354" s="52"/>
      <c r="M354" s="52"/>
      <c r="N354" s="52"/>
      <c r="O354" s="52"/>
      <c r="P354" s="52"/>
      <c r="Q354" s="52"/>
      <c r="R354" s="52"/>
      <c r="S354" s="52"/>
      <c r="T354" s="52"/>
      <c r="U354" s="52"/>
      <c r="V354" s="52"/>
      <c r="W354" s="52"/>
      <c r="X354" s="52"/>
    </row>
    <row r="355" spans="1:24">
      <c r="A355" s="51"/>
      <c r="B355" s="51"/>
      <c r="C355" s="52"/>
      <c r="D355" s="52"/>
      <c r="E355" s="52"/>
      <c r="F355" s="52"/>
      <c r="G355" s="52"/>
      <c r="H355" s="52"/>
      <c r="I355" s="52"/>
      <c r="J355" s="52"/>
      <c r="K355" s="52"/>
      <c r="L355" s="52"/>
      <c r="M355" s="52"/>
      <c r="N355" s="52"/>
      <c r="O355" s="52"/>
      <c r="P355" s="52"/>
      <c r="Q355" s="52"/>
      <c r="R355" s="52"/>
      <c r="S355" s="52"/>
      <c r="T355" s="52"/>
      <c r="U355" s="52"/>
      <c r="V355" s="52"/>
      <c r="W355" s="52"/>
      <c r="X355" s="52"/>
    </row>
    <row r="356" spans="1:24">
      <c r="A356" s="51"/>
      <c r="B356" s="51"/>
      <c r="C356" s="52"/>
      <c r="D356" s="52"/>
      <c r="E356" s="52"/>
      <c r="F356" s="52"/>
      <c r="G356" s="52"/>
      <c r="H356" s="52"/>
      <c r="I356" s="52"/>
      <c r="J356" s="52"/>
      <c r="K356" s="52"/>
      <c r="L356" s="52"/>
      <c r="M356" s="52"/>
      <c r="N356" s="52"/>
      <c r="O356" s="52"/>
      <c r="P356" s="52"/>
      <c r="Q356" s="52"/>
      <c r="R356" s="52"/>
      <c r="S356" s="52"/>
      <c r="T356" s="52"/>
      <c r="U356" s="52"/>
      <c r="V356" s="52"/>
      <c r="W356" s="52"/>
      <c r="X356" s="52"/>
    </row>
    <row r="357" spans="1:24">
      <c r="A357" s="51"/>
      <c r="B357" s="51"/>
      <c r="C357" s="52"/>
      <c r="D357" s="52"/>
      <c r="E357" s="52"/>
      <c r="F357" s="52"/>
      <c r="G357" s="52"/>
      <c r="H357" s="52"/>
      <c r="I357" s="52"/>
      <c r="J357" s="52"/>
      <c r="K357" s="52"/>
      <c r="L357" s="52"/>
      <c r="M357" s="52"/>
      <c r="N357" s="52"/>
      <c r="O357" s="52"/>
      <c r="P357" s="52"/>
      <c r="Q357" s="52"/>
      <c r="R357" s="52"/>
      <c r="S357" s="52"/>
      <c r="T357" s="52"/>
      <c r="U357" s="52"/>
      <c r="V357" s="52"/>
      <c r="W357" s="52"/>
      <c r="X357" s="52"/>
    </row>
    <row r="358" spans="1:24">
      <c r="A358" s="51"/>
      <c r="B358" s="51"/>
      <c r="C358" s="52"/>
      <c r="D358" s="52"/>
      <c r="E358" s="52"/>
      <c r="F358" s="52"/>
      <c r="G358" s="52"/>
      <c r="H358" s="52"/>
      <c r="I358" s="52"/>
      <c r="J358" s="52"/>
      <c r="K358" s="52"/>
      <c r="L358" s="52"/>
      <c r="M358" s="52"/>
      <c r="N358" s="52"/>
      <c r="O358" s="52"/>
      <c r="P358" s="52"/>
      <c r="Q358" s="52"/>
      <c r="R358" s="52"/>
      <c r="S358" s="52"/>
      <c r="T358" s="52"/>
      <c r="U358" s="52"/>
      <c r="V358" s="52"/>
      <c r="W358" s="52"/>
      <c r="X358" s="52"/>
    </row>
    <row r="359" spans="1:24">
      <c r="A359" s="51"/>
      <c r="B359" s="51"/>
      <c r="C359" s="52"/>
      <c r="D359" s="52"/>
      <c r="E359" s="52"/>
      <c r="F359" s="52"/>
      <c r="G359" s="52"/>
      <c r="H359" s="52"/>
      <c r="I359" s="52"/>
      <c r="J359" s="52"/>
      <c r="K359" s="52"/>
      <c r="L359" s="52"/>
      <c r="M359" s="52"/>
      <c r="N359" s="52"/>
      <c r="O359" s="52"/>
      <c r="P359" s="52"/>
      <c r="Q359" s="52"/>
      <c r="R359" s="52"/>
      <c r="S359" s="52"/>
      <c r="T359" s="52"/>
      <c r="U359" s="52"/>
      <c r="V359" s="52"/>
      <c r="W359" s="52"/>
      <c r="X359" s="52"/>
    </row>
    <row r="360" spans="1:24">
      <c r="A360" s="51"/>
      <c r="B360" s="51"/>
      <c r="C360" s="52"/>
      <c r="D360" s="52"/>
      <c r="E360" s="52"/>
      <c r="F360" s="52"/>
      <c r="G360" s="52"/>
      <c r="H360" s="52"/>
      <c r="I360" s="52"/>
      <c r="J360" s="52"/>
      <c r="K360" s="52"/>
      <c r="L360" s="52"/>
      <c r="M360" s="52"/>
      <c r="N360" s="52"/>
      <c r="O360" s="52"/>
      <c r="P360" s="52"/>
      <c r="Q360" s="52"/>
      <c r="R360" s="52"/>
      <c r="S360" s="52"/>
      <c r="T360" s="52"/>
      <c r="U360" s="52"/>
      <c r="V360" s="52"/>
      <c r="W360" s="52"/>
      <c r="X360" s="52"/>
    </row>
    <row r="361" spans="1:24">
      <c r="A361" s="51"/>
      <c r="B361" s="51"/>
      <c r="C361" s="52"/>
      <c r="D361" s="52"/>
      <c r="E361" s="52"/>
      <c r="F361" s="52"/>
      <c r="G361" s="52"/>
      <c r="H361" s="52"/>
      <c r="I361" s="52"/>
      <c r="J361" s="52"/>
      <c r="K361" s="52"/>
      <c r="L361" s="52"/>
      <c r="M361" s="52"/>
      <c r="N361" s="52"/>
      <c r="O361" s="52"/>
      <c r="P361" s="52"/>
      <c r="Q361" s="52"/>
      <c r="R361" s="52"/>
      <c r="S361" s="52"/>
      <c r="T361" s="52"/>
      <c r="U361" s="52"/>
      <c r="V361" s="52"/>
      <c r="W361" s="52"/>
      <c r="X361" s="52"/>
    </row>
    <row r="362" spans="1:24">
      <c r="A362" s="51"/>
      <c r="B362" s="51"/>
      <c r="C362" s="52"/>
      <c r="D362" s="52"/>
      <c r="E362" s="52"/>
      <c r="F362" s="52"/>
      <c r="G362" s="52"/>
      <c r="H362" s="52"/>
      <c r="I362" s="52"/>
      <c r="J362" s="52"/>
      <c r="K362" s="52"/>
      <c r="L362" s="52"/>
      <c r="M362" s="52"/>
      <c r="N362" s="52"/>
      <c r="O362" s="52"/>
      <c r="P362" s="52"/>
      <c r="Q362" s="52"/>
      <c r="R362" s="52"/>
      <c r="S362" s="52"/>
      <c r="T362" s="52"/>
      <c r="U362" s="52"/>
      <c r="V362" s="52"/>
      <c r="W362" s="52"/>
      <c r="X362" s="52"/>
    </row>
    <row r="363" spans="1:24">
      <c r="A363" s="51"/>
      <c r="B363" s="51"/>
      <c r="C363" s="52"/>
      <c r="D363" s="52"/>
      <c r="E363" s="52"/>
      <c r="F363" s="52"/>
      <c r="G363" s="52"/>
      <c r="H363" s="52"/>
      <c r="I363" s="52"/>
      <c r="J363" s="52"/>
      <c r="K363" s="52"/>
      <c r="L363" s="52"/>
      <c r="M363" s="52"/>
      <c r="N363" s="52"/>
      <c r="O363" s="52"/>
      <c r="P363" s="52"/>
      <c r="Q363" s="52"/>
      <c r="R363" s="52"/>
      <c r="S363" s="52"/>
      <c r="T363" s="52"/>
      <c r="U363" s="52"/>
      <c r="V363" s="52"/>
      <c r="W363" s="52"/>
      <c r="X363" s="51"/>
    </row>
    <row r="364" spans="1:24">
      <c r="A364" s="51"/>
      <c r="B364" s="51"/>
      <c r="C364" s="52"/>
      <c r="D364" s="52"/>
      <c r="E364" s="52"/>
      <c r="F364" s="52"/>
      <c r="G364" s="52"/>
      <c r="H364" s="52"/>
      <c r="I364" s="52"/>
      <c r="J364" s="52"/>
      <c r="K364" s="52"/>
      <c r="L364" s="52"/>
      <c r="M364" s="52"/>
      <c r="N364" s="52"/>
      <c r="O364" s="52"/>
      <c r="P364" s="52"/>
      <c r="Q364" s="52"/>
      <c r="R364" s="52"/>
      <c r="S364" s="52"/>
      <c r="T364" s="52"/>
      <c r="U364" s="52"/>
      <c r="V364" s="52"/>
      <c r="W364" s="52"/>
      <c r="X364" s="51"/>
    </row>
    <row r="365" spans="1:24">
      <c r="A365" s="51"/>
      <c r="B365" s="51"/>
      <c r="C365" s="52"/>
      <c r="D365" s="52"/>
      <c r="E365" s="52"/>
      <c r="F365" s="52"/>
      <c r="G365" s="52"/>
      <c r="H365" s="52"/>
      <c r="I365" s="52"/>
      <c r="J365" s="52"/>
      <c r="K365" s="52"/>
      <c r="L365" s="52"/>
      <c r="M365" s="52"/>
      <c r="N365" s="52"/>
      <c r="O365" s="52"/>
      <c r="P365" s="52"/>
      <c r="Q365" s="52"/>
      <c r="R365" s="52"/>
      <c r="S365" s="52"/>
      <c r="T365" s="52"/>
      <c r="U365" s="52"/>
      <c r="V365" s="52"/>
      <c r="W365" s="52"/>
      <c r="X365" s="51"/>
    </row>
    <row r="366" spans="1:24">
      <c r="A366" s="51"/>
      <c r="B366" s="51"/>
      <c r="C366" s="52"/>
      <c r="D366" s="52"/>
      <c r="E366" s="52"/>
      <c r="F366" s="52"/>
      <c r="G366" s="52"/>
      <c r="H366" s="52"/>
      <c r="I366" s="52"/>
      <c r="J366" s="52"/>
      <c r="K366" s="52"/>
      <c r="L366" s="52"/>
      <c r="M366" s="52"/>
      <c r="N366" s="52"/>
      <c r="O366" s="52"/>
      <c r="P366" s="52"/>
      <c r="Q366" s="52"/>
      <c r="R366" s="52"/>
      <c r="S366" s="52"/>
      <c r="T366" s="52"/>
      <c r="U366" s="52"/>
      <c r="V366" s="52"/>
      <c r="W366" s="52"/>
      <c r="X366" s="51"/>
    </row>
    <row r="367" spans="1:24">
      <c r="A367" s="51"/>
      <c r="B367" s="51"/>
      <c r="C367" s="52"/>
      <c r="D367" s="52"/>
      <c r="E367" s="52"/>
      <c r="F367" s="52"/>
      <c r="G367" s="52"/>
      <c r="H367" s="52"/>
      <c r="I367" s="52"/>
      <c r="J367" s="52"/>
      <c r="K367" s="52"/>
      <c r="L367" s="52"/>
      <c r="M367" s="52"/>
      <c r="N367" s="52"/>
      <c r="O367" s="52"/>
      <c r="P367" s="52"/>
      <c r="Q367" s="52"/>
      <c r="R367" s="52"/>
      <c r="S367" s="52"/>
      <c r="T367" s="52"/>
      <c r="U367" s="52"/>
      <c r="V367" s="52"/>
      <c r="W367" s="52"/>
      <c r="X367" s="51"/>
    </row>
    <row r="368" spans="1:24">
      <c r="A368" s="51"/>
      <c r="B368" s="51"/>
      <c r="C368" s="52"/>
      <c r="D368" s="52"/>
      <c r="E368" s="52"/>
      <c r="F368" s="52"/>
      <c r="G368" s="52"/>
      <c r="H368" s="52"/>
      <c r="I368" s="52"/>
      <c r="J368" s="52"/>
      <c r="K368" s="52"/>
      <c r="L368" s="52"/>
      <c r="M368" s="52"/>
      <c r="N368" s="52"/>
      <c r="O368" s="52"/>
      <c r="P368" s="52"/>
      <c r="Q368" s="52"/>
      <c r="R368" s="52"/>
      <c r="S368" s="52"/>
      <c r="T368" s="52"/>
      <c r="U368" s="52"/>
      <c r="V368" s="52"/>
      <c r="W368" s="52"/>
      <c r="X368" s="51"/>
    </row>
    <row r="369" spans="1:24">
      <c r="A369" s="51"/>
      <c r="B369" s="51"/>
      <c r="C369" s="52"/>
      <c r="D369" s="52"/>
      <c r="E369" s="52"/>
      <c r="F369" s="52"/>
      <c r="G369" s="52"/>
      <c r="H369" s="52"/>
      <c r="I369" s="52"/>
      <c r="J369" s="52"/>
      <c r="K369" s="52"/>
      <c r="L369" s="52"/>
      <c r="M369" s="52"/>
      <c r="N369" s="52"/>
      <c r="O369" s="52"/>
      <c r="P369" s="52"/>
      <c r="Q369" s="52"/>
      <c r="R369" s="52"/>
      <c r="S369" s="52"/>
      <c r="T369" s="52"/>
      <c r="U369" s="52"/>
      <c r="V369" s="52"/>
      <c r="W369" s="52"/>
      <c r="X369" s="51"/>
    </row>
    <row r="370" spans="1:24">
      <c r="A370" s="51"/>
      <c r="B370" s="51"/>
      <c r="C370" s="52"/>
      <c r="D370" s="52"/>
      <c r="E370" s="52"/>
      <c r="F370" s="52"/>
      <c r="G370" s="52"/>
      <c r="H370" s="52"/>
      <c r="I370" s="52"/>
      <c r="J370" s="52"/>
      <c r="K370" s="52"/>
      <c r="L370" s="52"/>
      <c r="M370" s="52"/>
      <c r="N370" s="52"/>
      <c r="O370" s="52"/>
      <c r="P370" s="52"/>
      <c r="Q370" s="52"/>
      <c r="R370" s="52"/>
      <c r="S370" s="52"/>
      <c r="T370" s="52"/>
      <c r="U370" s="52"/>
      <c r="V370" s="52"/>
      <c r="W370" s="52"/>
      <c r="X370" s="51"/>
    </row>
    <row r="371" spans="1:24">
      <c r="A371" s="51"/>
      <c r="B371" s="51"/>
      <c r="C371" s="52"/>
      <c r="D371" s="52"/>
      <c r="E371" s="52"/>
      <c r="F371" s="52"/>
      <c r="G371" s="52"/>
      <c r="H371" s="52"/>
      <c r="I371" s="52"/>
      <c r="J371" s="52"/>
      <c r="K371" s="52"/>
      <c r="L371" s="52"/>
      <c r="M371" s="52"/>
      <c r="N371" s="52"/>
      <c r="O371" s="52"/>
      <c r="P371" s="52"/>
      <c r="Q371" s="52"/>
      <c r="R371" s="52"/>
      <c r="S371" s="52"/>
      <c r="T371" s="52"/>
      <c r="U371" s="52"/>
      <c r="V371" s="52"/>
      <c r="W371" s="52"/>
      <c r="X371" s="51"/>
    </row>
    <row r="372" spans="1:24">
      <c r="A372" s="51"/>
      <c r="B372" s="51"/>
      <c r="C372" s="52"/>
      <c r="D372" s="52"/>
      <c r="E372" s="52"/>
      <c r="F372" s="52"/>
      <c r="G372" s="52"/>
      <c r="H372" s="52"/>
      <c r="I372" s="52"/>
      <c r="J372" s="52"/>
      <c r="K372" s="52"/>
      <c r="L372" s="52"/>
      <c r="M372" s="52"/>
      <c r="N372" s="52"/>
      <c r="O372" s="52"/>
      <c r="P372" s="52"/>
      <c r="Q372" s="52"/>
      <c r="R372" s="52"/>
      <c r="S372" s="52"/>
      <c r="T372" s="52"/>
      <c r="U372" s="52"/>
      <c r="V372" s="52"/>
      <c r="W372" s="52"/>
      <c r="X372" s="51"/>
    </row>
    <row r="373" spans="1:24">
      <c r="A373" s="51"/>
      <c r="B373" s="51"/>
      <c r="C373" s="52"/>
      <c r="D373" s="52"/>
      <c r="E373" s="52"/>
      <c r="F373" s="52"/>
      <c r="G373" s="52"/>
      <c r="H373" s="52"/>
      <c r="I373" s="52"/>
      <c r="J373" s="52"/>
      <c r="K373" s="52"/>
      <c r="L373" s="52"/>
      <c r="M373" s="52"/>
      <c r="N373" s="52"/>
      <c r="O373" s="52"/>
      <c r="P373" s="52"/>
      <c r="Q373" s="52"/>
      <c r="R373" s="52"/>
      <c r="S373" s="52"/>
      <c r="T373" s="52"/>
      <c r="U373" s="52"/>
      <c r="V373" s="52"/>
      <c r="W373" s="52"/>
      <c r="X373" s="51"/>
    </row>
    <row r="374" spans="1:24">
      <c r="A374" s="51"/>
      <c r="B374" s="51"/>
      <c r="C374" s="52"/>
      <c r="D374" s="52"/>
      <c r="E374" s="52"/>
      <c r="F374" s="52"/>
      <c r="G374" s="52"/>
      <c r="H374" s="52"/>
      <c r="I374" s="52"/>
      <c r="J374" s="52"/>
      <c r="K374" s="52"/>
      <c r="L374" s="52"/>
      <c r="M374" s="52"/>
      <c r="N374" s="52"/>
      <c r="O374" s="52"/>
      <c r="P374" s="52"/>
      <c r="Q374" s="52"/>
      <c r="R374" s="52"/>
      <c r="S374" s="52"/>
      <c r="T374" s="52"/>
      <c r="U374" s="52"/>
      <c r="V374" s="52"/>
      <c r="W374" s="52"/>
      <c r="X374" s="51"/>
    </row>
    <row r="375" spans="1:24">
      <c r="A375" s="51"/>
      <c r="B375" s="51"/>
      <c r="C375" s="52"/>
      <c r="D375" s="52"/>
      <c r="E375" s="52"/>
      <c r="F375" s="52"/>
      <c r="G375" s="52"/>
      <c r="H375" s="52"/>
      <c r="I375" s="52"/>
      <c r="J375" s="52"/>
      <c r="K375" s="52"/>
      <c r="L375" s="52"/>
      <c r="M375" s="52"/>
      <c r="N375" s="52"/>
      <c r="O375" s="52"/>
      <c r="P375" s="52"/>
      <c r="Q375" s="52"/>
      <c r="R375" s="52"/>
      <c r="S375" s="52"/>
      <c r="T375" s="52"/>
      <c r="U375" s="52"/>
      <c r="V375" s="52"/>
      <c r="W375" s="52"/>
      <c r="X375" s="51"/>
    </row>
    <row r="376" spans="1:24">
      <c r="A376" s="51"/>
      <c r="B376" s="51"/>
      <c r="C376" s="52"/>
      <c r="D376" s="52"/>
      <c r="E376" s="52"/>
      <c r="F376" s="52"/>
      <c r="G376" s="52"/>
      <c r="H376" s="52"/>
      <c r="I376" s="52"/>
      <c r="J376" s="52"/>
      <c r="K376" s="52"/>
      <c r="L376" s="52"/>
      <c r="M376" s="52"/>
      <c r="N376" s="52"/>
      <c r="O376" s="52"/>
      <c r="P376" s="52"/>
      <c r="Q376" s="52"/>
      <c r="R376" s="52"/>
      <c r="S376" s="52"/>
      <c r="T376" s="52"/>
      <c r="U376" s="52"/>
      <c r="V376" s="52"/>
      <c r="W376" s="52"/>
      <c r="X376" s="51"/>
    </row>
    <row r="377" spans="1:24">
      <c r="A377" s="51"/>
      <c r="B377" s="51"/>
      <c r="C377" s="52"/>
      <c r="D377" s="52"/>
      <c r="E377" s="52"/>
      <c r="F377" s="52"/>
      <c r="G377" s="52"/>
      <c r="H377" s="52"/>
      <c r="I377" s="52"/>
      <c r="J377" s="52"/>
      <c r="K377" s="52"/>
      <c r="L377" s="52"/>
      <c r="M377" s="52"/>
      <c r="N377" s="52"/>
      <c r="O377" s="52"/>
      <c r="P377" s="52"/>
      <c r="Q377" s="52"/>
      <c r="R377" s="52"/>
      <c r="S377" s="52"/>
      <c r="T377" s="52"/>
      <c r="U377" s="52"/>
      <c r="V377" s="52"/>
      <c r="W377" s="52"/>
      <c r="X377" s="51"/>
    </row>
    <row r="378" spans="1:24">
      <c r="A378" s="51"/>
      <c r="B378" s="51"/>
      <c r="C378" s="52"/>
      <c r="D378" s="52"/>
      <c r="E378" s="52"/>
      <c r="F378" s="52"/>
      <c r="G378" s="52"/>
      <c r="H378" s="52"/>
      <c r="I378" s="52"/>
      <c r="J378" s="52"/>
      <c r="K378" s="52"/>
      <c r="L378" s="52"/>
      <c r="M378" s="52"/>
      <c r="N378" s="52"/>
      <c r="O378" s="52"/>
      <c r="P378" s="52"/>
      <c r="Q378" s="52"/>
      <c r="R378" s="52"/>
      <c r="S378" s="52"/>
      <c r="T378" s="52"/>
      <c r="U378" s="52"/>
      <c r="V378" s="52"/>
      <c r="W378" s="52"/>
      <c r="X378" s="51"/>
    </row>
    <row r="379" spans="1:24">
      <c r="A379" s="51"/>
      <c r="B379" s="51"/>
      <c r="C379" s="52"/>
      <c r="D379" s="52"/>
      <c r="E379" s="52"/>
      <c r="F379" s="52"/>
      <c r="G379" s="52"/>
      <c r="H379" s="52"/>
      <c r="I379" s="52"/>
      <c r="J379" s="52"/>
      <c r="K379" s="52"/>
      <c r="L379" s="52"/>
      <c r="M379" s="52"/>
      <c r="N379" s="52"/>
      <c r="O379" s="52"/>
      <c r="P379" s="52"/>
      <c r="Q379" s="52"/>
      <c r="R379" s="52"/>
      <c r="S379" s="52"/>
      <c r="T379" s="52"/>
      <c r="U379" s="52"/>
      <c r="V379" s="52"/>
      <c r="W379" s="52"/>
      <c r="X379" s="51"/>
    </row>
    <row r="380" spans="1:24">
      <c r="A380" s="51"/>
      <c r="B380" s="51"/>
      <c r="C380" s="52"/>
      <c r="D380" s="52"/>
      <c r="E380" s="52"/>
      <c r="F380" s="52"/>
      <c r="G380" s="52"/>
      <c r="H380" s="52"/>
      <c r="I380" s="52"/>
      <c r="J380" s="52"/>
      <c r="K380" s="52"/>
      <c r="L380" s="52"/>
      <c r="M380" s="52"/>
      <c r="N380" s="52"/>
      <c r="O380" s="52"/>
      <c r="P380" s="52"/>
      <c r="Q380" s="52"/>
      <c r="R380" s="52"/>
      <c r="S380" s="52"/>
      <c r="T380" s="52"/>
      <c r="U380" s="52"/>
      <c r="V380" s="52"/>
      <c r="W380" s="52"/>
      <c r="X380" s="51"/>
    </row>
    <row r="381" spans="1:24">
      <c r="A381" s="51"/>
      <c r="B381" s="51"/>
      <c r="C381" s="52"/>
      <c r="D381" s="52"/>
      <c r="E381" s="52"/>
      <c r="F381" s="52"/>
      <c r="G381" s="52"/>
      <c r="H381" s="52"/>
      <c r="I381" s="52"/>
      <c r="J381" s="52"/>
      <c r="K381" s="52"/>
      <c r="L381" s="52"/>
      <c r="M381" s="52"/>
      <c r="N381" s="52"/>
      <c r="O381" s="52"/>
      <c r="P381" s="52"/>
      <c r="Q381" s="52"/>
      <c r="R381" s="52"/>
      <c r="S381" s="52"/>
      <c r="T381" s="52"/>
      <c r="U381" s="52"/>
      <c r="V381" s="52"/>
      <c r="W381" s="52"/>
      <c r="X381" s="51"/>
    </row>
  </sheetData>
  <autoFilter ref="A4:G37" xr:uid="{00000000-0009-0000-0000-00001E000000}">
    <sortState xmlns:xlrd2="http://schemas.microsoft.com/office/spreadsheetml/2017/richdata2" ref="A5:L36">
      <sortCondition ref="I5:I36"/>
    </sortState>
  </autoFilter>
  <sortState xmlns:xlrd2="http://schemas.microsoft.com/office/spreadsheetml/2017/richdata2" ref="A5:G36">
    <sortCondition ref="A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zoomScaleNormal="100" workbookViewId="0"/>
  </sheetViews>
  <sheetFormatPr defaultColWidth="9.1796875" defaultRowHeight="14.5"/>
  <cols>
    <col min="1" max="16384" width="9.1796875" style="103"/>
  </cols>
  <sheetData>
    <row r="1" spans="1:16" s="230" customFormat="1" ht="21">
      <c r="A1" s="227" t="s">
        <v>240</v>
      </c>
      <c r="B1" s="228"/>
      <c r="C1" s="228"/>
      <c r="D1" s="228"/>
      <c r="E1" s="228"/>
      <c r="F1" s="228"/>
      <c r="G1" s="228"/>
      <c r="H1" s="228"/>
      <c r="I1" s="228"/>
      <c r="J1" s="228"/>
      <c r="K1" s="228"/>
      <c r="L1" s="229"/>
      <c r="M1" s="229"/>
      <c r="N1" s="228"/>
      <c r="O1" s="243"/>
      <c r="P1" s="243"/>
    </row>
    <row r="2" spans="1:16" s="230" customFormat="1" ht="21">
      <c r="A2" s="231" t="s">
        <v>294</v>
      </c>
      <c r="L2" s="229"/>
    </row>
    <row r="3" spans="1:16" s="230" customFormat="1" ht="21">
      <c r="A3" s="229" t="s">
        <v>158</v>
      </c>
    </row>
    <row r="27" spans="1:2">
      <c r="A27" s="244"/>
      <c r="B27" s="244"/>
    </row>
    <row r="30" spans="1:2">
      <c r="A30" s="152"/>
      <c r="B30" s="151"/>
    </row>
  </sheetData>
  <mergeCells count="2">
    <mergeCell ref="O1:P1"/>
    <mergeCell ref="A27:B27"/>
  </mergeCells>
  <hyperlinks>
    <hyperlink ref="A3" location="Contents!A1" display="back to contents" xr:uid="{CEAA54A9-62CE-4D0A-AA57-D0A4631CC002}"/>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2"/>
  <sheetViews>
    <sheetView workbookViewId="0"/>
  </sheetViews>
  <sheetFormatPr defaultColWidth="9.1796875" defaultRowHeight="14.5"/>
  <cols>
    <col min="1" max="12" width="9.1796875" style="100"/>
    <col min="13" max="13" width="9.1796875" style="100" customWidth="1"/>
    <col min="14" max="16384" width="9.1796875" style="100"/>
  </cols>
  <sheetData>
    <row r="1" spans="1:18" s="232" customFormat="1" ht="21">
      <c r="A1" s="227" t="s">
        <v>333</v>
      </c>
      <c r="B1" s="228"/>
      <c r="C1" s="228"/>
      <c r="D1" s="228"/>
      <c r="E1" s="228"/>
      <c r="F1" s="228"/>
      <c r="G1" s="228"/>
      <c r="H1" s="228"/>
      <c r="I1" s="228"/>
      <c r="J1" s="228"/>
      <c r="K1" s="228"/>
      <c r="L1" s="228"/>
      <c r="M1" s="228"/>
      <c r="N1" s="228"/>
      <c r="O1" s="228"/>
      <c r="Q1" s="229"/>
      <c r="R1" s="229"/>
    </row>
    <row r="2" spans="1:18" s="232" customFormat="1" ht="21">
      <c r="A2" s="231" t="s">
        <v>260</v>
      </c>
      <c r="B2" s="228"/>
      <c r="C2" s="228"/>
      <c r="D2" s="228"/>
      <c r="E2" s="228"/>
      <c r="F2" s="228"/>
      <c r="G2" s="228"/>
      <c r="H2" s="228"/>
      <c r="I2" s="228"/>
      <c r="J2" s="228"/>
      <c r="K2" s="228"/>
      <c r="L2" s="228"/>
      <c r="M2" s="228"/>
      <c r="N2" s="228"/>
      <c r="O2" s="228"/>
      <c r="Q2" s="229"/>
      <c r="R2" s="229"/>
    </row>
    <row r="3" spans="1:18" s="232" customFormat="1" ht="21">
      <c r="A3" s="229" t="s">
        <v>158</v>
      </c>
      <c r="B3" s="228"/>
      <c r="C3" s="228"/>
      <c r="D3" s="228"/>
      <c r="E3" s="228"/>
      <c r="F3" s="228"/>
      <c r="G3" s="228"/>
      <c r="H3" s="228"/>
      <c r="I3" s="228"/>
      <c r="J3" s="228"/>
      <c r="K3" s="228"/>
      <c r="L3" s="228"/>
      <c r="M3" s="228"/>
      <c r="N3" s="228"/>
      <c r="O3" s="228"/>
      <c r="Q3" s="229"/>
      <c r="R3" s="229"/>
    </row>
    <row r="4" spans="1:18" ht="15" customHeight="1">
      <c r="A4" s="101"/>
    </row>
    <row r="5" spans="1:18">
      <c r="A5" s="101"/>
    </row>
    <row r="6" spans="1:18">
      <c r="A6" s="101"/>
    </row>
    <row r="7" spans="1:18">
      <c r="A7" s="101"/>
    </row>
    <row r="8" spans="1:18">
      <c r="A8" s="101"/>
    </row>
    <row r="9" spans="1:18">
      <c r="A9" s="101"/>
    </row>
    <row r="10" spans="1:18">
      <c r="A10" s="101"/>
    </row>
    <row r="11" spans="1:18">
      <c r="A11" s="101"/>
    </row>
    <row r="12" spans="1:18">
      <c r="A12" s="101"/>
    </row>
    <row r="13" spans="1:18">
      <c r="A13" s="101"/>
    </row>
    <row r="14" spans="1:18">
      <c r="A14" s="101"/>
    </row>
    <row r="15" spans="1:18">
      <c r="A15" s="101"/>
    </row>
    <row r="16" spans="1:18">
      <c r="A16" s="101"/>
    </row>
    <row r="17" spans="1:20">
      <c r="A17" s="101"/>
    </row>
    <row r="18" spans="1:20">
      <c r="A18" s="101"/>
    </row>
    <row r="19" spans="1:20">
      <c r="A19" s="101"/>
    </row>
    <row r="20" spans="1:20">
      <c r="A20" s="101"/>
    </row>
    <row r="21" spans="1:20">
      <c r="A21" s="101"/>
    </row>
    <row r="22" spans="1:20">
      <c r="A22" s="101"/>
    </row>
    <row r="23" spans="1:20">
      <c r="A23" s="101"/>
    </row>
    <row r="24" spans="1:20">
      <c r="A24" s="101"/>
    </row>
    <row r="25" spans="1:20">
      <c r="A25" s="101"/>
    </row>
    <row r="26" spans="1:20">
      <c r="A26" s="101"/>
    </row>
    <row r="27" spans="1:20">
      <c r="A27" s="101"/>
    </row>
    <row r="28" spans="1:20">
      <c r="A28" s="101"/>
    </row>
    <row r="29" spans="1:20" ht="15" customHeight="1">
      <c r="B29" s="102"/>
      <c r="C29" s="102"/>
      <c r="D29" s="102"/>
      <c r="E29" s="102"/>
      <c r="F29" s="102"/>
      <c r="G29" s="102"/>
      <c r="H29" s="102"/>
    </row>
    <row r="30" spans="1:20">
      <c r="B30" s="102"/>
      <c r="C30" s="102"/>
      <c r="D30" s="102"/>
      <c r="E30" s="102"/>
      <c r="F30" s="102"/>
      <c r="G30" s="102"/>
      <c r="H30" s="102"/>
    </row>
    <row r="31" spans="1:20">
      <c r="N31" s="102"/>
      <c r="O31" s="102"/>
      <c r="P31" s="102"/>
      <c r="Q31" s="102"/>
      <c r="R31" s="102"/>
      <c r="S31" s="102"/>
      <c r="T31" s="102"/>
    </row>
    <row r="32" spans="1:20">
      <c r="N32" s="102"/>
      <c r="O32" s="102"/>
      <c r="P32" s="102"/>
      <c r="Q32" s="102"/>
      <c r="R32" s="102"/>
      <c r="S32" s="102"/>
      <c r="T32" s="102"/>
    </row>
    <row r="33" spans="1:20">
      <c r="N33" s="102"/>
      <c r="O33" s="102"/>
      <c r="P33" s="102"/>
      <c r="Q33" s="102"/>
      <c r="R33" s="102"/>
      <c r="S33" s="102"/>
      <c r="T33" s="102"/>
    </row>
    <row r="34" spans="1:20">
      <c r="N34" s="102"/>
      <c r="O34" s="102"/>
      <c r="P34" s="102"/>
      <c r="Q34" s="102"/>
      <c r="R34" s="102"/>
      <c r="S34" s="102"/>
      <c r="T34" s="102"/>
    </row>
    <row r="35" spans="1:20">
      <c r="N35" s="102"/>
      <c r="O35" s="102"/>
      <c r="P35" s="102"/>
      <c r="Q35" s="102"/>
      <c r="R35" s="102"/>
      <c r="S35" s="102"/>
      <c r="T35" s="102"/>
    </row>
    <row r="36" spans="1:20">
      <c r="N36" s="102"/>
      <c r="O36" s="102"/>
      <c r="P36" s="102"/>
      <c r="Q36" s="102"/>
      <c r="R36" s="102"/>
      <c r="S36" s="102"/>
      <c r="T36" s="102"/>
    </row>
    <row r="37" spans="1:20">
      <c r="A37" s="245"/>
      <c r="B37" s="245"/>
      <c r="C37" s="245"/>
      <c r="D37" s="245"/>
      <c r="E37" s="245"/>
      <c r="F37" s="245"/>
      <c r="G37" s="245"/>
      <c r="H37" s="245"/>
      <c r="I37" s="245"/>
      <c r="J37" s="245"/>
      <c r="K37" s="245"/>
      <c r="L37" s="245"/>
      <c r="M37" s="245"/>
      <c r="N37" s="102"/>
      <c r="O37" s="102"/>
      <c r="P37" s="102"/>
      <c r="Q37" s="102"/>
      <c r="R37" s="102"/>
      <c r="S37" s="102"/>
      <c r="T37" s="102"/>
    </row>
    <row r="38" spans="1:20">
      <c r="A38" s="245"/>
      <c r="B38" s="245"/>
      <c r="C38" s="245"/>
      <c r="D38" s="245"/>
      <c r="E38" s="245"/>
      <c r="F38" s="245"/>
      <c r="G38" s="245"/>
      <c r="H38" s="245"/>
      <c r="I38" s="245"/>
      <c r="J38" s="245"/>
      <c r="K38" s="245"/>
      <c r="L38" s="245"/>
      <c r="M38" s="245"/>
      <c r="N38" s="102"/>
      <c r="O38" s="102"/>
      <c r="P38" s="102"/>
      <c r="Q38" s="102"/>
      <c r="R38" s="102"/>
      <c r="S38" s="102"/>
      <c r="T38" s="102"/>
    </row>
    <row r="39" spans="1:20">
      <c r="N39" s="102"/>
      <c r="O39" s="102"/>
      <c r="P39" s="102"/>
      <c r="Q39" s="102"/>
      <c r="R39" s="102"/>
      <c r="S39" s="102"/>
      <c r="T39" s="102"/>
    </row>
    <row r="52" spans="1:2">
      <c r="A52" s="244"/>
      <c r="B52" s="244"/>
    </row>
  </sheetData>
  <mergeCells count="2">
    <mergeCell ref="A37:M38"/>
    <mergeCell ref="A52:B52"/>
  </mergeCells>
  <hyperlinks>
    <hyperlink ref="A3" location="Contents!A1" display="back to contents" xr:uid="{6A17A1F3-D087-477B-B168-9524A52AD7D2}"/>
  </hyperlink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7"/>
  <sheetViews>
    <sheetView zoomScaleNormal="100" workbookViewId="0"/>
  </sheetViews>
  <sheetFormatPr defaultColWidth="9.1796875" defaultRowHeight="14.5"/>
  <cols>
    <col min="1" max="16384" width="9.1796875" style="5"/>
  </cols>
  <sheetData>
    <row r="1" spans="1:15" s="235" customFormat="1" ht="21">
      <c r="A1" s="233" t="s">
        <v>261</v>
      </c>
      <c r="B1" s="234"/>
      <c r="C1" s="234"/>
      <c r="D1" s="234"/>
      <c r="E1" s="234"/>
      <c r="F1" s="234"/>
      <c r="G1" s="234"/>
      <c r="H1" s="234"/>
      <c r="I1" s="234"/>
      <c r="J1" s="234"/>
      <c r="K1" s="234"/>
      <c r="L1" s="234"/>
      <c r="N1" s="229"/>
      <c r="O1" s="229"/>
    </row>
    <row r="2" spans="1:15" s="235" customFormat="1" ht="21">
      <c r="A2" s="231" t="s">
        <v>305</v>
      </c>
    </row>
    <row r="3" spans="1:15" s="235" customFormat="1" ht="21">
      <c r="A3" s="229" t="s">
        <v>158</v>
      </c>
    </row>
    <row r="27" spans="1:2">
      <c r="A27" s="244"/>
      <c r="B27" s="244"/>
    </row>
  </sheetData>
  <mergeCells count="1">
    <mergeCell ref="A27:B27"/>
  </mergeCells>
  <hyperlinks>
    <hyperlink ref="A3" location="Contents!A1" display="back to contents" xr:uid="{BB0EE244-283F-4871-B82A-F22B6A75A48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zoomScaleNormal="100" workbookViewId="0"/>
  </sheetViews>
  <sheetFormatPr defaultColWidth="9.1796875" defaultRowHeight="14.5"/>
  <cols>
    <col min="1" max="16384" width="9.1796875" style="5"/>
  </cols>
  <sheetData>
    <row r="1" spans="1:17" s="235" customFormat="1" ht="21">
      <c r="A1" s="234" t="s">
        <v>262</v>
      </c>
      <c r="B1" s="234"/>
      <c r="C1" s="234"/>
      <c r="D1" s="234"/>
      <c r="E1" s="234"/>
      <c r="F1" s="234"/>
      <c r="G1" s="234"/>
      <c r="H1" s="234"/>
      <c r="I1" s="234"/>
      <c r="J1" s="234"/>
      <c r="K1" s="234"/>
      <c r="L1" s="234"/>
      <c r="M1" s="234"/>
      <c r="N1" s="234"/>
      <c r="O1" s="229"/>
      <c r="P1" s="229"/>
      <c r="Q1" s="234"/>
    </row>
    <row r="2" spans="1:17" s="235" customFormat="1" ht="21">
      <c r="A2" s="231" t="s">
        <v>305</v>
      </c>
    </row>
    <row r="3" spans="1:17" s="235" customFormat="1" ht="21">
      <c r="A3" s="229" t="s">
        <v>158</v>
      </c>
    </row>
    <row r="27" spans="1:2">
      <c r="A27" s="244" t="s">
        <v>208</v>
      </c>
      <c r="B27" s="244"/>
    </row>
  </sheetData>
  <mergeCells count="1">
    <mergeCell ref="A27:B27"/>
  </mergeCells>
  <hyperlinks>
    <hyperlink ref="A3" location="Contents!A1" display="back to contents" xr:uid="{1580496F-BBB1-4DD0-87B0-566B1D2446E5}"/>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8"/>
  <sheetViews>
    <sheetView zoomScaleNormal="100" workbookViewId="0"/>
  </sheetViews>
  <sheetFormatPr defaultColWidth="9.1796875" defaultRowHeight="14.5"/>
  <cols>
    <col min="1" max="16384" width="9.1796875" style="5"/>
  </cols>
  <sheetData>
    <row r="1" spans="1:20" s="235" customFormat="1" ht="21">
      <c r="A1" s="234" t="s">
        <v>263</v>
      </c>
      <c r="B1" s="234"/>
      <c r="C1" s="234"/>
      <c r="D1" s="234"/>
      <c r="E1" s="234"/>
      <c r="F1" s="234"/>
      <c r="G1" s="234"/>
      <c r="H1" s="234"/>
      <c r="I1" s="234"/>
      <c r="J1" s="234"/>
      <c r="K1" s="234"/>
      <c r="L1" s="234"/>
      <c r="M1" s="234"/>
      <c r="N1" s="234"/>
      <c r="O1" s="234"/>
      <c r="P1" s="234"/>
      <c r="Q1" s="234"/>
      <c r="S1" s="229"/>
      <c r="T1" s="229"/>
    </row>
    <row r="2" spans="1:20" s="235" customFormat="1" ht="21">
      <c r="A2" s="231" t="s">
        <v>288</v>
      </c>
    </row>
    <row r="3" spans="1:20" s="235" customFormat="1" ht="21">
      <c r="A3" s="229" t="s">
        <v>158</v>
      </c>
    </row>
    <row r="28" spans="1:2">
      <c r="A28" s="244"/>
      <c r="B28" s="244"/>
    </row>
  </sheetData>
  <mergeCells count="1">
    <mergeCell ref="A28:B28"/>
  </mergeCells>
  <hyperlinks>
    <hyperlink ref="A3" location="Contents!A1" display="back to contents" xr:uid="{A0433060-FD88-43FB-8EAB-92EB4C6FA81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1"/>
  <sheetViews>
    <sheetView zoomScaleNormal="100" workbookViewId="0"/>
  </sheetViews>
  <sheetFormatPr defaultColWidth="9.1796875" defaultRowHeight="14.5"/>
  <cols>
    <col min="1" max="16384" width="9.1796875" style="5"/>
  </cols>
  <sheetData>
    <row r="1" spans="1:20" s="235" customFormat="1" ht="21">
      <c r="A1" s="234" t="s">
        <v>264</v>
      </c>
      <c r="B1" s="234"/>
      <c r="C1" s="234"/>
      <c r="D1" s="234"/>
      <c r="E1" s="234"/>
      <c r="F1" s="234"/>
      <c r="G1" s="234"/>
      <c r="H1" s="234"/>
      <c r="I1" s="234"/>
      <c r="J1" s="234"/>
      <c r="K1" s="234"/>
      <c r="L1" s="234"/>
      <c r="M1" s="234"/>
      <c r="N1" s="234"/>
      <c r="O1" s="234"/>
      <c r="P1" s="234"/>
      <c r="Q1" s="234"/>
      <c r="S1" s="229"/>
      <c r="T1" s="229"/>
    </row>
    <row r="2" spans="1:20" s="235" customFormat="1" ht="21">
      <c r="A2" s="231" t="s">
        <v>287</v>
      </c>
    </row>
    <row r="3" spans="1:20" s="235" customFormat="1" ht="21">
      <c r="A3" s="229" t="s">
        <v>158</v>
      </c>
    </row>
    <row r="51" spans="1:2">
      <c r="A51" s="244"/>
      <c r="B51" s="244"/>
    </row>
  </sheetData>
  <mergeCells count="1">
    <mergeCell ref="A51:B51"/>
  </mergeCells>
  <hyperlinks>
    <hyperlink ref="A3" location="Contents!A1" display="back to contents" xr:uid="{12D0FF00-EA73-4AFA-BEDD-2C40D233AC2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T39"/>
  <sheetViews>
    <sheetView zoomScaleNormal="100" workbookViewId="0"/>
  </sheetViews>
  <sheetFormatPr defaultColWidth="9.1796875" defaultRowHeight="14.5"/>
  <cols>
    <col min="1" max="16384" width="9.1796875" style="5"/>
  </cols>
  <sheetData>
    <row r="1" spans="1:20" s="235" customFormat="1" ht="21">
      <c r="A1" s="234" t="s">
        <v>286</v>
      </c>
      <c r="B1" s="234"/>
      <c r="C1" s="234"/>
      <c r="D1" s="234"/>
      <c r="E1" s="234"/>
      <c r="F1" s="234"/>
      <c r="G1" s="234"/>
      <c r="H1" s="234"/>
      <c r="I1" s="234"/>
      <c r="J1" s="234"/>
      <c r="K1" s="234"/>
      <c r="L1" s="234"/>
      <c r="M1" s="234"/>
      <c r="N1" s="234"/>
      <c r="O1" s="234"/>
      <c r="P1" s="234"/>
      <c r="Q1" s="234"/>
      <c r="S1" s="229"/>
      <c r="T1" s="229"/>
    </row>
    <row r="2" spans="1:20" s="235" customFormat="1" ht="21">
      <c r="A2" s="231" t="s">
        <v>288</v>
      </c>
    </row>
    <row r="3" spans="1:20" s="235" customFormat="1" ht="21">
      <c r="A3" s="229" t="s">
        <v>158</v>
      </c>
    </row>
    <row r="39" spans="1:2">
      <c r="A39" s="244" t="s">
        <v>208</v>
      </c>
      <c r="B39" s="244"/>
    </row>
  </sheetData>
  <mergeCells count="1">
    <mergeCell ref="A39:B39"/>
  </mergeCells>
  <hyperlinks>
    <hyperlink ref="A3" location="Contents!A1" display="back to contents" xr:uid="{969A2F3D-CB0C-4167-99DE-DE613886FA95}"/>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A44638612</value>
    </field>
    <field name="Objective-Title">
      <value order="0">Scotland Census 2022 - Admin data - publication- D4A-8- Administrative Data Based Population Estimates, Scotland 2016-2018-charts for publication v3</value>
    </field>
    <field name="Objective-Description">
      <value order="0"/>
    </field>
    <field name="Objective-CreationStamp">
      <value order="0">2023-07-25T14:09:18Z</value>
    </field>
    <field name="Objective-IsApproved">
      <value order="0">false</value>
    </field>
    <field name="Objective-IsPublished">
      <value order="0">true</value>
    </field>
    <field name="Objective-DatePublished">
      <value order="0">2023-08-24T14:34:13Z</value>
    </field>
    <field name="Objective-ModificationStamp">
      <value order="0">2023-08-24T14:34:13Z</value>
    </field>
    <field name="Objective-Owner">
      <value order="0">Allen, Damien D (U447733)</value>
    </field>
    <field name="Objective-Path">
      <value order="0">Objective Global Folder:SG File Plan:People, communities and living:Population and migration:Scotland's Census:Research and analysis: Scotland's Census:National Records of Scotland (NRS): Scotlands Census 2022: Admin Data: Restricted: 2019-2024</value>
    </field>
    <field name="Objective-Parent">
      <value order="0">National Records of Scotland (NRS): Scotlands Census 2022: Admin Data: Restricted: 2019-2024</value>
    </field>
    <field name="Objective-State">
      <value order="0">Published</value>
    </field>
    <field name="Objective-VersionId">
      <value order="0">vA67332135</value>
    </field>
    <field name="Objective-Version">
      <value order="0">2.0</value>
    </field>
    <field name="Objective-VersionNumber">
      <value order="0">24</value>
    </field>
    <field name="Objective-VersionComment">
      <value order="0">Minor edits</value>
    </field>
    <field name="Objective-FileNumber">
      <value order="0">PROJ/32932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vt:lpstr>
      <vt:lpstr>Diff from MYE (V2&amp; V3)</vt:lpstr>
      <vt:lpstr>ABPE v MYE (2016, 2017 &amp; 2018)</vt:lpstr>
      <vt:lpstr>ABPE v MYE (2016-2018)</vt:lpstr>
      <vt:lpstr>ABPE year of birth (2016-2018)</vt:lpstr>
      <vt:lpstr>Diff from MYE by age by sex</vt:lpstr>
      <vt:lpstr>Diff from MYE by age sex year </vt:lpstr>
      <vt:lpstr>Diff from MYE by Council </vt:lpstr>
      <vt:lpstr>Diff from MYE by Council by sex</vt:lpstr>
      <vt:lpstr>Diff from MYE by Urban-Rural</vt:lpstr>
      <vt:lpstr>Diff from MYE by U-R by sex</vt:lpstr>
      <vt:lpstr>Diff from MYE by SIMD</vt:lpstr>
      <vt:lpstr>A</vt:lpstr>
      <vt:lpstr>A - working</vt:lpstr>
      <vt:lpstr>B</vt:lpstr>
      <vt:lpstr>B - working</vt:lpstr>
      <vt:lpstr>C</vt:lpstr>
      <vt:lpstr>C - working</vt:lpstr>
      <vt:lpstr>D</vt:lpstr>
      <vt:lpstr>D - working</vt:lpstr>
      <vt:lpstr>E</vt:lpstr>
      <vt:lpstr>E - working</vt:lpstr>
      <vt:lpstr>F</vt:lpstr>
      <vt:lpstr>G</vt:lpstr>
      <vt:lpstr>F-working</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cp:lastPrinted>2021-12-02T11:23:44Z</cp:lastPrinted>
  <dcterms:created xsi:type="dcterms:W3CDTF">2021-06-03T07:41:52Z</dcterms:created>
  <dcterms:modified xsi:type="dcterms:W3CDTF">2023-08-25T11:09:29Z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A44638612</vt:lpwstr>
  </property>
  <property fmtid="{D5CDD505-2E9C-101B-9397-08002B2CF9AE}" pid="4" name="Objective-Title">
    <vt:lpwstr>Scotland Census 2022 - Admin data - publication- D4A-8- Administrative Data Based Population Estimates, Scotland 2016-2018-charts for publication v3</vt:lpwstr>
  </property>
  <property fmtid="{D5CDD505-2E9C-101B-9397-08002B2CF9AE}" pid="5" name="Objective-Description">
    <vt:lpwstr/>
  </property>
  <property fmtid="{D5CDD505-2E9C-101B-9397-08002B2CF9AE}" pid="6" name="Objective-CreationStamp">
    <vt:filetime>2023-07-25T14:09:18Z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2023-08-24T14:34:13Z</vt:filetime>
  </property>
  <property fmtid="{D5CDD505-2E9C-101B-9397-08002B2CF9AE}" pid="10" name="Objective-ModificationStamp">
    <vt:filetime>2023-08-24T14:34:13Z</vt:filetime>
  </property>
  <property fmtid="{D5CDD505-2E9C-101B-9397-08002B2CF9AE}" pid="11" name="Objective-Owner">
    <vt:lpwstr>Allen, Damien D (U447733)</vt:lpwstr>
  </property>
  <property fmtid="{D5CDD505-2E9C-101B-9397-08002B2CF9AE}" pid="12" name="Objective-Path">
    <vt:lpwstr>Objective Global Folder:SG File Plan:People, communities and living:Population and migration:Scotland's Census:Research and analysis: Scotland's Census:National Records of Scotland (NRS): Scotlands Census 2022: Admin Data: Restricted: 2019-2024</vt:lpwstr>
  </property>
  <property fmtid="{D5CDD505-2E9C-101B-9397-08002B2CF9AE}" pid="13" name="Objective-Parent">
    <vt:lpwstr>National Records of Scotland (NRS): Scotlands Census 2022: Admin Data: Restricted: 2019-2024</vt:lpwstr>
  </property>
  <property fmtid="{D5CDD505-2E9C-101B-9397-08002B2CF9AE}" pid="14" name="Objective-State">
    <vt:lpwstr>Published</vt:lpwstr>
  </property>
  <property fmtid="{D5CDD505-2E9C-101B-9397-08002B2CF9AE}" pid="15" name="Objective-VersionId">
    <vt:lpwstr>vA67332135</vt:lpwstr>
  </property>
  <property fmtid="{D5CDD505-2E9C-101B-9397-08002B2CF9AE}" pid="16" name="Objective-Version">
    <vt:lpwstr>2.0</vt:lpwstr>
  </property>
  <property fmtid="{D5CDD505-2E9C-101B-9397-08002B2CF9AE}" pid="17" name="Objective-VersionNumber">
    <vt:r8>24</vt:r8>
  </property>
  <property fmtid="{D5CDD505-2E9C-101B-9397-08002B2CF9AE}" pid="18" name="Objective-VersionComment">
    <vt:lpwstr>Minor edits</vt:lpwstr>
  </property>
  <property fmtid="{D5CDD505-2E9C-101B-9397-08002B2CF9AE}" pid="19" name="Objective-FileNumber">
    <vt:lpwstr>PROJ/32932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