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pivotTables/pivotTable2.xml" ContentType="application/vnd.openxmlformats-officedocument.spreadsheetml.pivotTable+xml"/>
  <Override PartName="/xl/tables/table14.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C:\Users\U446998\Documents\OFFLINE\week 10\"/>
    </mc:Choice>
  </mc:AlternateContent>
  <bookViews>
    <workbookView xWindow="0" yWindow="0" windowWidth="12408" windowHeight="7596" tabRatio="846"/>
  </bookViews>
  <sheets>
    <sheet name="Cover sheet" sheetId="9" r:id="rId1"/>
    <sheet name="Contents" sheetId="10" r:id="rId2"/>
    <sheet name="Notes" sheetId="11" r:id="rId3"/>
    <sheet name="M1" sheetId="32" r:id="rId4"/>
    <sheet name="M2" sheetId="37" r:id="rId5"/>
    <sheet name="M3" sheetId="38" r:id="rId6"/>
    <sheet name="M4" sheetId="39" r:id="rId7"/>
    <sheet name="M5" sheetId="40" r:id="rId8"/>
    <sheet name="M6" sheetId="41" r:id="rId9"/>
    <sheet name="M7" sheetId="42" r:id="rId10"/>
    <sheet name="M8" sheetId="43" r:id="rId11"/>
    <sheet name="M9" sheetId="44" r:id="rId12"/>
    <sheet name="M10" sheetId="45" r:id="rId13"/>
    <sheet name="M11" sheetId="46" r:id="rId14"/>
    <sheet name="M12" sheetId="47" r:id="rId15"/>
    <sheet name="Figure3" sheetId="49" r:id="rId16"/>
    <sheet name="Figure4" sheetId="50" r:id="rId17"/>
    <sheet name="Figure5" sheetId="51" r:id="rId18"/>
    <sheet name="Figure6" sheetId="53" r:id="rId19"/>
    <sheet name="Figure7" sheetId="55" r:id="rId20"/>
    <sheet name="Figure8" sheetId="56" r:id="rId21"/>
    <sheet name="Figure9" sheetId="57" r:id="rId22"/>
    <sheet name="Figure10" sheetId="58" r:id="rId23"/>
  </sheets>
  <calcPr calcId="162913"/>
  <pivotCaches>
    <pivotCache cacheId="0" r:id="rId24"/>
    <pivotCache cacheId="1" r:id="rId25"/>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5" i="40" l="1"/>
  <c r="G21" i="40"/>
  <c r="G22" i="40"/>
  <c r="G23" i="40"/>
  <c r="G24" i="40"/>
  <c r="G25" i="40"/>
  <c r="G26" i="40"/>
  <c r="G27" i="40"/>
  <c r="G28" i="40"/>
  <c r="G29" i="40"/>
  <c r="G30" i="40"/>
  <c r="G31" i="40"/>
  <c r="G32" i="40"/>
  <c r="G33" i="40"/>
  <c r="G34" i="40"/>
  <c r="G80" i="40"/>
  <c r="G66" i="40"/>
  <c r="G67" i="40"/>
  <c r="G68" i="40"/>
  <c r="G69" i="40"/>
  <c r="G70" i="40"/>
  <c r="G71" i="40"/>
  <c r="G72" i="40"/>
  <c r="G73" i="40"/>
  <c r="G74" i="40"/>
  <c r="G75" i="40"/>
  <c r="G76" i="40"/>
  <c r="G77" i="40"/>
  <c r="G78" i="40"/>
  <c r="G79" i="40"/>
  <c r="G125" i="40"/>
  <c r="G111" i="40"/>
  <c r="G112" i="40"/>
  <c r="G113" i="40"/>
  <c r="G114" i="40"/>
  <c r="G115" i="40"/>
  <c r="G116" i="40"/>
  <c r="G117" i="40"/>
  <c r="G118" i="40"/>
  <c r="G119" i="40"/>
  <c r="G120" i="40"/>
  <c r="G121" i="40"/>
  <c r="G122" i="40"/>
  <c r="G123" i="40"/>
  <c r="G124" i="40"/>
  <c r="G50" i="40"/>
  <c r="G36" i="40"/>
  <c r="G37" i="40"/>
  <c r="G38" i="40"/>
  <c r="G39" i="40"/>
  <c r="G40" i="40"/>
  <c r="G41" i="40"/>
  <c r="G42" i="40"/>
  <c r="G43" i="40"/>
  <c r="G44" i="40"/>
  <c r="G45" i="40"/>
  <c r="G46" i="40"/>
  <c r="G47" i="40"/>
  <c r="G48" i="40"/>
  <c r="G49" i="40"/>
  <c r="G95" i="40"/>
  <c r="G81" i="40"/>
  <c r="G82" i="40"/>
  <c r="G83" i="40"/>
  <c r="G84" i="40"/>
  <c r="G85" i="40"/>
  <c r="G86" i="40"/>
  <c r="G87" i="40"/>
  <c r="G88" i="40"/>
  <c r="G89" i="40"/>
  <c r="G90" i="40"/>
  <c r="G91" i="40"/>
  <c r="G92" i="40"/>
  <c r="G93" i="40"/>
  <c r="G94" i="40"/>
  <c r="G140" i="40"/>
  <c r="G126" i="40"/>
  <c r="G127" i="40"/>
  <c r="G128" i="40"/>
  <c r="G129" i="40"/>
  <c r="G130" i="40"/>
  <c r="G131" i="40"/>
  <c r="G132" i="40"/>
  <c r="G133" i="40"/>
  <c r="G134" i="40"/>
  <c r="G135" i="40"/>
  <c r="G136" i="40"/>
  <c r="G137" i="40"/>
  <c r="G138" i="40"/>
  <c r="G139" i="40"/>
  <c r="G20" i="40"/>
  <c r="G6" i="40"/>
  <c r="G7" i="40"/>
  <c r="G8" i="40"/>
  <c r="G9" i="40"/>
  <c r="G10" i="40"/>
  <c r="G11" i="40"/>
  <c r="G12" i="40"/>
  <c r="G13" i="40"/>
  <c r="G14" i="40"/>
  <c r="G15" i="40"/>
  <c r="G16" i="40"/>
  <c r="G17" i="40"/>
  <c r="G18" i="40"/>
  <c r="G19" i="40"/>
  <c r="G65" i="40"/>
  <c r="G51" i="40"/>
  <c r="G52" i="40"/>
  <c r="G53" i="40"/>
  <c r="G54" i="40"/>
  <c r="G55" i="40"/>
  <c r="G56" i="40"/>
  <c r="G57" i="40"/>
  <c r="G58" i="40"/>
  <c r="G59" i="40"/>
  <c r="G60" i="40"/>
  <c r="G61" i="40"/>
  <c r="G62" i="40"/>
  <c r="G63" i="40"/>
  <c r="G64" i="40"/>
  <c r="G110" i="40"/>
  <c r="G96" i="40"/>
  <c r="G97" i="40"/>
  <c r="G98" i="40"/>
  <c r="G99" i="40"/>
  <c r="G100" i="40"/>
  <c r="G101" i="40"/>
  <c r="G102" i="40"/>
  <c r="G103" i="40"/>
  <c r="G104" i="40"/>
  <c r="G105" i="40"/>
  <c r="G106" i="40"/>
  <c r="G107" i="40"/>
  <c r="G108" i="40"/>
  <c r="G109" i="40"/>
  <c r="G229" i="41"/>
  <c r="G204" i="41"/>
  <c r="G205" i="41"/>
  <c r="G206" i="41"/>
  <c r="G207" i="41"/>
  <c r="G208" i="41"/>
  <c r="G209" i="41"/>
  <c r="G210" i="41"/>
  <c r="G211" i="41"/>
  <c r="G212" i="41"/>
  <c r="G213" i="41"/>
  <c r="G214" i="41"/>
  <c r="G215" i="41"/>
  <c r="G216" i="41"/>
  <c r="G217" i="41"/>
  <c r="G218" i="41"/>
  <c r="G219" i="41"/>
  <c r="G220" i="41"/>
  <c r="G221" i="41"/>
  <c r="G222" i="41"/>
  <c r="G224" i="41"/>
  <c r="G225" i="41"/>
  <c r="G227" i="41"/>
  <c r="G228" i="41"/>
  <c r="G230" i="41"/>
  <c r="G232" i="41"/>
  <c r="G233" i="41"/>
  <c r="G234" i="41"/>
  <c r="G235" i="41"/>
  <c r="G236" i="41"/>
  <c r="G295" i="41"/>
  <c r="G270" i="41"/>
  <c r="G271" i="41"/>
  <c r="G272" i="41"/>
  <c r="G273" i="41"/>
  <c r="G274" i="41"/>
  <c r="G275" i="41"/>
  <c r="G276" i="41"/>
  <c r="G277" i="41"/>
  <c r="G278" i="41"/>
  <c r="G279" i="41"/>
  <c r="G280" i="41"/>
  <c r="G281" i="41"/>
  <c r="G282" i="41"/>
  <c r="G283" i="41"/>
  <c r="G284" i="41"/>
  <c r="G285" i="41"/>
  <c r="G286" i="41"/>
  <c r="G287" i="41"/>
  <c r="G288" i="41"/>
  <c r="G289" i="41"/>
  <c r="G290" i="41"/>
  <c r="G291" i="41"/>
  <c r="G292" i="41"/>
  <c r="G293" i="41"/>
  <c r="G294" i="41"/>
  <c r="G296" i="41"/>
  <c r="G297" i="41"/>
  <c r="G298" i="41"/>
  <c r="G299" i="41"/>
  <c r="G300" i="41"/>
  <c r="G301" i="41"/>
  <c r="G302" i="41"/>
  <c r="G262" i="41"/>
  <c r="G237" i="41"/>
  <c r="G238" i="41"/>
  <c r="G239" i="41"/>
  <c r="G240" i="41"/>
  <c r="G241" i="41"/>
  <c r="G242" i="41"/>
  <c r="G243" i="41"/>
  <c r="G244" i="41"/>
  <c r="G245" i="41"/>
  <c r="G246" i="41"/>
  <c r="G247" i="41"/>
  <c r="G248" i="41"/>
  <c r="G249" i="41"/>
  <c r="G250" i="41"/>
  <c r="G251" i="41"/>
  <c r="G252" i="41"/>
  <c r="G253" i="41"/>
  <c r="G254" i="41"/>
  <c r="G255" i="41"/>
  <c r="G256" i="41"/>
  <c r="G257" i="41"/>
  <c r="G258" i="41"/>
  <c r="G260" i="41"/>
  <c r="G261" i="41"/>
  <c r="G263" i="41"/>
  <c r="G265" i="41"/>
  <c r="G266" i="41"/>
  <c r="G267" i="41"/>
  <c r="G268" i="41"/>
  <c r="G269" i="41"/>
  <c r="G130" i="41"/>
  <c r="G105" i="41"/>
  <c r="G106" i="41"/>
  <c r="G107" i="41"/>
  <c r="G108" i="41"/>
  <c r="G109" i="41"/>
  <c r="G110" i="41"/>
  <c r="G111" i="41"/>
  <c r="G112" i="41"/>
  <c r="G113" i="41"/>
  <c r="G114" i="41"/>
  <c r="G115" i="41"/>
  <c r="G116" i="41"/>
  <c r="G117" i="41"/>
  <c r="G118" i="41"/>
  <c r="G119" i="41"/>
  <c r="G120" i="41"/>
  <c r="G121" i="41"/>
  <c r="G122" i="41"/>
  <c r="G123" i="41"/>
  <c r="G125" i="41"/>
  <c r="G126" i="41"/>
  <c r="G128" i="41"/>
  <c r="G129" i="41"/>
  <c r="G131" i="41"/>
  <c r="G133" i="41"/>
  <c r="G134" i="41"/>
  <c r="G135" i="41"/>
  <c r="G136" i="41"/>
  <c r="G137" i="41"/>
  <c r="G196" i="41"/>
  <c r="G171" i="41"/>
  <c r="G172" i="41"/>
  <c r="G173" i="41"/>
  <c r="G174" i="41"/>
  <c r="G175" i="41"/>
  <c r="G176" i="41"/>
  <c r="G177" i="41"/>
  <c r="G178" i="41"/>
  <c r="G179" i="41"/>
  <c r="G180" i="41"/>
  <c r="G181" i="41"/>
  <c r="G182" i="41"/>
  <c r="G183" i="41"/>
  <c r="G184" i="41"/>
  <c r="G185" i="41"/>
  <c r="G186" i="41"/>
  <c r="G187" i="41"/>
  <c r="G188" i="41"/>
  <c r="G189" i="41"/>
  <c r="G190" i="41"/>
  <c r="G191" i="41"/>
  <c r="G192" i="41"/>
  <c r="G193" i="41"/>
  <c r="G194" i="41"/>
  <c r="G195" i="41"/>
  <c r="G197" i="41"/>
  <c r="G198" i="41"/>
  <c r="G199" i="41"/>
  <c r="G200" i="41"/>
  <c r="G201" i="41"/>
  <c r="G202" i="41"/>
  <c r="G203" i="41"/>
  <c r="G163" i="41"/>
  <c r="G138" i="41"/>
  <c r="G139" i="41"/>
  <c r="G140" i="41"/>
  <c r="G141" i="41"/>
  <c r="G142" i="41"/>
  <c r="G143" i="41"/>
  <c r="G144" i="41"/>
  <c r="G145" i="41"/>
  <c r="G146" i="41"/>
  <c r="G147" i="41"/>
  <c r="G148" i="41"/>
  <c r="G149" i="41"/>
  <c r="G150" i="41"/>
  <c r="G151" i="41"/>
  <c r="G152" i="41"/>
  <c r="G153" i="41"/>
  <c r="G154" i="41"/>
  <c r="G155" i="41"/>
  <c r="G156" i="41"/>
  <c r="G157" i="41"/>
  <c r="G158" i="41"/>
  <c r="G159" i="41"/>
  <c r="G161" i="41"/>
  <c r="G162" i="41"/>
  <c r="G164" i="41"/>
  <c r="G166" i="41"/>
  <c r="G167" i="41"/>
  <c r="G168" i="41"/>
  <c r="G169" i="41"/>
  <c r="G170" i="41"/>
  <c r="G31" i="41"/>
  <c r="G6" i="41"/>
  <c r="G7" i="41"/>
  <c r="G8" i="41"/>
  <c r="G9" i="41"/>
  <c r="G10" i="41"/>
  <c r="G11" i="41"/>
  <c r="G12" i="41"/>
  <c r="G13" i="41"/>
  <c r="G14" i="41"/>
  <c r="G15" i="41"/>
  <c r="G16" i="41"/>
  <c r="G17" i="41"/>
  <c r="G18" i="41"/>
  <c r="G19" i="41"/>
  <c r="G20" i="41"/>
  <c r="G21" i="41"/>
  <c r="G22" i="41"/>
  <c r="G23" i="41"/>
  <c r="G24" i="41"/>
  <c r="G25" i="41"/>
  <c r="G26" i="41"/>
  <c r="G27" i="41"/>
  <c r="G28" i="41"/>
  <c r="G29" i="41"/>
  <c r="G30" i="41"/>
  <c r="G32" i="41"/>
  <c r="G33" i="41"/>
  <c r="G34" i="41"/>
  <c r="G35" i="41"/>
  <c r="G36" i="41"/>
  <c r="G37" i="41"/>
  <c r="G38" i="41"/>
  <c r="G97" i="41"/>
  <c r="G72" i="41"/>
  <c r="G73" i="41"/>
  <c r="G74" i="41"/>
  <c r="G75" i="41"/>
  <c r="G76" i="41"/>
  <c r="G77" i="41"/>
  <c r="G78" i="41"/>
  <c r="G79" i="41"/>
  <c r="G80" i="41"/>
  <c r="G81" i="41"/>
  <c r="G82" i="41"/>
  <c r="G83" i="41"/>
  <c r="G84" i="41"/>
  <c r="G85" i="41"/>
  <c r="G86" i="41"/>
  <c r="G87" i="41"/>
  <c r="G88" i="41"/>
  <c r="G89" i="41"/>
  <c r="G90" i="41"/>
  <c r="G91" i="41"/>
  <c r="G92" i="41"/>
  <c r="G93" i="41"/>
  <c r="G94" i="41"/>
  <c r="G95" i="41"/>
  <c r="G96" i="41"/>
  <c r="G98" i="41"/>
  <c r="G99" i="41"/>
  <c r="G100" i="41"/>
  <c r="G101" i="41"/>
  <c r="G102" i="41"/>
  <c r="G103" i="41"/>
  <c r="G104" i="41"/>
  <c r="G64" i="41"/>
  <c r="G39" i="41"/>
  <c r="G40" i="41"/>
  <c r="G41" i="41"/>
  <c r="G42" i="41"/>
  <c r="G43" i="41"/>
  <c r="G44" i="41"/>
  <c r="G45" i="41"/>
  <c r="G46" i="41"/>
  <c r="G47" i="41"/>
  <c r="G48" i="41"/>
  <c r="G49" i="41"/>
  <c r="G50" i="41"/>
  <c r="G51" i="41"/>
  <c r="G52" i="41"/>
  <c r="G53" i="41"/>
  <c r="G54" i="41"/>
  <c r="G55" i="41"/>
  <c r="G56" i="41"/>
  <c r="G57" i="41"/>
  <c r="G58" i="41"/>
  <c r="G59" i="41"/>
  <c r="G60" i="41"/>
  <c r="G61" i="41"/>
  <c r="G62" i="41"/>
  <c r="G63" i="41"/>
  <c r="G65" i="41"/>
  <c r="G66" i="41"/>
  <c r="G67" i="41"/>
  <c r="G68" i="41"/>
  <c r="G69" i="41"/>
  <c r="G70" i="41"/>
  <c r="G71" i="41"/>
  <c r="K10" i="39"/>
  <c r="H7" i="39"/>
  <c r="H8" i="39"/>
  <c r="H9" i="39"/>
  <c r="H10" i="39"/>
  <c r="H11" i="39"/>
  <c r="H12" i="39"/>
  <c r="H13" i="39"/>
  <c r="H14" i="39"/>
  <c r="H15" i="39"/>
  <c r="H16" i="39"/>
  <c r="H17" i="39"/>
  <c r="H18" i="39"/>
  <c r="H19" i="39"/>
  <c r="H20" i="39"/>
  <c r="H21" i="39"/>
  <c r="H22" i="39"/>
  <c r="H23" i="39"/>
  <c r="H24" i="39"/>
  <c r="H25" i="39"/>
  <c r="H26" i="39"/>
  <c r="H27" i="39"/>
  <c r="H28" i="39"/>
  <c r="H29" i="39"/>
  <c r="H30" i="39"/>
  <c r="H31" i="39"/>
  <c r="H32" i="39"/>
  <c r="H33" i="39"/>
  <c r="H34" i="39"/>
  <c r="H35" i="39"/>
  <c r="H36" i="39"/>
  <c r="H37" i="39"/>
  <c r="H38" i="39"/>
  <c r="H39" i="39"/>
  <c r="H40" i="39"/>
  <c r="H41" i="39"/>
  <c r="H6" i="39"/>
  <c r="K10" i="38"/>
  <c r="C121" i="45" l="1"/>
  <c r="C122" i="45"/>
  <c r="C123" i="45"/>
  <c r="C124" i="45"/>
  <c r="C125" i="45"/>
  <c r="C30" i="44"/>
  <c r="H11" i="38" l="1"/>
  <c r="H12" i="38" l="1"/>
  <c r="H13" i="38"/>
  <c r="H14" i="38"/>
  <c r="H15" i="38"/>
  <c r="H21" i="38"/>
  <c r="H22" i="38"/>
  <c r="H23" i="38"/>
  <c r="H24" i="38"/>
  <c r="H25" i="38"/>
  <c r="H31" i="38"/>
  <c r="H32" i="38"/>
  <c r="H33" i="38"/>
  <c r="H34" i="38"/>
  <c r="H35" i="38"/>
  <c r="H6" i="38"/>
  <c r="H7" i="38"/>
  <c r="H8" i="38"/>
  <c r="H9" i="38"/>
  <c r="H10" i="38"/>
  <c r="H16" i="38"/>
  <c r="H17" i="38"/>
  <c r="H18" i="38"/>
  <c r="H19" i="38"/>
  <c r="H20" i="38"/>
  <c r="H26" i="38"/>
  <c r="H27" i="38"/>
  <c r="H28" i="38"/>
  <c r="H29" i="38"/>
  <c r="H30" i="38"/>
  <c r="C6" i="45" l="1"/>
  <c r="C7" i="45"/>
  <c r="C8" i="45"/>
  <c r="C9" i="45"/>
  <c r="C10" i="45"/>
  <c r="C11" i="45"/>
  <c r="C12" i="45"/>
  <c r="C13" i="45"/>
  <c r="C14" i="45"/>
  <c r="C15" i="45"/>
  <c r="C16" i="45"/>
  <c r="C17" i="45"/>
  <c r="C18" i="45"/>
  <c r="C19" i="45"/>
  <c r="C20" i="45"/>
  <c r="C21" i="45"/>
  <c r="C22" i="45"/>
  <c r="C23" i="45"/>
  <c r="C24" i="45"/>
  <c r="C25" i="45"/>
  <c r="C26" i="45"/>
  <c r="C27" i="45"/>
  <c r="C28" i="45"/>
  <c r="C29" i="45"/>
  <c r="C30" i="45"/>
  <c r="C31" i="45"/>
  <c r="C32" i="45"/>
  <c r="C33" i="45"/>
  <c r="C34" i="45"/>
  <c r="C35" i="45"/>
  <c r="C36" i="45"/>
  <c r="C37" i="45"/>
  <c r="C38" i="45"/>
  <c r="C39" i="45"/>
  <c r="C40" i="45"/>
  <c r="C41" i="45"/>
  <c r="C42" i="45"/>
  <c r="C43" i="45"/>
  <c r="C44" i="45"/>
  <c r="C45" i="45"/>
  <c r="C46" i="45"/>
  <c r="C47" i="45"/>
  <c r="C48" i="45"/>
  <c r="C49" i="45"/>
  <c r="C50" i="45"/>
  <c r="C51" i="45"/>
  <c r="C52" i="45"/>
  <c r="C53" i="45"/>
  <c r="C54" i="45"/>
  <c r="C55" i="45"/>
  <c r="C56" i="45"/>
  <c r="C57" i="45"/>
  <c r="C58" i="45"/>
  <c r="C59" i="45"/>
  <c r="C60" i="45"/>
  <c r="C61" i="45"/>
  <c r="C62" i="45"/>
  <c r="C63" i="45"/>
  <c r="C64" i="45"/>
  <c r="C65" i="45"/>
  <c r="C66" i="45"/>
  <c r="C67" i="45"/>
  <c r="C68" i="45"/>
  <c r="C69" i="45"/>
  <c r="C70" i="45"/>
  <c r="C71" i="45"/>
  <c r="C72" i="45"/>
  <c r="C73" i="45"/>
  <c r="C74" i="45"/>
  <c r="C75" i="45"/>
  <c r="C76" i="45"/>
  <c r="C77" i="45"/>
  <c r="C78" i="45"/>
  <c r="C79" i="45"/>
  <c r="C80" i="45"/>
  <c r="C81" i="45"/>
  <c r="C82" i="45"/>
  <c r="C83" i="45"/>
  <c r="C84" i="45"/>
  <c r="C85" i="45"/>
  <c r="C86" i="45"/>
  <c r="C87" i="45"/>
  <c r="C88" i="45"/>
  <c r="C89" i="45"/>
  <c r="C90" i="45"/>
  <c r="C91" i="45"/>
  <c r="C92" i="45"/>
  <c r="C93" i="45"/>
  <c r="C94" i="45"/>
  <c r="C95" i="45"/>
  <c r="C96" i="45"/>
  <c r="C97" i="45"/>
  <c r="C98" i="45"/>
  <c r="C99" i="45"/>
  <c r="C100" i="45"/>
  <c r="C101" i="45"/>
  <c r="C102" i="45"/>
  <c r="C103" i="45"/>
  <c r="C104" i="45"/>
  <c r="C105" i="45"/>
  <c r="C106" i="45"/>
  <c r="C107" i="45"/>
  <c r="C108" i="45"/>
  <c r="C109" i="45"/>
  <c r="C110" i="45"/>
  <c r="C111" i="45"/>
  <c r="C112" i="45"/>
  <c r="C113" i="45"/>
  <c r="C114" i="45"/>
  <c r="C115" i="45"/>
  <c r="C116" i="45"/>
  <c r="C117" i="45"/>
  <c r="C118" i="45"/>
  <c r="C119" i="45"/>
  <c r="C120" i="45"/>
  <c r="C126" i="45"/>
  <c r="C127" i="45"/>
  <c r="C128" i="45"/>
  <c r="C129" i="45"/>
  <c r="C130" i="45"/>
  <c r="F1285" i="43"/>
  <c r="O30" i="44"/>
  <c r="M30" i="44"/>
  <c r="L30" i="44"/>
  <c r="K30" i="44"/>
  <c r="I30" i="44"/>
  <c r="G30" i="44"/>
  <c r="F30" i="44"/>
  <c r="E30" i="44"/>
  <c r="D30" i="44"/>
  <c r="P30" i="44"/>
</calcChain>
</file>

<file path=xl/sharedStrings.xml><?xml version="1.0" encoding="utf-8"?>
<sst xmlns="http://schemas.openxmlformats.org/spreadsheetml/2006/main" count="9488" uniqueCount="2875">
  <si>
    <t>National Records of Scotland (NRS)</t>
  </si>
  <si>
    <t>Publication date</t>
  </si>
  <si>
    <t>Methods</t>
  </si>
  <si>
    <t>Table of contents</t>
  </si>
  <si>
    <t>Worksheet title</t>
  </si>
  <si>
    <t>Notes</t>
  </si>
  <si>
    <t>Note number</t>
  </si>
  <si>
    <t>Note text</t>
  </si>
  <si>
    <t>Geographic coverage</t>
  </si>
  <si>
    <t>Supplier</t>
  </si>
  <si>
    <t>Department</t>
  </si>
  <si>
    <t>Notes about the data in this spreadsheet</t>
  </si>
  <si>
    <t>Note 1</t>
  </si>
  <si>
    <t>Contents of this spreadsheet and links to each worksheet</t>
  </si>
  <si>
    <t>Time period</t>
  </si>
  <si>
    <t>Worksheet name</t>
  </si>
  <si>
    <t>This worksheet contains one table. Some cells refer to notes which are explained on the notes worksheet.</t>
  </si>
  <si>
    <t>This worksheet contains one table.</t>
  </si>
  <si>
    <t>Related tables</t>
  </si>
  <si>
    <t>All tables</t>
  </si>
  <si>
    <t>Back to table of contents</t>
  </si>
  <si>
    <t>Demographic Statistics, Vital Events Branch</t>
  </si>
  <si>
    <r>
      <t>More information about the methods</t>
    </r>
    <r>
      <rPr>
        <sz val="12"/>
        <rFont val="Arial"/>
        <family val="2"/>
      </rPr>
      <t xml:space="preserve"> can be found on the NRS website.</t>
    </r>
  </si>
  <si>
    <t>Note 2</t>
  </si>
  <si>
    <t>Link for more information</t>
  </si>
  <si>
    <t>Note 3</t>
  </si>
  <si>
    <t>Note 4</t>
  </si>
  <si>
    <t>Deaths where codes U07.1, U07.2, U09.9 or U10.9 are mentioned on the death certificate according to the WHO International Statistical Classification of Diseases and Related Health Problems 10th Revision (ICD-10).</t>
  </si>
  <si>
    <t>Note 5</t>
  </si>
  <si>
    <t>Note 6</t>
  </si>
  <si>
    <t>Note 7</t>
  </si>
  <si>
    <t>Note 8</t>
  </si>
  <si>
    <t>Data is provisional and is subject to change. This is because the cause of death (and other registered details) can be changed after a death has been registered.</t>
  </si>
  <si>
    <t>The data comes from death registrations, where causes of death are certified by a doctor.</t>
  </si>
  <si>
    <t>Location of death refers to the setting where the death occurred (hospital, home/non-institution, care home, other)</t>
  </si>
  <si>
    <t>Council and health board numbers are generally based on the deceased's usual address where this is available and where the deceased was a Scottish resident. They are based on place of death otherwise.</t>
  </si>
  <si>
    <t>© Crown Copyright 2022</t>
  </si>
  <si>
    <t>Deaths involving COVID-19 are deaths where COVID-19 has been identified as being involved in the death by a doctor, either as the underlying cause of death or as a contributory cause of death.</t>
  </si>
  <si>
    <t>Note 9</t>
  </si>
  <si>
    <t>Note 10</t>
  </si>
  <si>
    <t>Deaths involving coronavirus (COVID-19) in Scotland - Monthly deaths based on date of occurrence</t>
  </si>
  <si>
    <t>2020-2022</t>
  </si>
  <si>
    <t>Scotland, council areas, NHS boards, SIMD quintiles, SG urban rural classification (6-fold) areas</t>
  </si>
  <si>
    <t>ASMR month, sex</t>
  </si>
  <si>
    <t>Age-specific rates</t>
  </si>
  <si>
    <t>SIMD</t>
  </si>
  <si>
    <t>UR</t>
  </si>
  <si>
    <t>Health Boards</t>
  </si>
  <si>
    <t>Councils</t>
  </si>
  <si>
    <t>Occupation</t>
  </si>
  <si>
    <t>Intermediate zones</t>
  </si>
  <si>
    <t>by ICD-10 code</t>
  </si>
  <si>
    <t>Leading causes of death</t>
  </si>
  <si>
    <t>Pre-existing conditions</t>
  </si>
  <si>
    <t>Pre-existing conditions by age and sex</t>
  </si>
  <si>
    <t>Deaths</t>
  </si>
  <si>
    <t>Age-Standardised Rate of Mortality (ASMR)</t>
  </si>
  <si>
    <t>Upper Confidence Interval</t>
  </si>
  <si>
    <t>Lower Confidence Interval</t>
  </si>
  <si>
    <t>Sex</t>
  </si>
  <si>
    <t>Cause</t>
  </si>
  <si>
    <t>Age 5-9</t>
  </si>
  <si>
    <t>Measure</t>
  </si>
  <si>
    <t>Number of deaths</t>
  </si>
  <si>
    <t>Age 10-14</t>
  </si>
  <si>
    <t>Age 15-19</t>
  </si>
  <si>
    <t>Age 20-24</t>
  </si>
  <si>
    <t>Age 25-29</t>
  </si>
  <si>
    <t>Age 30-34</t>
  </si>
  <si>
    <t>Age 35-39</t>
  </si>
  <si>
    <t>Age 40-44</t>
  </si>
  <si>
    <t>Age 45-49</t>
  </si>
  <si>
    <t>Age 50-54</t>
  </si>
  <si>
    <t>Age 55-59</t>
  </si>
  <si>
    <t>Age 60-64</t>
  </si>
  <si>
    <t>Age 65-69</t>
  </si>
  <si>
    <t>Age 70-74</t>
  </si>
  <si>
    <t>Age 75-79</t>
  </si>
  <si>
    <t>Age 80-84</t>
  </si>
  <si>
    <t>Age 85-89</t>
  </si>
  <si>
    <t>Age 90 or more</t>
  </si>
  <si>
    <t>SIMD quintile</t>
  </si>
  <si>
    <t>Urban Rural Classification</t>
  </si>
  <si>
    <t>Health board</t>
  </si>
  <si>
    <t>SOC Group</t>
  </si>
  <si>
    <t>Intermediate Zone code</t>
  </si>
  <si>
    <t>Name of Intermediate Zone</t>
  </si>
  <si>
    <t>Local authority</t>
  </si>
  <si>
    <t>Population (mid-2020)</t>
  </si>
  <si>
    <t>Month of death</t>
  </si>
  <si>
    <t>Multisystem inflammatory syndrome associated with COVID-19, unspecified (U10.9)
Mentioned</t>
  </si>
  <si>
    <t>Multisystem inflammatory syndrome associated with COVID-19, unspecified (U10.9)
Underlying cause</t>
  </si>
  <si>
    <t>COVID-19vaccines causing adverse effects in therapeutic use, unspecified (U12.9)
Mentioned</t>
  </si>
  <si>
    <t>COVID-19vaccines causing adverse effects in therapeutic use, unspecified (U12.9)
Underlying cause</t>
  </si>
  <si>
    <t>COVID-19, virus identified (U07.1)
Mentioned</t>
  </si>
  <si>
    <t>COVID-19, virus identified (U07.1)
Underlying cause</t>
  </si>
  <si>
    <t>COVID-19, virus not identified (U07.2)
Mentioned</t>
  </si>
  <si>
    <t>COVID-19, virus not identified (U07.2)
Underlying cause</t>
  </si>
  <si>
    <t>Personal history of COVID-19, unspecified (U08.9)
Mentioned</t>
  </si>
  <si>
    <t>Personal history of COVID-19, unspecified (U08.9)
Underlying cause</t>
  </si>
  <si>
    <t>Need for immunisation against COVID-19, unspecified (U11.9)
Mentioned</t>
  </si>
  <si>
    <t>Need for immunisation against COVID-19, unspecified (U11.9)
Underlying cause</t>
  </si>
  <si>
    <t>Year of death</t>
  </si>
  <si>
    <t>March</t>
  </si>
  <si>
    <t>April</t>
  </si>
  <si>
    <t>2020</t>
  </si>
  <si>
    <t>May</t>
  </si>
  <si>
    <t>June</t>
  </si>
  <si>
    <t>July</t>
  </si>
  <si>
    <t>August</t>
  </si>
  <si>
    <t>September</t>
  </si>
  <si>
    <t>October</t>
  </si>
  <si>
    <t>November</t>
  </si>
  <si>
    <t>December</t>
  </si>
  <si>
    <t>January</t>
  </si>
  <si>
    <t>February</t>
  </si>
  <si>
    <t>2021</t>
  </si>
  <si>
    <t>2022</t>
  </si>
  <si>
    <t>Rank</t>
  </si>
  <si>
    <t>ICD-10 codes</t>
  </si>
  <si>
    <t>Percentage of all deaths that month</t>
  </si>
  <si>
    <t>Pre-existing condition</t>
  </si>
  <si>
    <t>Deaths involving COVID-19</t>
  </si>
  <si>
    <t>Percentage of all COVID-19 deaths that month</t>
  </si>
  <si>
    <t>Age Group</t>
  </si>
  <si>
    <t>Total</t>
  </si>
  <si>
    <t>.</t>
  </si>
  <si>
    <t>not applicable</t>
  </si>
  <si>
    <t>Post COVID-19 condition, unspecified (U09.9)
Mentioned</t>
  </si>
  <si>
    <t>Post COVID-19 condition, unspecified (U09.9)
Underlying cause</t>
  </si>
  <si>
    <t>Council area</t>
  </si>
  <si>
    <t>S02001236</t>
  </si>
  <si>
    <t>Culter</t>
  </si>
  <si>
    <t>Aberdeen City</t>
  </si>
  <si>
    <t>S02001237</t>
  </si>
  <si>
    <t>Cults, Bieldside and Milltimber West</t>
  </si>
  <si>
    <t>S02001238</t>
  </si>
  <si>
    <t>Cults, Bieldside and Milltimber East</t>
  </si>
  <si>
    <t>S02001239</t>
  </si>
  <si>
    <t>Garthdee</t>
  </si>
  <si>
    <t>S02001240</t>
  </si>
  <si>
    <t>Braeside, Mannofield, Broomhill and Seafield East</t>
  </si>
  <si>
    <t>S02001241</t>
  </si>
  <si>
    <t>Braeside, Mannofield, Broomhill and Seafield South</t>
  </si>
  <si>
    <t>S02001242</t>
  </si>
  <si>
    <t>Braeside, Mannofield, Broomhill and Seafield North</t>
  </si>
  <si>
    <t>S02001243</t>
  </si>
  <si>
    <t>Hazlehead</t>
  </si>
  <si>
    <t>S02001244</t>
  </si>
  <si>
    <t>Summerhill</t>
  </si>
  <si>
    <t>S02001245</t>
  </si>
  <si>
    <t>Midstocket</t>
  </si>
  <si>
    <t>S02001246</t>
  </si>
  <si>
    <t>Rosemount</t>
  </si>
  <si>
    <t>S02001247</t>
  </si>
  <si>
    <t>West End North</t>
  </si>
  <si>
    <t>S02001248</t>
  </si>
  <si>
    <t>West End South</t>
  </si>
  <si>
    <t>S02001249</t>
  </si>
  <si>
    <t>City Centre West</t>
  </si>
  <si>
    <t>S02001250</t>
  </si>
  <si>
    <t>City Centre East</t>
  </si>
  <si>
    <t>S02001251</t>
  </si>
  <si>
    <t>Ferryhill North</t>
  </si>
  <si>
    <t>S02001252</t>
  </si>
  <si>
    <t>Ferryhill South</t>
  </si>
  <si>
    <t>S02001253</t>
  </si>
  <si>
    <t>Kincorth, Leggart and Nigg North</t>
  </si>
  <si>
    <t>S02001254</t>
  </si>
  <si>
    <t>Kincorth, Leggart and Nigg South</t>
  </si>
  <si>
    <t>S02001255</t>
  </si>
  <si>
    <t>Cove South</t>
  </si>
  <si>
    <t>S02001256</t>
  </si>
  <si>
    <t>Cove North</t>
  </si>
  <si>
    <t>S02001257</t>
  </si>
  <si>
    <t>Torry West</t>
  </si>
  <si>
    <t>S02001258</t>
  </si>
  <si>
    <t>Torry East</t>
  </si>
  <si>
    <t>S02001259</t>
  </si>
  <si>
    <t>Hanover South</t>
  </si>
  <si>
    <t>S02001260</t>
  </si>
  <si>
    <t>Hanover North</t>
  </si>
  <si>
    <t>S02001261</t>
  </si>
  <si>
    <t>George Street</t>
  </si>
  <si>
    <t>S02001262</t>
  </si>
  <si>
    <t>Ashgrove</t>
  </si>
  <si>
    <t>S02001263</t>
  </si>
  <si>
    <t>Froghall, Powis and Sunnybank</t>
  </si>
  <si>
    <t>S02001264</t>
  </si>
  <si>
    <t>Seaton</t>
  </si>
  <si>
    <t>S02001265</t>
  </si>
  <si>
    <t>Old Aberdeen</t>
  </si>
  <si>
    <t>S02001266</t>
  </si>
  <si>
    <t>Tillydrone</t>
  </si>
  <si>
    <t>S02001267</t>
  </si>
  <si>
    <t>Woodside</t>
  </si>
  <si>
    <t>S02001268</t>
  </si>
  <si>
    <t>Hilton</t>
  </si>
  <si>
    <t>S02001269</t>
  </si>
  <si>
    <t>Stockethill</t>
  </si>
  <si>
    <t>S02001270</t>
  </si>
  <si>
    <t>Mastrick</t>
  </si>
  <si>
    <t>S02001271</t>
  </si>
  <si>
    <t>Sheddocksley</t>
  </si>
  <si>
    <t>S02001272</t>
  </si>
  <si>
    <t>Cummings Park</t>
  </si>
  <si>
    <t>S02001273</t>
  </si>
  <si>
    <t>Northfield</t>
  </si>
  <si>
    <t>S02001274</t>
  </si>
  <si>
    <t>Heathryfold and Middlefield</t>
  </si>
  <si>
    <t>S02001275</t>
  </si>
  <si>
    <t>Kingswells</t>
  </si>
  <si>
    <t>S02001276</t>
  </si>
  <si>
    <t>Bucksburn South</t>
  </si>
  <si>
    <t>S02001277</t>
  </si>
  <si>
    <t>Bucksburn North</t>
  </si>
  <si>
    <t>S02001278</t>
  </si>
  <si>
    <t>Dyce</t>
  </si>
  <si>
    <t>S02001279</t>
  </si>
  <si>
    <t>Danestone</t>
  </si>
  <si>
    <t>S02001280</t>
  </si>
  <si>
    <t>Oldmachar West</t>
  </si>
  <si>
    <t>S02001281</t>
  </si>
  <si>
    <t>Oldmachar East</t>
  </si>
  <si>
    <t>S02001282</t>
  </si>
  <si>
    <t>Balgownie and Donmouth West</t>
  </si>
  <si>
    <t>S02001283</t>
  </si>
  <si>
    <t>Balgownie and Donmouth East</t>
  </si>
  <si>
    <t>S02001284</t>
  </si>
  <si>
    <t>Denmore</t>
  </si>
  <si>
    <t>S02001285</t>
  </si>
  <si>
    <t>East Cairngorms</t>
  </si>
  <si>
    <t>Aberdeenshire</t>
  </si>
  <si>
    <t>S02001286</t>
  </si>
  <si>
    <t>Aboyne and South Deeside</t>
  </si>
  <si>
    <t>S02001287</t>
  </si>
  <si>
    <t>Mearns and Laurencekirk</t>
  </si>
  <si>
    <t>S02001288</t>
  </si>
  <si>
    <t>Mearns South and Benholm</t>
  </si>
  <si>
    <t>S02001289</t>
  </si>
  <si>
    <t>Mearns North and Inverbervie</t>
  </si>
  <si>
    <t>S02001290</t>
  </si>
  <si>
    <t>Fetteresso, Netherley and Catter</t>
  </si>
  <si>
    <t>S02001291</t>
  </si>
  <si>
    <t>Stonehaven South</t>
  </si>
  <si>
    <t>S02001292</t>
  </si>
  <si>
    <t>Stonehaven North</t>
  </si>
  <si>
    <t>S02001293</t>
  </si>
  <si>
    <t>Newtonhill</t>
  </si>
  <si>
    <t>S02001294</t>
  </si>
  <si>
    <t>Portlethen</t>
  </si>
  <si>
    <t>S02001295</t>
  </si>
  <si>
    <t>Banchory-Devenick and Findon</t>
  </si>
  <si>
    <t>S02001296</t>
  </si>
  <si>
    <t>Dunecht, Durris and Drumoak</t>
  </si>
  <si>
    <t>S02001297</t>
  </si>
  <si>
    <t>Banchory East</t>
  </si>
  <si>
    <t>S02001298</t>
  </si>
  <si>
    <t>Banchory West</t>
  </si>
  <si>
    <t>S02001299</t>
  </si>
  <si>
    <t>Crathes and Torphins</t>
  </si>
  <si>
    <t>S02001300</t>
  </si>
  <si>
    <t>Cromar and Kildrummy</t>
  </si>
  <si>
    <t>S02001301</t>
  </si>
  <si>
    <t>Howe of Alford</t>
  </si>
  <si>
    <t>S02001302</t>
  </si>
  <si>
    <t>Kemnay</t>
  </si>
  <si>
    <t>S02001303</t>
  </si>
  <si>
    <t>Inverurie North</t>
  </si>
  <si>
    <t>S02001304</t>
  </si>
  <si>
    <t>Inverurie South</t>
  </si>
  <si>
    <t>S02001305</t>
  </si>
  <si>
    <t>Durno-Chapel of Garioch</t>
  </si>
  <si>
    <t>S02001306</t>
  </si>
  <si>
    <t>Kintore</t>
  </si>
  <si>
    <t>S02001307</t>
  </si>
  <si>
    <t>Blackburn</t>
  </si>
  <si>
    <t>S02001308</t>
  </si>
  <si>
    <t>Westhill North and South</t>
  </si>
  <si>
    <t>S02001309</t>
  </si>
  <si>
    <t>Westhill Central</t>
  </si>
  <si>
    <t>S02001310</t>
  </si>
  <si>
    <t>Garlogie and Elrick</t>
  </si>
  <si>
    <t>S02001311</t>
  </si>
  <si>
    <t>Newmachar and Fintray</t>
  </si>
  <si>
    <t>S02001312</t>
  </si>
  <si>
    <t>Balmedie and Potterton</t>
  </si>
  <si>
    <t>S02001313</t>
  </si>
  <si>
    <t>Ellon East</t>
  </si>
  <si>
    <t>S02001314</t>
  </si>
  <si>
    <t>Ellon West</t>
  </si>
  <si>
    <t>S02001315</t>
  </si>
  <si>
    <t>Ythanside</t>
  </si>
  <si>
    <t>S02001316</t>
  </si>
  <si>
    <t>Ythsie</t>
  </si>
  <si>
    <t>S02001317</t>
  </si>
  <si>
    <t>Barrahill</t>
  </si>
  <si>
    <t>S02001318</t>
  </si>
  <si>
    <t>Fyvie-Rothie</t>
  </si>
  <si>
    <t>S02001319</t>
  </si>
  <si>
    <t>Insch, Oyne and Ythanwells</t>
  </si>
  <si>
    <t>S02001320</t>
  </si>
  <si>
    <t>Clashindarroch</t>
  </si>
  <si>
    <t>S02001321</t>
  </si>
  <si>
    <t>Huntly</t>
  </si>
  <si>
    <t>S02001322</t>
  </si>
  <si>
    <t>Auchterless and Monquhitter</t>
  </si>
  <si>
    <t>S02001323</t>
  </si>
  <si>
    <t>Turriff</t>
  </si>
  <si>
    <t>S02001324</t>
  </si>
  <si>
    <t>Portsoy, Fordyce and Cornhill</t>
  </si>
  <si>
    <t>S02001325</t>
  </si>
  <si>
    <t>Aberchirder and Whitehills</t>
  </si>
  <si>
    <t>S02001326</t>
  </si>
  <si>
    <t>Banff</t>
  </si>
  <si>
    <t>S02001327</t>
  </si>
  <si>
    <t>Macduff</t>
  </si>
  <si>
    <t>S02001328</t>
  </si>
  <si>
    <t>Gardenstown and King Edward</t>
  </si>
  <si>
    <t>S02001329</t>
  </si>
  <si>
    <t>New Pitsligo</t>
  </si>
  <si>
    <t>S02001330</t>
  </si>
  <si>
    <t>Deer and Mormond</t>
  </si>
  <si>
    <t>S02001331</t>
  </si>
  <si>
    <t>Mintlaw</t>
  </si>
  <si>
    <t>S02001332</t>
  </si>
  <si>
    <t>Auchnagatt</t>
  </si>
  <si>
    <t>S02001333</t>
  </si>
  <si>
    <t>Cruden</t>
  </si>
  <si>
    <t>S02001334</t>
  </si>
  <si>
    <t>Peterhead Links</t>
  </si>
  <si>
    <t>S02001335</t>
  </si>
  <si>
    <t>Peterhead Bay</t>
  </si>
  <si>
    <t>S02001336</t>
  </si>
  <si>
    <t>Peterhead Harbour</t>
  </si>
  <si>
    <t>S02001337</t>
  </si>
  <si>
    <t>Peterhead Ugieside</t>
  </si>
  <si>
    <t>S02001338</t>
  </si>
  <si>
    <t>Longside and Rattray</t>
  </si>
  <si>
    <t>S02001339</t>
  </si>
  <si>
    <t>Rosehearty and Strathbeg</t>
  </si>
  <si>
    <t>S02001340</t>
  </si>
  <si>
    <t>Fraserburgh Smiddyhill</t>
  </si>
  <si>
    <t>S02001341</t>
  </si>
  <si>
    <t>Fraserburgh Lochpots</t>
  </si>
  <si>
    <t>S02001342</t>
  </si>
  <si>
    <t>Fraserburgh Central-Academy</t>
  </si>
  <si>
    <t>S02001343</t>
  </si>
  <si>
    <t>Fraserburgh Harbour and Broadsea</t>
  </si>
  <si>
    <t>S02001344</t>
  </si>
  <si>
    <t>South Angus</t>
  </si>
  <si>
    <t>Angus</t>
  </si>
  <si>
    <t>S02001345</t>
  </si>
  <si>
    <t>Monikie</t>
  </si>
  <si>
    <t>S02001346</t>
  </si>
  <si>
    <t>Monifieth West</t>
  </si>
  <si>
    <t>S02001347</t>
  </si>
  <si>
    <t>Monifieth East</t>
  </si>
  <si>
    <t>S02001348</t>
  </si>
  <si>
    <t>Carnoustie West</t>
  </si>
  <si>
    <t>S02001349</t>
  </si>
  <si>
    <t>Carnoustie East</t>
  </si>
  <si>
    <t>S02001350</t>
  </si>
  <si>
    <t>Arbroath Landward</t>
  </si>
  <si>
    <t>S02001351</t>
  </si>
  <si>
    <t>Arbroath Kirkton</t>
  </si>
  <si>
    <t>S02001352</t>
  </si>
  <si>
    <t>Arbroath Keptie</t>
  </si>
  <si>
    <t>S02001353</t>
  </si>
  <si>
    <t>Arbroath Harbour</t>
  </si>
  <si>
    <t>S02001354</t>
  </si>
  <si>
    <t>Arbroath Cliffburn</t>
  </si>
  <si>
    <t>S02001355</t>
  </si>
  <si>
    <t>Arbroath Warddykes</t>
  </si>
  <si>
    <t>S02001356</t>
  </si>
  <si>
    <t>Lunan</t>
  </si>
  <si>
    <t>S02001357</t>
  </si>
  <si>
    <t>Montrose South</t>
  </si>
  <si>
    <t>S02001358</t>
  </si>
  <si>
    <t>Montrose North</t>
  </si>
  <si>
    <t>S02001359</t>
  </si>
  <si>
    <t>Hillside</t>
  </si>
  <si>
    <t>S02001360</t>
  </si>
  <si>
    <t>Friockheim</t>
  </si>
  <si>
    <t>S02001361</t>
  </si>
  <si>
    <t>Brechin East</t>
  </si>
  <si>
    <t>S02001362</t>
  </si>
  <si>
    <t>Brechin West</t>
  </si>
  <si>
    <t>S02001363</t>
  </si>
  <si>
    <t>Letham and Glamis</t>
  </si>
  <si>
    <t>S02001364</t>
  </si>
  <si>
    <t>Forfar East</t>
  </si>
  <si>
    <t>S02001365</t>
  </si>
  <si>
    <t>Forfar Central</t>
  </si>
  <si>
    <t>S02001366</t>
  </si>
  <si>
    <t>Forfar West</t>
  </si>
  <si>
    <t>S02001367</t>
  </si>
  <si>
    <t>Kirriemuir Landward</t>
  </si>
  <si>
    <t>S02001368</t>
  </si>
  <si>
    <t>Kirriemuir</t>
  </si>
  <si>
    <t>S02001369</t>
  </si>
  <si>
    <t>Angus Glens</t>
  </si>
  <si>
    <t>S02001370</t>
  </si>
  <si>
    <t>Mull, Iona, Coll and Tiree</t>
  </si>
  <si>
    <t>Argyll and Bute</t>
  </si>
  <si>
    <t>S02001371</t>
  </si>
  <si>
    <t>Oban South</t>
  </si>
  <si>
    <t>S02001372</t>
  </si>
  <si>
    <t>Oban North</t>
  </si>
  <si>
    <t>S02001373</t>
  </si>
  <si>
    <t>Benderloch Trail</t>
  </si>
  <si>
    <t>S02001374</t>
  </si>
  <si>
    <t>Loch Awe</t>
  </si>
  <si>
    <t>S02001375</t>
  </si>
  <si>
    <t>Mid Argyll</t>
  </si>
  <si>
    <t>S02001376</t>
  </si>
  <si>
    <t>Greater Lochgilphead</t>
  </si>
  <si>
    <t>S02001377</t>
  </si>
  <si>
    <t>Knapdale</t>
  </si>
  <si>
    <t>S02001378</t>
  </si>
  <si>
    <t>Whisky Isles</t>
  </si>
  <si>
    <t>S02001379</t>
  </si>
  <si>
    <t>Kintyre Trail</t>
  </si>
  <si>
    <t>S02001380</t>
  </si>
  <si>
    <t>Campbeltown</t>
  </si>
  <si>
    <t>S02001381</t>
  </si>
  <si>
    <t>Bute</t>
  </si>
  <si>
    <t>S02001382</t>
  </si>
  <si>
    <t>Rothesay Town</t>
  </si>
  <si>
    <t>S02001383</t>
  </si>
  <si>
    <t>Cowal South</t>
  </si>
  <si>
    <t>S02001384</t>
  </si>
  <si>
    <t>Cowal North</t>
  </si>
  <si>
    <t>S02001385</t>
  </si>
  <si>
    <t>Hunter's Quay</t>
  </si>
  <si>
    <t>S02001386</t>
  </si>
  <si>
    <t>Dunoon</t>
  </si>
  <si>
    <t>S02001387</t>
  </si>
  <si>
    <t>Garelochhead</t>
  </si>
  <si>
    <t>S02001388</t>
  </si>
  <si>
    <t>Helensburgh West and Rhu</t>
  </si>
  <si>
    <t>S02001389</t>
  </si>
  <si>
    <t>Helensburgh North</t>
  </si>
  <si>
    <t>S02001390</t>
  </si>
  <si>
    <t>Helensburgh Centre</t>
  </si>
  <si>
    <t>S02001391</t>
  </si>
  <si>
    <t>Helensburgh East</t>
  </si>
  <si>
    <t>S02001392</t>
  </si>
  <si>
    <t>Lomond Shore</t>
  </si>
  <si>
    <t>S02001393</t>
  </si>
  <si>
    <t>Tullibody South</t>
  </si>
  <si>
    <t>Clackmannanshire</t>
  </si>
  <si>
    <t>S02001394</t>
  </si>
  <si>
    <t>Tullibody North and Glenochil</t>
  </si>
  <si>
    <t>S02001395</t>
  </si>
  <si>
    <t>Menstrie</t>
  </si>
  <si>
    <t>S02001396</t>
  </si>
  <si>
    <t>Alva</t>
  </si>
  <si>
    <t>S02001397</t>
  </si>
  <si>
    <t>Fishcross, Devon Village and Coalsnaughton</t>
  </si>
  <si>
    <t>S02001398</t>
  </si>
  <si>
    <t>Tillicoultry</t>
  </si>
  <si>
    <t>S02001399</t>
  </si>
  <si>
    <t>Dollar and Muckhart</t>
  </si>
  <si>
    <t>S02001400</t>
  </si>
  <si>
    <t>Clackmannan, Kennet and Forestmill</t>
  </si>
  <si>
    <t>S02001401</t>
  </si>
  <si>
    <t>Sauchie</t>
  </si>
  <si>
    <t>S02001402</t>
  </si>
  <si>
    <t>Alloa South and East</t>
  </si>
  <si>
    <t>S02001403</t>
  </si>
  <si>
    <t>Alloa North</t>
  </si>
  <si>
    <t>S02001404</t>
  </si>
  <si>
    <t>Alloa West</t>
  </si>
  <si>
    <t>S02001405</t>
  </si>
  <si>
    <t>Stranraer West</t>
  </si>
  <si>
    <t>Dumfries and Galloway</t>
  </si>
  <si>
    <t>S02001406</t>
  </si>
  <si>
    <t>Stranraer East</t>
  </si>
  <si>
    <t>S02001407</t>
  </si>
  <si>
    <t>Stranraer South</t>
  </si>
  <si>
    <t>S02001408</t>
  </si>
  <si>
    <t>Rhins North</t>
  </si>
  <si>
    <t>S02001409</t>
  </si>
  <si>
    <t>Rhins South</t>
  </si>
  <si>
    <t>S02001410</t>
  </si>
  <si>
    <t>Machars North</t>
  </si>
  <si>
    <t>S02001411</t>
  </si>
  <si>
    <t>Machars South</t>
  </si>
  <si>
    <t>S02001412</t>
  </si>
  <si>
    <t>Newton Stewart</t>
  </si>
  <si>
    <t>S02001413</t>
  </si>
  <si>
    <t>Gatehouse</t>
  </si>
  <si>
    <t>S02001414</t>
  </si>
  <si>
    <t>Kirkcudbright</t>
  </si>
  <si>
    <t>S02001415</t>
  </si>
  <si>
    <t>Castle Douglas</t>
  </si>
  <si>
    <t>S02001416</t>
  </si>
  <si>
    <t>Dalbeattie</t>
  </si>
  <si>
    <t>S02001417</t>
  </si>
  <si>
    <t>Dalbeattie Rural</t>
  </si>
  <si>
    <t>S02001418</t>
  </si>
  <si>
    <t>Glenkens</t>
  </si>
  <si>
    <t>S02001419</t>
  </si>
  <si>
    <t>Upper Nithsdale</t>
  </si>
  <si>
    <t>S02001420</t>
  </si>
  <si>
    <t>Thornhill</t>
  </si>
  <si>
    <t>S02001421</t>
  </si>
  <si>
    <t>Mid Nithsdale</t>
  </si>
  <si>
    <t>S02001422</t>
  </si>
  <si>
    <t>Shawhead</t>
  </si>
  <si>
    <t>S02001423</t>
  </si>
  <si>
    <t>Lochside and Lincluden</t>
  </si>
  <si>
    <t>S02001424</t>
  </si>
  <si>
    <t>Summerville</t>
  </si>
  <si>
    <t>S02001425</t>
  </si>
  <si>
    <t>Troqueer</t>
  </si>
  <si>
    <t>S02001426</t>
  </si>
  <si>
    <t>New Abbey</t>
  </si>
  <si>
    <t>S02001427</t>
  </si>
  <si>
    <t>Kingholm</t>
  </si>
  <si>
    <t>S02001428</t>
  </si>
  <si>
    <t>Calside</t>
  </si>
  <si>
    <t>S02001429</t>
  </si>
  <si>
    <t>Georgetown</t>
  </si>
  <si>
    <t>S02001430</t>
  </si>
  <si>
    <t>Dumfries Central</t>
  </si>
  <si>
    <t>S02001431</t>
  </si>
  <si>
    <t>Nunholm</t>
  </si>
  <si>
    <t>S02001432</t>
  </si>
  <si>
    <t>Locharbriggs</t>
  </si>
  <si>
    <t>S02001433</t>
  </si>
  <si>
    <t>Heathhall</t>
  </si>
  <si>
    <t>S02001434</t>
  </si>
  <si>
    <t>Collin</t>
  </si>
  <si>
    <t>S02001435</t>
  </si>
  <si>
    <t>Lochmaben</t>
  </si>
  <si>
    <t>S02001436</t>
  </si>
  <si>
    <t>Lockerbie</t>
  </si>
  <si>
    <t>S02001437</t>
  </si>
  <si>
    <t>Moffat</t>
  </si>
  <si>
    <t>S02001438</t>
  </si>
  <si>
    <t>Langholm and Eskdale</t>
  </si>
  <si>
    <t>S02001439</t>
  </si>
  <si>
    <t>Annandale East</t>
  </si>
  <si>
    <t>S02001440</t>
  </si>
  <si>
    <t>Annandale West</t>
  </si>
  <si>
    <t>S02001441</t>
  </si>
  <si>
    <t>Annan West</t>
  </si>
  <si>
    <t>S02001442</t>
  </si>
  <si>
    <t>Annan East</t>
  </si>
  <si>
    <t>S02001443</t>
  </si>
  <si>
    <t>Eastriggs</t>
  </si>
  <si>
    <t>S02001444</t>
  </si>
  <si>
    <t>Gretna</t>
  </si>
  <si>
    <t>S02001445</t>
  </si>
  <si>
    <t>Westend</t>
  </si>
  <si>
    <t>Dundee City</t>
  </si>
  <si>
    <t>S02001446</t>
  </si>
  <si>
    <t>Perth Road</t>
  </si>
  <si>
    <t>S02001447</t>
  </si>
  <si>
    <t>Logie and Blackness</t>
  </si>
  <si>
    <t>S02001448</t>
  </si>
  <si>
    <t>City Centre</t>
  </si>
  <si>
    <t>S02001449</t>
  </si>
  <si>
    <t>Docks and Wellgate</t>
  </si>
  <si>
    <t>S02001450</t>
  </si>
  <si>
    <t>Hilltown</t>
  </si>
  <si>
    <t>S02001451</t>
  </si>
  <si>
    <t>The Glens</t>
  </si>
  <si>
    <t>S02001452</t>
  </si>
  <si>
    <t>Stobswell</t>
  </si>
  <si>
    <t>S02001453</t>
  </si>
  <si>
    <t>Baxter Park</t>
  </si>
  <si>
    <t>S02001454</t>
  </si>
  <si>
    <t>Craigie and  Craigiebank</t>
  </si>
  <si>
    <t>S02001455</t>
  </si>
  <si>
    <t>Douglas West</t>
  </si>
  <si>
    <t>S02001456</t>
  </si>
  <si>
    <t>West Ferry</t>
  </si>
  <si>
    <t>S02001457</t>
  </si>
  <si>
    <t>Douglas East</t>
  </si>
  <si>
    <t>S02001458</t>
  </si>
  <si>
    <t>Broughty Ferry West</t>
  </si>
  <si>
    <t>S02001459</t>
  </si>
  <si>
    <t>Broughty Ferry East</t>
  </si>
  <si>
    <t>S02001460</t>
  </si>
  <si>
    <t>Barnhill</t>
  </si>
  <si>
    <t>S02001461</t>
  </si>
  <si>
    <t>West Pitkerro</t>
  </si>
  <si>
    <t>S02001462</t>
  </si>
  <si>
    <t>Whitfield</t>
  </si>
  <si>
    <t>S02001463</t>
  </si>
  <si>
    <t>Fintry</t>
  </si>
  <si>
    <t>S02001464</t>
  </si>
  <si>
    <t>Linlathen and Midcraigie</t>
  </si>
  <si>
    <t>S02001465</t>
  </si>
  <si>
    <t>Caird Park</t>
  </si>
  <si>
    <t>S02001466</t>
  </si>
  <si>
    <t>Kirkton</t>
  </si>
  <si>
    <t>S02001467</t>
  </si>
  <si>
    <t>Downfield</t>
  </si>
  <si>
    <t>S02001468</t>
  </si>
  <si>
    <t>Fairmuir</t>
  </si>
  <si>
    <t>S02001469</t>
  </si>
  <si>
    <t>Law</t>
  </si>
  <si>
    <t>S02001470</t>
  </si>
  <si>
    <t>Balgay</t>
  </si>
  <si>
    <t>S02001471</t>
  </si>
  <si>
    <t>Menzieshill</t>
  </si>
  <si>
    <t>S02001472</t>
  </si>
  <si>
    <t>Charleston</t>
  </si>
  <si>
    <t>S02001473</t>
  </si>
  <si>
    <t>Lochee</t>
  </si>
  <si>
    <t>S02001474</t>
  </si>
  <si>
    <t>Ardler and St Marys</t>
  </si>
  <si>
    <t>S02001475</t>
  </si>
  <si>
    <t>Western Edge</t>
  </si>
  <si>
    <t>S02001476</t>
  </si>
  <si>
    <t>Doon Valley South</t>
  </si>
  <si>
    <t>East Ayrshire</t>
  </si>
  <si>
    <t>S02001477</t>
  </si>
  <si>
    <t>Doon Valley North</t>
  </si>
  <si>
    <t>S02001478</t>
  </si>
  <si>
    <t>Mauchline Rural</t>
  </si>
  <si>
    <t>S02001479</t>
  </si>
  <si>
    <t>Drongan</t>
  </si>
  <si>
    <t>S02001480</t>
  </si>
  <si>
    <t>Mauchline</t>
  </si>
  <si>
    <t>S02001481</t>
  </si>
  <si>
    <t>Cumnock Rural</t>
  </si>
  <si>
    <t>S02001482</t>
  </si>
  <si>
    <t>New Cumnock</t>
  </si>
  <si>
    <t>S02001483</t>
  </si>
  <si>
    <t>Cumnock South and Craigens</t>
  </si>
  <si>
    <t>S02001484</t>
  </si>
  <si>
    <t>Cumnock North</t>
  </si>
  <si>
    <t>S02001485</t>
  </si>
  <si>
    <t>Auchinleck</t>
  </si>
  <si>
    <t>S02001486</t>
  </si>
  <si>
    <t>Northern and Irvine Valley Rural</t>
  </si>
  <si>
    <t>S02001487</t>
  </si>
  <si>
    <t>Stewarton East</t>
  </si>
  <si>
    <t>S02001488</t>
  </si>
  <si>
    <t>Stewarton West</t>
  </si>
  <si>
    <t>S02001489</t>
  </si>
  <si>
    <t>Darvel</t>
  </si>
  <si>
    <t>S02001490</t>
  </si>
  <si>
    <t>Newmilns</t>
  </si>
  <si>
    <t>S02001491</t>
  </si>
  <si>
    <t>Galston</t>
  </si>
  <si>
    <t>S02001492</t>
  </si>
  <si>
    <t>Earlston and Hurlford Rural</t>
  </si>
  <si>
    <t>S02001493</t>
  </si>
  <si>
    <t>Shortlees</t>
  </si>
  <si>
    <t>S02001494</t>
  </si>
  <si>
    <t>Bellfield and Kirkstyle</t>
  </si>
  <si>
    <t>S02001495</t>
  </si>
  <si>
    <t>Kilmarnock South Central and Caprington</t>
  </si>
  <si>
    <t>S02001496</t>
  </si>
  <si>
    <t>Piersland</t>
  </si>
  <si>
    <t>S02001497</t>
  </si>
  <si>
    <t>New Farm Loch South</t>
  </si>
  <si>
    <t>S02001498</t>
  </si>
  <si>
    <t>Dean and New Farm Loch North</t>
  </si>
  <si>
    <t>S02001499</t>
  </si>
  <si>
    <t>Southcraig and Beansburn</t>
  </si>
  <si>
    <t>S02001500</t>
  </si>
  <si>
    <t>Altonhill North and Onthank</t>
  </si>
  <si>
    <t>S02001501</t>
  </si>
  <si>
    <t>Altonhill South, Longpark and Hillhead</t>
  </si>
  <si>
    <t>S02001502</t>
  </si>
  <si>
    <t>Bonnyton and Town Centre</t>
  </si>
  <si>
    <t>S02001503</t>
  </si>
  <si>
    <t>Grange, Howard and Gargieston</t>
  </si>
  <si>
    <t>S02001504</t>
  </si>
  <si>
    <t>Crosshouse, Gatehead and Kilmaurs Rural</t>
  </si>
  <si>
    <t>S02001505</t>
  </si>
  <si>
    <t>Kilmaurs</t>
  </si>
  <si>
    <t>S02001506</t>
  </si>
  <si>
    <t>West Clober and Mains Estate</t>
  </si>
  <si>
    <t>East Dunbartonshire</t>
  </si>
  <si>
    <t>S02001507</t>
  </si>
  <si>
    <t>East Clober and Mains Estate</t>
  </si>
  <si>
    <t>S02001508</t>
  </si>
  <si>
    <t>Barloch</t>
  </si>
  <si>
    <t>S02001509</t>
  </si>
  <si>
    <t>Keystone and Dougalston</t>
  </si>
  <si>
    <t>S02001510</t>
  </si>
  <si>
    <t>Kilmardinny East</t>
  </si>
  <si>
    <t>S02001511</t>
  </si>
  <si>
    <t>Kilmardinny West</t>
  </si>
  <si>
    <t>S02001512</t>
  </si>
  <si>
    <t>North Castlehill and Thorn</t>
  </si>
  <si>
    <t>S02001513</t>
  </si>
  <si>
    <t>South Castlehill and Thorn</t>
  </si>
  <si>
    <t>S02001514</t>
  </si>
  <si>
    <t>Westerton West</t>
  </si>
  <si>
    <t>S02001515</t>
  </si>
  <si>
    <t>Westerton East</t>
  </si>
  <si>
    <t>S02001516</t>
  </si>
  <si>
    <t>Kessington West</t>
  </si>
  <si>
    <t>S02001517</t>
  </si>
  <si>
    <t>Kessington East</t>
  </si>
  <si>
    <t>S02001518</t>
  </si>
  <si>
    <t>Torrance and Balmore</t>
  </si>
  <si>
    <t>S02001519</t>
  </si>
  <si>
    <t>Bishopbriggs North and Kenmure</t>
  </si>
  <si>
    <t>S02001520</t>
  </si>
  <si>
    <t>Bishopbriggs West and Cadder</t>
  </si>
  <si>
    <t>S02001521</t>
  </si>
  <si>
    <t>Auchinairn</t>
  </si>
  <si>
    <t>S02001522</t>
  </si>
  <si>
    <t>Woodhill East</t>
  </si>
  <si>
    <t>S02001523</t>
  </si>
  <si>
    <t>Woodhill West</t>
  </si>
  <si>
    <t>S02001524</t>
  </si>
  <si>
    <t>Lenzie North</t>
  </si>
  <si>
    <t>S02001525</t>
  </si>
  <si>
    <t>Lenzie South</t>
  </si>
  <si>
    <t>S02001526</t>
  </si>
  <si>
    <t>Kirkintilloch South</t>
  </si>
  <si>
    <t>S02001527</t>
  </si>
  <si>
    <t>Kirkintilloch West</t>
  </si>
  <si>
    <t>S02001528</t>
  </si>
  <si>
    <t>Hillhead</t>
  </si>
  <si>
    <t>S02001529</t>
  </si>
  <si>
    <t>Rosebank and Waterside</t>
  </si>
  <si>
    <t>S02001530</t>
  </si>
  <si>
    <t>Twechar and Harestanes East</t>
  </si>
  <si>
    <t>S02001531</t>
  </si>
  <si>
    <t>Harestanes</t>
  </si>
  <si>
    <t>S02001532</t>
  </si>
  <si>
    <t>Milton of Campsie</t>
  </si>
  <si>
    <t>S02001533</t>
  </si>
  <si>
    <t>Lennoxtown</t>
  </si>
  <si>
    <t>S02001534</t>
  </si>
  <si>
    <t>IZ01</t>
  </si>
  <si>
    <t>East Lothian</t>
  </si>
  <si>
    <t>S02001535</t>
  </si>
  <si>
    <t>IZ02</t>
  </si>
  <si>
    <t>S02001536</t>
  </si>
  <si>
    <t>IZ03</t>
  </si>
  <si>
    <t>S02001537</t>
  </si>
  <si>
    <t>IZ04</t>
  </si>
  <si>
    <t>S02001538</t>
  </si>
  <si>
    <t>IZ05</t>
  </si>
  <si>
    <t>S02001539</t>
  </si>
  <si>
    <t>IZ06</t>
  </si>
  <si>
    <t>S02001540</t>
  </si>
  <si>
    <t>IZ07</t>
  </si>
  <si>
    <t>S02001541</t>
  </si>
  <si>
    <t>IZ08</t>
  </si>
  <si>
    <t>S02001542</t>
  </si>
  <si>
    <t>IZ09</t>
  </si>
  <si>
    <t>S02001543</t>
  </si>
  <si>
    <t>IZ10</t>
  </si>
  <si>
    <t>S02001544</t>
  </si>
  <si>
    <t>IZ11</t>
  </si>
  <si>
    <t>S02001545</t>
  </si>
  <si>
    <t>IZ12</t>
  </si>
  <si>
    <t>S02001546</t>
  </si>
  <si>
    <t>IZ13</t>
  </si>
  <si>
    <t>S02001547</t>
  </si>
  <si>
    <t>IZ14</t>
  </si>
  <si>
    <t>S02001548</t>
  </si>
  <si>
    <t>IZ15</t>
  </si>
  <si>
    <t>S02001549</t>
  </si>
  <si>
    <t>IZ16</t>
  </si>
  <si>
    <t>S02001550</t>
  </si>
  <si>
    <t>IZ17</t>
  </si>
  <si>
    <t>S02001551</t>
  </si>
  <si>
    <t>IZ18</t>
  </si>
  <si>
    <t>S02001552</t>
  </si>
  <si>
    <t>IZ19</t>
  </si>
  <si>
    <t>S02001553</t>
  </si>
  <si>
    <t>IZ20</t>
  </si>
  <si>
    <t>S02001554</t>
  </si>
  <si>
    <t>IZ21</t>
  </si>
  <si>
    <t>S02001555</t>
  </si>
  <si>
    <t>IZ22</t>
  </si>
  <si>
    <t>S02001556</t>
  </si>
  <si>
    <t>Neilston and Uplawmoor</t>
  </si>
  <si>
    <t>East Renfrewshire</t>
  </si>
  <si>
    <t>S02001557</t>
  </si>
  <si>
    <t>Cross Stobbs</t>
  </si>
  <si>
    <t>S02001558</t>
  </si>
  <si>
    <t>Dunterlie, East Arthurlie and Dovecothall</t>
  </si>
  <si>
    <t>S02001559</t>
  </si>
  <si>
    <t>Arthurlie and Gateside</t>
  </si>
  <si>
    <t>S02001560</t>
  </si>
  <si>
    <t>Auchenback</t>
  </si>
  <si>
    <t>S02001561</t>
  </si>
  <si>
    <t>Crookfur and Fruin</t>
  </si>
  <si>
    <t>S02001562</t>
  </si>
  <si>
    <t>Mearns Village, Westacres and Greenfarm</t>
  </si>
  <si>
    <t>S02001563</t>
  </si>
  <si>
    <t>Whitecraigs and Broom</t>
  </si>
  <si>
    <t>S02001564</t>
  </si>
  <si>
    <t>Mearnskirk and South Kirkhill</t>
  </si>
  <si>
    <t>S02001565</t>
  </si>
  <si>
    <t>Eaglesham and Waterfoot</t>
  </si>
  <si>
    <t>S02001566</t>
  </si>
  <si>
    <t>North Kirkhill</t>
  </si>
  <si>
    <t>S02001567</t>
  </si>
  <si>
    <t>Busby</t>
  </si>
  <si>
    <t>S02001568</t>
  </si>
  <si>
    <t>Clarkston and Sheddens</t>
  </si>
  <si>
    <t>S02001569</t>
  </si>
  <si>
    <t>Williamwood</t>
  </si>
  <si>
    <t>S02001570</t>
  </si>
  <si>
    <t>Stamperland</t>
  </si>
  <si>
    <t>S02001571</t>
  </si>
  <si>
    <t>Netherlee</t>
  </si>
  <si>
    <t>S02001572</t>
  </si>
  <si>
    <t>Merrylee and Braidbar</t>
  </si>
  <si>
    <t>S02001573</t>
  </si>
  <si>
    <t>Lower Whitecraigs and South Giffnock</t>
  </si>
  <si>
    <t>S02001574</t>
  </si>
  <si>
    <t>North Giffnock and North Thornliebank</t>
  </si>
  <si>
    <t>S02001575</t>
  </si>
  <si>
    <t>South Thornliebank and Woodfarm</t>
  </si>
  <si>
    <t>S02001576</t>
  </si>
  <si>
    <t>Balerno and Bonnington Village</t>
  </si>
  <si>
    <t>City of Edinburgh</t>
  </si>
  <si>
    <t>S02001577</t>
  </si>
  <si>
    <t>Currie West</t>
  </si>
  <si>
    <t>S02001578</t>
  </si>
  <si>
    <t>Currie East</t>
  </si>
  <si>
    <t>S02001579</t>
  </si>
  <si>
    <t>Baberton and Juniper Green</t>
  </si>
  <si>
    <t>S02001580</t>
  </si>
  <si>
    <t>Bonaly and The Pentlands</t>
  </si>
  <si>
    <t>S02001581</t>
  </si>
  <si>
    <t>Colinton and Kingsknowe</t>
  </si>
  <si>
    <t>S02001582</t>
  </si>
  <si>
    <t>Clovenstone and Wester Hailes</t>
  </si>
  <si>
    <t>S02001583</t>
  </si>
  <si>
    <t>The Calders</t>
  </si>
  <si>
    <t>S02001584</t>
  </si>
  <si>
    <t>Murrayburn and Wester Hailes North</t>
  </si>
  <si>
    <t>S02001585</t>
  </si>
  <si>
    <t>Parkhead and Sighthill</t>
  </si>
  <si>
    <t>S02001586</t>
  </si>
  <si>
    <t>Broomhouse and Bankhead</t>
  </si>
  <si>
    <t>S02001587</t>
  </si>
  <si>
    <t>Stenhouse and Saughton Mains</t>
  </si>
  <si>
    <t>S02001588</t>
  </si>
  <si>
    <t>Longstone and Saughton</t>
  </si>
  <si>
    <t>S02001589</t>
  </si>
  <si>
    <t>Slateford and Chesser</t>
  </si>
  <si>
    <t>S02001590</t>
  </si>
  <si>
    <t>Gorgie West</t>
  </si>
  <si>
    <t>S02001591</t>
  </si>
  <si>
    <t>Gorgie East</t>
  </si>
  <si>
    <t>S02001592</t>
  </si>
  <si>
    <t>Shandon</t>
  </si>
  <si>
    <t>S02001593</t>
  </si>
  <si>
    <t>Craiglockhart</t>
  </si>
  <si>
    <t>S02001594</t>
  </si>
  <si>
    <t>Morningside and Craighouse</t>
  </si>
  <si>
    <t>S02001595</t>
  </si>
  <si>
    <t>Greenbank and The Braids</t>
  </si>
  <si>
    <t>S02001596</t>
  </si>
  <si>
    <t>Colinton Mains and Firrhill</t>
  </si>
  <si>
    <t>S02001597</t>
  </si>
  <si>
    <t>Oxgangs</t>
  </si>
  <si>
    <t>S02001598</t>
  </si>
  <si>
    <t>Comiston and Swanston</t>
  </si>
  <si>
    <t>S02001599</t>
  </si>
  <si>
    <t>Fairmilehead</t>
  </si>
  <si>
    <t>S02001600</t>
  </si>
  <si>
    <t>Gilmerton South and the Murrays</t>
  </si>
  <si>
    <t>S02001601</t>
  </si>
  <si>
    <t>Mortonhall and Anwickhill</t>
  </si>
  <si>
    <t>S02001602</t>
  </si>
  <si>
    <t>Gracemount, Southhouse and Burdiehouse</t>
  </si>
  <si>
    <t>S02001603</t>
  </si>
  <si>
    <t>Hyvots and Gilmerton</t>
  </si>
  <si>
    <t>S02001604</t>
  </si>
  <si>
    <t>Fernieside and Moredun South</t>
  </si>
  <si>
    <t>S02001605</t>
  </si>
  <si>
    <t>Moredun and Craigour</t>
  </si>
  <si>
    <t>S02001606</t>
  </si>
  <si>
    <t>Liberton East</t>
  </si>
  <si>
    <t>S02001607</t>
  </si>
  <si>
    <t>Liberton West and Braid Hills</t>
  </si>
  <si>
    <t>S02001608</t>
  </si>
  <si>
    <t>The Inch</t>
  </si>
  <si>
    <t>S02001609</t>
  </si>
  <si>
    <t>Blackford, West Mains and Mayfield Road</t>
  </si>
  <si>
    <t>S02001610</t>
  </si>
  <si>
    <t>Prestonfield</t>
  </si>
  <si>
    <t>S02001611</t>
  </si>
  <si>
    <t>Newington and Dalkeith Road</t>
  </si>
  <si>
    <t>S02001612</t>
  </si>
  <si>
    <t>The Grange</t>
  </si>
  <si>
    <t>S02001613</t>
  </si>
  <si>
    <t>Marchmont East and Sciennes</t>
  </si>
  <si>
    <t>S02001614</t>
  </si>
  <si>
    <t>Marchmont West</t>
  </si>
  <si>
    <t>S02001615</t>
  </si>
  <si>
    <t>Morningside</t>
  </si>
  <si>
    <t>S02001616</t>
  </si>
  <si>
    <t>Merchiston and Greenhill</t>
  </si>
  <si>
    <t>S02001617</t>
  </si>
  <si>
    <t>Bruntsfield</t>
  </si>
  <si>
    <t>S02001618</t>
  </si>
  <si>
    <t>Polwarth</t>
  </si>
  <si>
    <t>S02001619</t>
  </si>
  <si>
    <t>Dalry and Fountainbridge</t>
  </si>
  <si>
    <t>S02001620</t>
  </si>
  <si>
    <t>Tollcross</t>
  </si>
  <si>
    <t>S02001621</t>
  </si>
  <si>
    <t>Meadows and Southside</t>
  </si>
  <si>
    <t>S02001622</t>
  </si>
  <si>
    <t>Old Town, Princes Street and Leith Street</t>
  </si>
  <si>
    <t>S02001623</t>
  </si>
  <si>
    <t>Canongate, Southside and Dumbiedykes</t>
  </si>
  <si>
    <t>S02001624</t>
  </si>
  <si>
    <t>Abbeyhill</t>
  </si>
  <si>
    <t>S02001625</t>
  </si>
  <si>
    <t>Meadowbank and Abbeyhill North</t>
  </si>
  <si>
    <t>S02001626</t>
  </si>
  <si>
    <t>Willowbrae and Duddingston Village</t>
  </si>
  <si>
    <t>S02001627</t>
  </si>
  <si>
    <t>Craigmillar</t>
  </si>
  <si>
    <t>S02001628</t>
  </si>
  <si>
    <t>Niddrie</t>
  </si>
  <si>
    <t>S02001629</t>
  </si>
  <si>
    <t>Bingham, Magdalene and The Christians</t>
  </si>
  <si>
    <t>S02001630</t>
  </si>
  <si>
    <t>Jewel, Brunstane and Newcraighall</t>
  </si>
  <si>
    <t>S02001631</t>
  </si>
  <si>
    <t>Joppa</t>
  </si>
  <si>
    <t>S02001632</t>
  </si>
  <si>
    <t>Portobello</t>
  </si>
  <si>
    <t>S02001633</t>
  </si>
  <si>
    <t>Duddingston and Portobello South</t>
  </si>
  <si>
    <t>S02001634</t>
  </si>
  <si>
    <t>Mountcastle</t>
  </si>
  <si>
    <t>S02001635</t>
  </si>
  <si>
    <t>Northfield and Piershill</t>
  </si>
  <si>
    <t>S02001636</t>
  </si>
  <si>
    <t>Craigentinny</t>
  </si>
  <si>
    <t>S02001637</t>
  </si>
  <si>
    <t>Restalrig (Loganlea) and Craigentinny West</t>
  </si>
  <si>
    <t>S02001638</t>
  </si>
  <si>
    <t>Restalrig and Lochend</t>
  </si>
  <si>
    <t>S02001639</t>
  </si>
  <si>
    <t>Leith (Hermitage and Prospect Bank)</t>
  </si>
  <si>
    <t>S02001640</t>
  </si>
  <si>
    <t>Western Harbour and Leith Docks</t>
  </si>
  <si>
    <t>S02001641</t>
  </si>
  <si>
    <t>North Leith and Newhaven</t>
  </si>
  <si>
    <t>S02001642</t>
  </si>
  <si>
    <t>The Shore and Constitution Street</t>
  </si>
  <si>
    <t>S02001643</t>
  </si>
  <si>
    <t>Great Junction Street</t>
  </si>
  <si>
    <t>S02001644</t>
  </si>
  <si>
    <t>South Leith</t>
  </si>
  <si>
    <t>S02001645</t>
  </si>
  <si>
    <t>Easter Road and Hawkhill Avenue</t>
  </si>
  <si>
    <t>S02001646</t>
  </si>
  <si>
    <t>Leith (Albert Street)</t>
  </si>
  <si>
    <t>S02001647</t>
  </si>
  <si>
    <t>Hillside and Calton Hill</t>
  </si>
  <si>
    <t>S02001648</t>
  </si>
  <si>
    <t>Pilrig</t>
  </si>
  <si>
    <t>S02001649</t>
  </si>
  <si>
    <t>Bonnington</t>
  </si>
  <si>
    <t>S02001650</t>
  </si>
  <si>
    <t>Trinity East and The Dudleys</t>
  </si>
  <si>
    <t>S02001651</t>
  </si>
  <si>
    <t>Trinity</t>
  </si>
  <si>
    <t>S02001652</t>
  </si>
  <si>
    <t>Inverleith, Goldenacre and Warriston</t>
  </si>
  <si>
    <t>S02001653</t>
  </si>
  <si>
    <t>Broughton North and Powderhall</t>
  </si>
  <si>
    <t>S02001654</t>
  </si>
  <si>
    <t>Broughton South</t>
  </si>
  <si>
    <t>S02001655</t>
  </si>
  <si>
    <t>New Town East and Gayfield</t>
  </si>
  <si>
    <t>S02001656</t>
  </si>
  <si>
    <t>New Town West</t>
  </si>
  <si>
    <t>S02001657</t>
  </si>
  <si>
    <t>Canonmills and New Town North</t>
  </si>
  <si>
    <t>S02001658</t>
  </si>
  <si>
    <t>Stockbridge</t>
  </si>
  <si>
    <t>S02001659</t>
  </si>
  <si>
    <t>Comely Bank</t>
  </si>
  <si>
    <t>S02001660</t>
  </si>
  <si>
    <t>Deans Village</t>
  </si>
  <si>
    <t>S02001661</t>
  </si>
  <si>
    <t>Balgreen and Roseburn</t>
  </si>
  <si>
    <t>S02001662</t>
  </si>
  <si>
    <t>Murrayfield and Ravelston</t>
  </si>
  <si>
    <t>S02001663</t>
  </si>
  <si>
    <t>Craigleith, Orchard Brae and Crewe Toll</t>
  </si>
  <si>
    <t>S02001664</t>
  </si>
  <si>
    <t>Blackhall</t>
  </si>
  <si>
    <t>S02001665</t>
  </si>
  <si>
    <t>Drylaw</t>
  </si>
  <si>
    <t>S02001666</t>
  </si>
  <si>
    <t>West Pilton</t>
  </si>
  <si>
    <t>S02001667</t>
  </si>
  <si>
    <t>Boswall and Pilton</t>
  </si>
  <si>
    <t>S02001668</t>
  </si>
  <si>
    <t>Granton South and Wardieburn</t>
  </si>
  <si>
    <t>S02001669</t>
  </si>
  <si>
    <t>Granton and Royston Mains</t>
  </si>
  <si>
    <t>S02001670</t>
  </si>
  <si>
    <t>Granton West and Salvesen</t>
  </si>
  <si>
    <t>S02001671</t>
  </si>
  <si>
    <t>Muirhouse</t>
  </si>
  <si>
    <t>S02001672</t>
  </si>
  <si>
    <t>Silverknowes and Davidson's Mains</t>
  </si>
  <si>
    <t>S02001673</t>
  </si>
  <si>
    <t>Cramond</t>
  </si>
  <si>
    <t>S02001674</t>
  </si>
  <si>
    <t>Barnton, Cammo and Cramond South</t>
  </si>
  <si>
    <t>S02001675</t>
  </si>
  <si>
    <t>Clermiston and Drumbrae</t>
  </si>
  <si>
    <t>S02001676</t>
  </si>
  <si>
    <t>East Craigs North</t>
  </si>
  <si>
    <t>S02001677</t>
  </si>
  <si>
    <t>East Craigs South</t>
  </si>
  <si>
    <t>S02001678</t>
  </si>
  <si>
    <t>Corstorphine North</t>
  </si>
  <si>
    <t>S02001679</t>
  </si>
  <si>
    <t>Corstorphine</t>
  </si>
  <si>
    <t>S02001680</t>
  </si>
  <si>
    <t>Carrick Knowe</t>
  </si>
  <si>
    <t>S02001681</t>
  </si>
  <si>
    <t>Corstorphine South</t>
  </si>
  <si>
    <t>S02001682</t>
  </si>
  <si>
    <t>South Gyle</t>
  </si>
  <si>
    <t>S02001683</t>
  </si>
  <si>
    <t>Ratho, Ingliston and Gogar</t>
  </si>
  <si>
    <t>S02001684</t>
  </si>
  <si>
    <t>Dalmeny, Kirkliston and Newbridge</t>
  </si>
  <si>
    <t>S02001685</t>
  </si>
  <si>
    <t>Queensferry East</t>
  </si>
  <si>
    <t>S02001686</t>
  </si>
  <si>
    <t>Queensferry West</t>
  </si>
  <si>
    <t>S02001687</t>
  </si>
  <si>
    <t>Barra and South Uist</t>
  </si>
  <si>
    <t>Na h-Eileanan Siar</t>
  </si>
  <si>
    <t>S02001688</t>
  </si>
  <si>
    <t>Benbecula and North Uist</t>
  </si>
  <si>
    <t>S02001689</t>
  </si>
  <si>
    <t>Harris</t>
  </si>
  <si>
    <t>S02001690</t>
  </si>
  <si>
    <t>South Lewis</t>
  </si>
  <si>
    <t>S02001691</t>
  </si>
  <si>
    <t>Northwest Lewis</t>
  </si>
  <si>
    <t>S02001692</t>
  </si>
  <si>
    <t>Broadbay</t>
  </si>
  <si>
    <t>S02001693</t>
  </si>
  <si>
    <t>Stornoway West</t>
  </si>
  <si>
    <t>S02001694</t>
  </si>
  <si>
    <t>Stornoway East</t>
  </si>
  <si>
    <t>S02001695</t>
  </si>
  <si>
    <t>Point</t>
  </si>
  <si>
    <t>S02001696</t>
  </si>
  <si>
    <t>Dunipace</t>
  </si>
  <si>
    <t>Falkirk</t>
  </si>
  <si>
    <t>S02001697</t>
  </si>
  <si>
    <t>Fankerton, Stoneywood and Denny Town</t>
  </si>
  <si>
    <t>S02001698</t>
  </si>
  <si>
    <t>Denny - Nethermains</t>
  </si>
  <si>
    <t>S02001699</t>
  </si>
  <si>
    <t>Head of Muir and Dennyloanhead</t>
  </si>
  <si>
    <t>S02001700</t>
  </si>
  <si>
    <t>Banknock, Haggs and Longcroft</t>
  </si>
  <si>
    <t>S02001701</t>
  </si>
  <si>
    <t>Bonnybridge</t>
  </si>
  <si>
    <t>S02001702</t>
  </si>
  <si>
    <t>High Bonnybridge and Greenhill</t>
  </si>
  <si>
    <t>S02001703</t>
  </si>
  <si>
    <t>Larbert - North Broomage and Inches</t>
  </si>
  <si>
    <t>S02001704</t>
  </si>
  <si>
    <t>Larbert - South Broomage and Village</t>
  </si>
  <si>
    <t>S02001705</t>
  </si>
  <si>
    <t>Stenhousemuir West</t>
  </si>
  <si>
    <t>S02001706</t>
  </si>
  <si>
    <t>Stenhousemuir East</t>
  </si>
  <si>
    <t>S02001707</t>
  </si>
  <si>
    <t>Stenhousemuir - Antonshill</t>
  </si>
  <si>
    <t>S02001708</t>
  </si>
  <si>
    <t>Carron</t>
  </si>
  <si>
    <t>S02001709</t>
  </si>
  <si>
    <t>Carronshore</t>
  </si>
  <si>
    <t>S02001710</t>
  </si>
  <si>
    <t>Carse and Grangemouth Old Town</t>
  </si>
  <si>
    <t>S02001711</t>
  </si>
  <si>
    <t>Falkirk - Bainsford and Langlees</t>
  </si>
  <si>
    <t>S02001712</t>
  </si>
  <si>
    <t>Falkirk - Merchiston and New Carron Village</t>
  </si>
  <si>
    <t>S02001713</t>
  </si>
  <si>
    <t>Falkirk - Grahamston</t>
  </si>
  <si>
    <t>S02001714</t>
  </si>
  <si>
    <t>Falkirk - Middlefield</t>
  </si>
  <si>
    <t>S02001715</t>
  </si>
  <si>
    <t>Falkirk - Town Centre and Callendar Park</t>
  </si>
  <si>
    <t>S02001716</t>
  </si>
  <si>
    <t>Falkirk - Bantaskin</t>
  </si>
  <si>
    <t>S02001717</t>
  </si>
  <si>
    <t>Falkirk - Camelon East</t>
  </si>
  <si>
    <t>S02001718</t>
  </si>
  <si>
    <t>Falkirk - Camelon West</t>
  </si>
  <si>
    <t>S02001719</t>
  </si>
  <si>
    <t>Falkirk - Tamfourhill</t>
  </si>
  <si>
    <t>S02001720</t>
  </si>
  <si>
    <t>Falkirk - Lochgreen and Lionthorn</t>
  </si>
  <si>
    <t>S02001721</t>
  </si>
  <si>
    <t>Hallglen and Glen Village</t>
  </si>
  <si>
    <t>S02001722</t>
  </si>
  <si>
    <t>Shieldhill</t>
  </si>
  <si>
    <t>S02001723</t>
  </si>
  <si>
    <t>Braes Villages</t>
  </si>
  <si>
    <t>S02001724</t>
  </si>
  <si>
    <t>Reddingmuirhead and Overton</t>
  </si>
  <si>
    <t>S02001725</t>
  </si>
  <si>
    <t>Brightons and Wallacestone</t>
  </si>
  <si>
    <t>S02001726</t>
  </si>
  <si>
    <t>Maddiston and Rumford</t>
  </si>
  <si>
    <t>S02001727</t>
  </si>
  <si>
    <t>Polmont</t>
  </si>
  <si>
    <t>S02001728</t>
  </si>
  <si>
    <t>Redding</t>
  </si>
  <si>
    <t>S02001729</t>
  </si>
  <si>
    <t>Laurieston and Westquarter</t>
  </si>
  <si>
    <t>S02001730</t>
  </si>
  <si>
    <t>Grangemouth - Newlands</t>
  </si>
  <si>
    <t>S02001731</t>
  </si>
  <si>
    <t>Grangemouth - Town Centre</t>
  </si>
  <si>
    <t>S02001732</t>
  </si>
  <si>
    <t>Grangemouth - Kersiebank</t>
  </si>
  <si>
    <t>S02001733</t>
  </si>
  <si>
    <t>Grangemouth - Bowhouse</t>
  </si>
  <si>
    <t>S02001734</t>
  </si>
  <si>
    <t>Bo'ness - Douglas</t>
  </si>
  <si>
    <t>S02001735</t>
  </si>
  <si>
    <t>Bo'ness - Newtown</t>
  </si>
  <si>
    <t>S02001736</t>
  </si>
  <si>
    <t>Bo'ness - Kinneil</t>
  </si>
  <si>
    <t>S02001737</t>
  </si>
  <si>
    <t>Blackness, Bo'ness - Carriden and Grahamsdyke</t>
  </si>
  <si>
    <t>S02001738</t>
  </si>
  <si>
    <t>Kincardine</t>
  </si>
  <si>
    <t>Fife</t>
  </si>
  <si>
    <t>S02001739</t>
  </si>
  <si>
    <t>Oakley Comrie and Blairhall</t>
  </si>
  <si>
    <t>S02001740</t>
  </si>
  <si>
    <t>Saline and Gowkhall</t>
  </si>
  <si>
    <t>S02001741</t>
  </si>
  <si>
    <t>Valleyfield Culross and Torryburn</t>
  </si>
  <si>
    <t>S02001742</t>
  </si>
  <si>
    <t>Cairneyhill and Crombie</t>
  </si>
  <si>
    <t>S02001743</t>
  </si>
  <si>
    <t>Crossford Charlestown and Limekilns</t>
  </si>
  <si>
    <t>S02001744</t>
  </si>
  <si>
    <t>Dunfermline Milesmark and Wellwood</t>
  </si>
  <si>
    <t>S02001745</t>
  </si>
  <si>
    <t>Dunfermline Baldridgeburn</t>
  </si>
  <si>
    <t>S02001746</t>
  </si>
  <si>
    <t>Dunfermline Headwell</t>
  </si>
  <si>
    <t>S02001747</t>
  </si>
  <si>
    <t>Dunfermline Central</t>
  </si>
  <si>
    <t>S02001748</t>
  </si>
  <si>
    <t>Dunfermline Brucefield</t>
  </si>
  <si>
    <t>S02001749</t>
  </si>
  <si>
    <t>Dunfermline Garvock Hill</t>
  </si>
  <si>
    <t>S02001750</t>
  </si>
  <si>
    <t>Dunfermline Bellyeoman and Townhill</t>
  </si>
  <si>
    <t>S02001751</t>
  </si>
  <si>
    <t>Dunfermline Duloch North and Lynebank</t>
  </si>
  <si>
    <t>S02001752</t>
  </si>
  <si>
    <t>Dunfermline Touch and Woodmill</t>
  </si>
  <si>
    <t>S02001753</t>
  </si>
  <si>
    <t>Dunfermline Abbeyview North</t>
  </si>
  <si>
    <t>S02001754</t>
  </si>
  <si>
    <t>Dunfermline Abbeyview South</t>
  </si>
  <si>
    <t>S02001755</t>
  </si>
  <si>
    <t>Dunfermline Duloch South</t>
  </si>
  <si>
    <t>S02001756</t>
  </si>
  <si>
    <t>Dunfermline Masterton</t>
  </si>
  <si>
    <t>S02001757</t>
  </si>
  <si>
    <t>Dunfermline Pitcorthie East</t>
  </si>
  <si>
    <t>S02001758</t>
  </si>
  <si>
    <t>Dunfermline Pitcorthie West</t>
  </si>
  <si>
    <t>S02001759</t>
  </si>
  <si>
    <t>Rosyth North</t>
  </si>
  <si>
    <t>S02001760</t>
  </si>
  <si>
    <t>Rosyth East</t>
  </si>
  <si>
    <t>S02001761</t>
  </si>
  <si>
    <t>Rosyth Central</t>
  </si>
  <si>
    <t>S02001762</t>
  </si>
  <si>
    <t>Rosyth South</t>
  </si>
  <si>
    <t>S02001763</t>
  </si>
  <si>
    <t>North Queensferry and Inverkeithing West</t>
  </si>
  <si>
    <t>S02001764</t>
  </si>
  <si>
    <t>Inverkeithing East</t>
  </si>
  <si>
    <t>S02001765</t>
  </si>
  <si>
    <t>Dalgety Bay West and Hillend</t>
  </si>
  <si>
    <t>S02001766</t>
  </si>
  <si>
    <t>Dalgety Bay Central</t>
  </si>
  <si>
    <t>S02001767</t>
  </si>
  <si>
    <t>Dalgety Bay East</t>
  </si>
  <si>
    <t>S02001768</t>
  </si>
  <si>
    <t>Crossgates and Halbeath</t>
  </si>
  <si>
    <t>S02001769</t>
  </si>
  <si>
    <t>Hill of Beath and Kingseat</t>
  </si>
  <si>
    <t>S02001770</t>
  </si>
  <si>
    <t>Cowdenbeath South</t>
  </si>
  <si>
    <t>S02001771</t>
  </si>
  <si>
    <t>Cowdenbeath North</t>
  </si>
  <si>
    <t>S02001772</t>
  </si>
  <si>
    <t>Kelty West</t>
  </si>
  <si>
    <t>S02001773</t>
  </si>
  <si>
    <t>Kelty East</t>
  </si>
  <si>
    <t>S02001774</t>
  </si>
  <si>
    <t>Lochore and Crosshill</t>
  </si>
  <si>
    <t>S02001775</t>
  </si>
  <si>
    <t>Ballingry</t>
  </si>
  <si>
    <t>S02001776</t>
  </si>
  <si>
    <t>Cardenden</t>
  </si>
  <si>
    <t>S02001777</t>
  </si>
  <si>
    <t>Lochgelly East</t>
  </si>
  <si>
    <t>S02001778</t>
  </si>
  <si>
    <t>Lochgelly West and Lumphinnans</t>
  </si>
  <si>
    <t>S02001779</t>
  </si>
  <si>
    <t>Aberdour and Auchtertool</t>
  </si>
  <si>
    <t>S02001780</t>
  </si>
  <si>
    <t>Burntisland West</t>
  </si>
  <si>
    <t>S02001781</t>
  </si>
  <si>
    <t>Burntisland East</t>
  </si>
  <si>
    <t>S02001782</t>
  </si>
  <si>
    <t>Kinghorn</t>
  </si>
  <si>
    <t>S02001783</t>
  </si>
  <si>
    <t>Kirkcaldy Linktown &amp; Seafield</t>
  </si>
  <si>
    <t>S02001784</t>
  </si>
  <si>
    <t>Kirkcaldy Central</t>
  </si>
  <si>
    <t>S02001785</t>
  </si>
  <si>
    <t>Kirkcaldy Bennochy East</t>
  </si>
  <si>
    <t>S02001786</t>
  </si>
  <si>
    <t>Kirkcaldy Bennochy West</t>
  </si>
  <si>
    <t>S02001787</t>
  </si>
  <si>
    <t>Kirkcaldy Raith</t>
  </si>
  <si>
    <t>S02001788</t>
  </si>
  <si>
    <t>Kirkcaldy Newliston and Redcraigs</t>
  </si>
  <si>
    <t>S02001789</t>
  </si>
  <si>
    <t>Kirkcaldy Templehall West</t>
  </si>
  <si>
    <t>S02001790</t>
  </si>
  <si>
    <t>Kirkcaldy Templehall East</t>
  </si>
  <si>
    <t>S02001791</t>
  </si>
  <si>
    <t>Kirkcaldy Dunnikier</t>
  </si>
  <si>
    <t>S02001792</t>
  </si>
  <si>
    <t>Kirkcaldy Chapel</t>
  </si>
  <si>
    <t>S02001793</t>
  </si>
  <si>
    <t>Kirkcaldy Hayfield and Smeaton</t>
  </si>
  <si>
    <t>S02001794</t>
  </si>
  <si>
    <t>Kirkcaldy Pathhead</t>
  </si>
  <si>
    <t>S02001795</t>
  </si>
  <si>
    <t>Kirkcaldy Gallatown and Sinclairtown</t>
  </si>
  <si>
    <t>S02001796</t>
  </si>
  <si>
    <t>Dysart</t>
  </si>
  <si>
    <t>S02001797</t>
  </si>
  <si>
    <t>Wemyss</t>
  </si>
  <si>
    <t>S02001798</t>
  </si>
  <si>
    <t>Thornton and Kinglassie</t>
  </si>
  <si>
    <t>S02001799</t>
  </si>
  <si>
    <t>Leslie and Newcastle</t>
  </si>
  <si>
    <t>S02001800</t>
  </si>
  <si>
    <t>Glenrothes Macedonia and Tanshall</t>
  </si>
  <si>
    <t>S02001801</t>
  </si>
  <si>
    <t>Glenrothes South Parks</t>
  </si>
  <si>
    <t>S02001802</t>
  </si>
  <si>
    <t>Glenrothes Caskieberran and Rimbleton</t>
  </si>
  <si>
    <t>S02001803</t>
  </si>
  <si>
    <t>Glenrothes Auchmuty</t>
  </si>
  <si>
    <t>S02001804</t>
  </si>
  <si>
    <t>Glenrothes Stenton and Finglassie</t>
  </si>
  <si>
    <t>S02001805</t>
  </si>
  <si>
    <t>Glenrothes Pitteuchar</t>
  </si>
  <si>
    <t>S02001806</t>
  </si>
  <si>
    <t>Glenrothes Woodside</t>
  </si>
  <si>
    <t>S02001807</t>
  </si>
  <si>
    <t>Glenrothes Balgeddie and Town Park</t>
  </si>
  <si>
    <t>S02001808</t>
  </si>
  <si>
    <t>Glenrothes Collydean</t>
  </si>
  <si>
    <t>S02001809</t>
  </si>
  <si>
    <t>Glenrothes Cadham and Pitcoudie</t>
  </si>
  <si>
    <t>S02001810</t>
  </si>
  <si>
    <t>Glenrothes Balfarg Pitcairn and Coul</t>
  </si>
  <si>
    <t>S02001811</t>
  </si>
  <si>
    <t>Markinch and Star</t>
  </si>
  <si>
    <t>S02001812</t>
  </si>
  <si>
    <t>Windygates and Coaltown</t>
  </si>
  <si>
    <t>S02001813</t>
  </si>
  <si>
    <t>Buckhaven, Denbeath and Muiredge</t>
  </si>
  <si>
    <t>S02001814</t>
  </si>
  <si>
    <t>Methil Methilhill</t>
  </si>
  <si>
    <t>S02001815</t>
  </si>
  <si>
    <t>Methil West</t>
  </si>
  <si>
    <t>S02001816</t>
  </si>
  <si>
    <t>Methil East</t>
  </si>
  <si>
    <t>S02001817</t>
  </si>
  <si>
    <t>Leven East</t>
  </si>
  <si>
    <t>S02001818</t>
  </si>
  <si>
    <t>Leven West</t>
  </si>
  <si>
    <t>S02001819</t>
  </si>
  <si>
    <t>Leven North</t>
  </si>
  <si>
    <t>S02001820</t>
  </si>
  <si>
    <t>Largo</t>
  </si>
  <si>
    <t>S02001821</t>
  </si>
  <si>
    <t>Kennoway and Bonnybank</t>
  </si>
  <si>
    <t>S02001822</t>
  </si>
  <si>
    <t>Kettle and Ladybank</t>
  </si>
  <si>
    <t>S02001823</t>
  </si>
  <si>
    <t>Falkland and Freuchie</t>
  </si>
  <si>
    <t>S02001824</t>
  </si>
  <si>
    <t>Auchtermuchty and Gateside</t>
  </si>
  <si>
    <t>S02001825</t>
  </si>
  <si>
    <t>Newburgh</t>
  </si>
  <si>
    <t>S02001826</t>
  </si>
  <si>
    <t>Cupar West and Springfield</t>
  </si>
  <si>
    <t>S02001827</t>
  </si>
  <si>
    <t>Cupar Central</t>
  </si>
  <si>
    <t>S02001828</t>
  </si>
  <si>
    <t>Cupar East</t>
  </si>
  <si>
    <t>S02001829</t>
  </si>
  <si>
    <t>Dairsie Ceres and Dunino</t>
  </si>
  <si>
    <t>S02001830</t>
  </si>
  <si>
    <t>Elie Colinsburgh and Largoward</t>
  </si>
  <si>
    <t>S02001831</t>
  </si>
  <si>
    <t>St Monans and Pittenweem</t>
  </si>
  <si>
    <t>S02001832</t>
  </si>
  <si>
    <t>Anstruther</t>
  </si>
  <si>
    <t>S02001833</t>
  </si>
  <si>
    <t>Crail and Boarhills</t>
  </si>
  <si>
    <t>S02001834</t>
  </si>
  <si>
    <t>St Andrews South East</t>
  </si>
  <si>
    <t>S02001835</t>
  </si>
  <si>
    <t>St Andrews Central</t>
  </si>
  <si>
    <t>S02001836</t>
  </si>
  <si>
    <t>St Andrews South West</t>
  </si>
  <si>
    <t>S02001837</t>
  </si>
  <si>
    <t>St Andrews North and Strathkinness</t>
  </si>
  <si>
    <t>S02001838</t>
  </si>
  <si>
    <t>Leuchars and Guardbridge</t>
  </si>
  <si>
    <t>S02001839</t>
  </si>
  <si>
    <t>Balmullo and Gauldry</t>
  </si>
  <si>
    <t>S02001840</t>
  </si>
  <si>
    <t>Tayport</t>
  </si>
  <si>
    <t>S02001841</t>
  </si>
  <si>
    <t>Newport and Wormit</t>
  </si>
  <si>
    <t>S02001842</t>
  </si>
  <si>
    <t>Darnley East</t>
  </si>
  <si>
    <t>Glasgow City</t>
  </si>
  <si>
    <t>S02001843</t>
  </si>
  <si>
    <t>Darnley North</t>
  </si>
  <si>
    <t>S02001844</t>
  </si>
  <si>
    <t>Darnley West</t>
  </si>
  <si>
    <t>S02001845</t>
  </si>
  <si>
    <t>Nitshill</t>
  </si>
  <si>
    <t>S02001846</t>
  </si>
  <si>
    <t>Crookston South</t>
  </si>
  <si>
    <t>S02001847</t>
  </si>
  <si>
    <t>Crookston North</t>
  </si>
  <si>
    <t>S02001848</t>
  </si>
  <si>
    <t>Pollok South and West</t>
  </si>
  <si>
    <t>S02001849</t>
  </si>
  <si>
    <t>Pollok North and East</t>
  </si>
  <si>
    <t>S02001850</t>
  </si>
  <si>
    <t>Cardonald South and East</t>
  </si>
  <si>
    <t>S02001851</t>
  </si>
  <si>
    <t>Cardonald North</t>
  </si>
  <si>
    <t>S02001852</t>
  </si>
  <si>
    <t>Cardonald West and Central</t>
  </si>
  <si>
    <t>S02001853</t>
  </si>
  <si>
    <t>Penilee</t>
  </si>
  <si>
    <t>S02001854</t>
  </si>
  <si>
    <t>Hillington</t>
  </si>
  <si>
    <t>S02001855</t>
  </si>
  <si>
    <t>Drumoyne and Shieldhall</t>
  </si>
  <si>
    <t>S02001856</t>
  </si>
  <si>
    <t>Govan and Linthouse</t>
  </si>
  <si>
    <t>S02001857</t>
  </si>
  <si>
    <t>Craigton</t>
  </si>
  <si>
    <t>S02001858</t>
  </si>
  <si>
    <t>Mosspark</t>
  </si>
  <si>
    <t>S02001859</t>
  </si>
  <si>
    <t>Ibrox</t>
  </si>
  <si>
    <t>S02001860</t>
  </si>
  <si>
    <t>Ibrox East and Cessnock</t>
  </si>
  <si>
    <t>S02001861</t>
  </si>
  <si>
    <t>Kinning Park and Festival Park</t>
  </si>
  <si>
    <t>S02001862</t>
  </si>
  <si>
    <t>Kingston West and Dumbreck</t>
  </si>
  <si>
    <t>S02001863</t>
  </si>
  <si>
    <t>Pollokshields West</t>
  </si>
  <si>
    <t>S02001864</t>
  </si>
  <si>
    <t>Pollokshields East</t>
  </si>
  <si>
    <t>S02001865</t>
  </si>
  <si>
    <t>Govanhill West</t>
  </si>
  <si>
    <t>S02001866</t>
  </si>
  <si>
    <t>Govanhill East and Aikenhead</t>
  </si>
  <si>
    <t>S02001867</t>
  </si>
  <si>
    <t>Battlefield</t>
  </si>
  <si>
    <t>S02001868</t>
  </si>
  <si>
    <t>Strathbungo</t>
  </si>
  <si>
    <t>S02001869</t>
  </si>
  <si>
    <t>Maxwell Park</t>
  </si>
  <si>
    <t>S02001870</t>
  </si>
  <si>
    <t>Shawlands West</t>
  </si>
  <si>
    <t>S02001871</t>
  </si>
  <si>
    <t>Shawlands East</t>
  </si>
  <si>
    <t>S02001872</t>
  </si>
  <si>
    <t>Langside</t>
  </si>
  <si>
    <t>S02001873</t>
  </si>
  <si>
    <t>Pollokshaws</t>
  </si>
  <si>
    <t>S02001874</t>
  </si>
  <si>
    <t>Carnwadric West</t>
  </si>
  <si>
    <t>S02001875</t>
  </si>
  <si>
    <t>Carnwadric East</t>
  </si>
  <si>
    <t>S02001876</t>
  </si>
  <si>
    <t>Newlands</t>
  </si>
  <si>
    <t>S02001877</t>
  </si>
  <si>
    <t>Merrylee and Millbrae</t>
  </si>
  <si>
    <t>S02001878</t>
  </si>
  <si>
    <t>Muirend and Old Cathcart</t>
  </si>
  <si>
    <t>S02001879</t>
  </si>
  <si>
    <t>Carmunnock North</t>
  </si>
  <si>
    <t>S02001880</t>
  </si>
  <si>
    <t>Carmunnock South</t>
  </si>
  <si>
    <t>S02001881</t>
  </si>
  <si>
    <t>Glenwood South</t>
  </si>
  <si>
    <t>S02001882</t>
  </si>
  <si>
    <t>Glenwood North</t>
  </si>
  <si>
    <t>S02001883</t>
  </si>
  <si>
    <t>Castlemilk</t>
  </si>
  <si>
    <t>S02001884</t>
  </si>
  <si>
    <t>Kingspark South</t>
  </si>
  <si>
    <t>S02001885</t>
  </si>
  <si>
    <t>Kingspark North</t>
  </si>
  <si>
    <t>S02001886</t>
  </si>
  <si>
    <t>Cathcart</t>
  </si>
  <si>
    <t>S02001887</t>
  </si>
  <si>
    <t>Mount Florida</t>
  </si>
  <si>
    <t>S02001888</t>
  </si>
  <si>
    <t>Toryglen and Oatlands</t>
  </si>
  <si>
    <t>S02001889</t>
  </si>
  <si>
    <t>Gorbals and Hutchesontown</t>
  </si>
  <si>
    <t>S02001890</t>
  </si>
  <si>
    <t>Laurieston and Tradeston</t>
  </si>
  <si>
    <t>S02001891</t>
  </si>
  <si>
    <t>Calton and Gallowgate</t>
  </si>
  <si>
    <t>S02001892</t>
  </si>
  <si>
    <t>Bridgeton</t>
  </si>
  <si>
    <t>S02001893</t>
  </si>
  <si>
    <t>Dalmarnock</t>
  </si>
  <si>
    <t>S02001894</t>
  </si>
  <si>
    <t>Parkhead West and Barrowfield</t>
  </si>
  <si>
    <t>S02001895</t>
  </si>
  <si>
    <t>Parkhead East and Braidfauld North</t>
  </si>
  <si>
    <t>S02001896</t>
  </si>
  <si>
    <t>Braidfauld</t>
  </si>
  <si>
    <t>S02001897</t>
  </si>
  <si>
    <t>Shettleston South</t>
  </si>
  <si>
    <t>S02001898</t>
  </si>
  <si>
    <t>Carmyle and Mount Vernon South</t>
  </si>
  <si>
    <t>S02001899</t>
  </si>
  <si>
    <t>Mount Vernon North and Sandyhills</t>
  </si>
  <si>
    <t>S02001900</t>
  </si>
  <si>
    <t>Baillieston West</t>
  </si>
  <si>
    <t>S02001901</t>
  </si>
  <si>
    <t>Baillieston East</t>
  </si>
  <si>
    <t>S02001902</t>
  </si>
  <si>
    <t>Garrowhill West</t>
  </si>
  <si>
    <t>S02001903</t>
  </si>
  <si>
    <t>Garrowhill East and Swinton</t>
  </si>
  <si>
    <t>S02001904</t>
  </si>
  <si>
    <t>Easterhouse East</t>
  </si>
  <si>
    <t>S02001905</t>
  </si>
  <si>
    <t>Central Easterhouse</t>
  </si>
  <si>
    <t>S02001906</t>
  </si>
  <si>
    <t>Garthamlock, Auchinlea and Gartloch</t>
  </si>
  <si>
    <t>S02001907</t>
  </si>
  <si>
    <t>North Barlanark and Easterhouse South</t>
  </si>
  <si>
    <t>S02001908</t>
  </si>
  <si>
    <t>Barlanark</t>
  </si>
  <si>
    <t>S02001909</t>
  </si>
  <si>
    <t>Greenfield</t>
  </si>
  <si>
    <t>S02001910</t>
  </si>
  <si>
    <t>Shettleston North</t>
  </si>
  <si>
    <t>S02001911</t>
  </si>
  <si>
    <t>S02001912</t>
  </si>
  <si>
    <t>Old Shettleston and Parkhead North</t>
  </si>
  <si>
    <t>S02001913</t>
  </si>
  <si>
    <t>Carntyne</t>
  </si>
  <si>
    <t>S02001914</t>
  </si>
  <si>
    <t>Cranhill, Lightburn and Queenslie South</t>
  </si>
  <si>
    <t>S02001915</t>
  </si>
  <si>
    <t>Craigend and Ruchazie</t>
  </si>
  <si>
    <t>S02001916</t>
  </si>
  <si>
    <t>Riddrie and Hogganfield</t>
  </si>
  <si>
    <t>S02001917</t>
  </si>
  <si>
    <t>Blackhill and Barmulloch East</t>
  </si>
  <si>
    <t>S02001918</t>
  </si>
  <si>
    <t>Robroyston and Millerston</t>
  </si>
  <si>
    <t>S02001919</t>
  </si>
  <si>
    <t>Balornock</t>
  </si>
  <si>
    <t>S02001920</t>
  </si>
  <si>
    <t>Barmulloch</t>
  </si>
  <si>
    <t>S02001921</t>
  </si>
  <si>
    <t>Petershill</t>
  </si>
  <si>
    <t>S02001922</t>
  </si>
  <si>
    <t>Springburn</t>
  </si>
  <si>
    <t>S02001923</t>
  </si>
  <si>
    <t>Springburn East and Cowlairs</t>
  </si>
  <si>
    <t>S02001924</t>
  </si>
  <si>
    <t>Cowlairs and Port Dundas</t>
  </si>
  <si>
    <t>S02001925</t>
  </si>
  <si>
    <t>Sighthill</t>
  </si>
  <si>
    <t>S02001926</t>
  </si>
  <si>
    <t>Roystonhill, Blochairn, and Provanmill</t>
  </si>
  <si>
    <t>S02001927</t>
  </si>
  <si>
    <t>Dennistoun North</t>
  </si>
  <si>
    <t>S02001928</t>
  </si>
  <si>
    <t>Alexandra Parade</t>
  </si>
  <si>
    <t>S02001929</t>
  </si>
  <si>
    <t>Carntyne West and Haghill</t>
  </si>
  <si>
    <t>S02001930</t>
  </si>
  <si>
    <t>Dennistoun</t>
  </si>
  <si>
    <t>S02001931</t>
  </si>
  <si>
    <t>Gallowgate North and Bellgrove</t>
  </si>
  <si>
    <t>S02001932</t>
  </si>
  <si>
    <t>S02001933</t>
  </si>
  <si>
    <t>S02001934</t>
  </si>
  <si>
    <t>City Centre South</t>
  </si>
  <si>
    <t>S02001935</t>
  </si>
  <si>
    <t>Anderston</t>
  </si>
  <si>
    <t>S02001936</t>
  </si>
  <si>
    <t>Finnieston and Kelvinhaugh</t>
  </si>
  <si>
    <t>S02001937</t>
  </si>
  <si>
    <t>Woodlands</t>
  </si>
  <si>
    <t>S02001938</t>
  </si>
  <si>
    <t>S02001939</t>
  </si>
  <si>
    <t>Firhill</t>
  </si>
  <si>
    <t>S02001940</t>
  </si>
  <si>
    <t>Keppochhill</t>
  </si>
  <si>
    <t>S02001941</t>
  </si>
  <si>
    <t>Ruchill</t>
  </si>
  <si>
    <t>S02001942</t>
  </si>
  <si>
    <t>Possil Park</t>
  </si>
  <si>
    <t>S02001943</t>
  </si>
  <si>
    <t>Milton West</t>
  </si>
  <si>
    <t>S02001944</t>
  </si>
  <si>
    <t>Milton East</t>
  </si>
  <si>
    <t>S02001945</t>
  </si>
  <si>
    <t>Summerston Central and West</t>
  </si>
  <si>
    <t>S02001946</t>
  </si>
  <si>
    <t>Summerston North</t>
  </si>
  <si>
    <t>S02001947</t>
  </si>
  <si>
    <t>Maryhill East</t>
  </si>
  <si>
    <t>S02001948</t>
  </si>
  <si>
    <t>Maryhill West</t>
  </si>
  <si>
    <t>S02001949</t>
  </si>
  <si>
    <t>Wyndford</t>
  </si>
  <si>
    <t>S02001950</t>
  </si>
  <si>
    <t>Kelvindale</t>
  </si>
  <si>
    <t>S02001951</t>
  </si>
  <si>
    <t>North Kelvin</t>
  </si>
  <si>
    <t>S02001952</t>
  </si>
  <si>
    <t>Kelvingrove and University</t>
  </si>
  <si>
    <t>S02001953</t>
  </si>
  <si>
    <t>S02001954</t>
  </si>
  <si>
    <t>Glasgow Harbour and Partick South</t>
  </si>
  <si>
    <t>S02001955</t>
  </si>
  <si>
    <t>Partick</t>
  </si>
  <si>
    <t>S02001956</t>
  </si>
  <si>
    <t>Partickhill and Hyndland</t>
  </si>
  <si>
    <t>S02001957</t>
  </si>
  <si>
    <t>Dowanhill</t>
  </si>
  <si>
    <t>S02001958</t>
  </si>
  <si>
    <t>Kelvinside and Jordanhill</t>
  </si>
  <si>
    <t>S02001959</t>
  </si>
  <si>
    <t>Broomhill</t>
  </si>
  <si>
    <t>S02001960</t>
  </si>
  <si>
    <t>Victoria Park</t>
  </si>
  <si>
    <t>S02001961</t>
  </si>
  <si>
    <t>Whiteinch</t>
  </si>
  <si>
    <t>S02001962</t>
  </si>
  <si>
    <t>Scotstoun North and East</t>
  </si>
  <si>
    <t>S02001963</t>
  </si>
  <si>
    <t>Scotstoun South and West</t>
  </si>
  <si>
    <t>S02001964</t>
  </si>
  <si>
    <t>Yoker South</t>
  </si>
  <si>
    <t>S02001965</t>
  </si>
  <si>
    <t>Yoker North</t>
  </si>
  <si>
    <t>S02001966</t>
  </si>
  <si>
    <t>Knightswood West</t>
  </si>
  <si>
    <t>S02001967</t>
  </si>
  <si>
    <t>Knightswood East</t>
  </si>
  <si>
    <t>S02001968</t>
  </si>
  <si>
    <t>Knightswood Park West</t>
  </si>
  <si>
    <t>S02001969</t>
  </si>
  <si>
    <t>Knightswood Park East</t>
  </si>
  <si>
    <t>S02001970</t>
  </si>
  <si>
    <t>Anniesland East</t>
  </si>
  <si>
    <t>S02001971</t>
  </si>
  <si>
    <t>Anniesland West</t>
  </si>
  <si>
    <t>S02001972</t>
  </si>
  <si>
    <t>Blairdardie East</t>
  </si>
  <si>
    <t>S02001973</t>
  </si>
  <si>
    <t>Blairdardie West</t>
  </si>
  <si>
    <t>S02001974</t>
  </si>
  <si>
    <t>Drumchapel South</t>
  </si>
  <si>
    <t>S02001975</t>
  </si>
  <si>
    <t>Drumchapel North</t>
  </si>
  <si>
    <t>S02001976</t>
  </si>
  <si>
    <t>Drumry East</t>
  </si>
  <si>
    <t>S02001977</t>
  </si>
  <si>
    <t>Drumry West</t>
  </si>
  <si>
    <t>S02001978</t>
  </si>
  <si>
    <t>Lochaber West</t>
  </si>
  <si>
    <t>Highland</t>
  </si>
  <si>
    <t>S02001979</t>
  </si>
  <si>
    <t>Fort William North</t>
  </si>
  <si>
    <t>S02001980</t>
  </si>
  <si>
    <t>Fort William South</t>
  </si>
  <si>
    <t>S02001981</t>
  </si>
  <si>
    <t>Lochaber East and North</t>
  </si>
  <si>
    <t>S02001982</t>
  </si>
  <si>
    <t>Badenoch and Strathspey South</t>
  </si>
  <si>
    <t>S02001983</t>
  </si>
  <si>
    <t>Badenoch and Strathspey Central</t>
  </si>
  <si>
    <t>S02001984</t>
  </si>
  <si>
    <t>Badenoch and Strathspey North</t>
  </si>
  <si>
    <t>S02001985</t>
  </si>
  <si>
    <t>Nairn Rural</t>
  </si>
  <si>
    <t>S02001986</t>
  </si>
  <si>
    <t>Nairn East</t>
  </si>
  <si>
    <t>S02001987</t>
  </si>
  <si>
    <t>Nairn West</t>
  </si>
  <si>
    <t>S02001988</t>
  </si>
  <si>
    <t>Inverness East Rural</t>
  </si>
  <si>
    <t>S02001989</t>
  </si>
  <si>
    <t>Inverness Culloden and Balloch</t>
  </si>
  <si>
    <t>S02001990</t>
  </si>
  <si>
    <t>Inverness Smithton</t>
  </si>
  <si>
    <t>S02001991</t>
  </si>
  <si>
    <t>Inverness Westhill</t>
  </si>
  <si>
    <t>S02001992</t>
  </si>
  <si>
    <t>Inverness Inshes</t>
  </si>
  <si>
    <t>S02001993</t>
  </si>
  <si>
    <t>Inverness Slackbuie</t>
  </si>
  <si>
    <t>S02001994</t>
  </si>
  <si>
    <t>Inverness Lochardil and Holm Mains</t>
  </si>
  <si>
    <t>S02001995</t>
  </si>
  <si>
    <t>Inverness Drummond</t>
  </si>
  <si>
    <t>S02001996</t>
  </si>
  <si>
    <t>Inverness Hilton</t>
  </si>
  <si>
    <t>S02001997</t>
  </si>
  <si>
    <t>Inverness Drakies</t>
  </si>
  <si>
    <t>S02001998</t>
  </si>
  <si>
    <t>Inverness Central, Raigmore and Longman</t>
  </si>
  <si>
    <t>S02001999</t>
  </si>
  <si>
    <t>Inverness Crown and Haugh</t>
  </si>
  <si>
    <t>S02002000</t>
  </si>
  <si>
    <t>Inverness Ballifeary and Dalneigh</t>
  </si>
  <si>
    <t>S02002001</t>
  </si>
  <si>
    <t>Inverness Muirtown</t>
  </si>
  <si>
    <t>S02002002</t>
  </si>
  <si>
    <t>Inverness Merkinch</t>
  </si>
  <si>
    <t>S02002003</t>
  </si>
  <si>
    <t>Inverness Scorguie</t>
  </si>
  <si>
    <t>S02002004</t>
  </si>
  <si>
    <t>Inverness Kinmylies and South West</t>
  </si>
  <si>
    <t>S02002005</t>
  </si>
  <si>
    <t>Inverness West Rural</t>
  </si>
  <si>
    <t>S02002006</t>
  </si>
  <si>
    <t>Loch Ness</t>
  </si>
  <si>
    <t>S02002007</t>
  </si>
  <si>
    <t>Lochalsh</t>
  </si>
  <si>
    <t>S02002008</t>
  </si>
  <si>
    <t>Skye South</t>
  </si>
  <si>
    <t>S02002009</t>
  </si>
  <si>
    <t>Skye North East</t>
  </si>
  <si>
    <t>S02002010</t>
  </si>
  <si>
    <t>Skye North West</t>
  </si>
  <si>
    <t>S02002011</t>
  </si>
  <si>
    <t>Ross and Cromarty South West</t>
  </si>
  <si>
    <t>S02002012</t>
  </si>
  <si>
    <t>Ross and Cromarty North West</t>
  </si>
  <si>
    <t>S02002013</t>
  </si>
  <si>
    <t>Ross and Cromarty Central</t>
  </si>
  <si>
    <t>S02002014</t>
  </si>
  <si>
    <t>Ross and Cromarty East</t>
  </si>
  <si>
    <t>S02002015</t>
  </si>
  <si>
    <t>Muir of Ord</t>
  </si>
  <si>
    <t>S02002016</t>
  </si>
  <si>
    <t>Conon</t>
  </si>
  <si>
    <t>S02002017</t>
  </si>
  <si>
    <t>Dingwall</t>
  </si>
  <si>
    <t>S02002018</t>
  </si>
  <si>
    <t>Black Isle South</t>
  </si>
  <si>
    <t>S02002019</t>
  </si>
  <si>
    <t>Black Isle North</t>
  </si>
  <si>
    <t>S02002020</t>
  </si>
  <si>
    <t>Alness</t>
  </si>
  <si>
    <t>S02002021</t>
  </si>
  <si>
    <t>Invergordon</t>
  </si>
  <si>
    <t>S02002022</t>
  </si>
  <si>
    <t>Seaboard</t>
  </si>
  <si>
    <t>S02002023</t>
  </si>
  <si>
    <t>Tain</t>
  </si>
  <si>
    <t>S02002024</t>
  </si>
  <si>
    <t>Sutherland South</t>
  </si>
  <si>
    <t>S02002025</t>
  </si>
  <si>
    <t>Sutherland East</t>
  </si>
  <si>
    <t>S02002026</t>
  </si>
  <si>
    <t>Caithness South</t>
  </si>
  <si>
    <t>S02002027</t>
  </si>
  <si>
    <t>Wick South</t>
  </si>
  <si>
    <t>S02002028</t>
  </si>
  <si>
    <t>Wick North</t>
  </si>
  <si>
    <t>S02002029</t>
  </si>
  <si>
    <t>Caithness North East</t>
  </si>
  <si>
    <t>S02002030</t>
  </si>
  <si>
    <t>Caithness North West</t>
  </si>
  <si>
    <t>S02002031</t>
  </si>
  <si>
    <t>Thurso East</t>
  </si>
  <si>
    <t>S02002032</t>
  </si>
  <si>
    <t>Thurso West</t>
  </si>
  <si>
    <t>S02002033</t>
  </si>
  <si>
    <t>Sutherland North and West</t>
  </si>
  <si>
    <t>S02002034</t>
  </si>
  <si>
    <t>Kilmacolm Central</t>
  </si>
  <si>
    <t>Inverclyde</t>
  </si>
  <si>
    <t>S02002035</t>
  </si>
  <si>
    <t>Kilmacolm, Quarriers, Greenock Upper East/Central</t>
  </si>
  <si>
    <t>S02002036</t>
  </si>
  <si>
    <t>Inverkip and Wemyss Bay</t>
  </si>
  <si>
    <t>S02002037</t>
  </si>
  <si>
    <t>West Braeside, East Inverkip and West Gourock</t>
  </si>
  <si>
    <t>S02002038</t>
  </si>
  <si>
    <t>Gourock Upper and West Central and Upper Larkfield</t>
  </si>
  <si>
    <t>S02002039</t>
  </si>
  <si>
    <t>Gourock Central, Upper East and IRH</t>
  </si>
  <si>
    <t>S02002040</t>
  </si>
  <si>
    <t>Braeside, Branchton, Lower Larkfield and Ravenscraig</t>
  </si>
  <si>
    <t>S02002041</t>
  </si>
  <si>
    <t>Lower Bow and Larkfield, Fancy Farm, Mallard Bowl</t>
  </si>
  <si>
    <t>S02002042</t>
  </si>
  <si>
    <t>Gourock East, Greenock West and Lyle Road</t>
  </si>
  <si>
    <t>S02002043</t>
  </si>
  <si>
    <t>Greenock West and Central</t>
  </si>
  <si>
    <t>S02002044</t>
  </si>
  <si>
    <t>Bow Farm, Barrs Cottage, Cowdenknowes and Overton</t>
  </si>
  <si>
    <t>S02002045</t>
  </si>
  <si>
    <t>Greenock Upper Central</t>
  </si>
  <si>
    <t>S02002046</t>
  </si>
  <si>
    <t>Greenock Town Centre and East Central</t>
  </si>
  <si>
    <t>S02002047</t>
  </si>
  <si>
    <t>Greenock East</t>
  </si>
  <si>
    <t>S02002048</t>
  </si>
  <si>
    <t>Port Glasgow Upper, West and Central</t>
  </si>
  <si>
    <t>S02002049</t>
  </si>
  <si>
    <t>Port Glasgow Mid, East and Central</t>
  </si>
  <si>
    <t>S02002050</t>
  </si>
  <si>
    <t>Port Glasgow Upper East</t>
  </si>
  <si>
    <t>S02002051</t>
  </si>
  <si>
    <t>Rural South Midlothian</t>
  </si>
  <si>
    <t>Midlothian</t>
  </si>
  <si>
    <t>S02002052</t>
  </si>
  <si>
    <t>Penicuik Southeast</t>
  </si>
  <si>
    <t>S02002053</t>
  </si>
  <si>
    <t>Penicuik Southwest</t>
  </si>
  <si>
    <t>S02002054</t>
  </si>
  <si>
    <t>Penicuik East</t>
  </si>
  <si>
    <t>S02002055</t>
  </si>
  <si>
    <t>Penicuik North</t>
  </si>
  <si>
    <t>S02002056</t>
  </si>
  <si>
    <t>Pentland</t>
  </si>
  <si>
    <t>S02002057</t>
  </si>
  <si>
    <t>Roslin and Bilston</t>
  </si>
  <si>
    <t>S02002058</t>
  </si>
  <si>
    <t>Straiton</t>
  </si>
  <si>
    <t>S02002059</t>
  </si>
  <si>
    <t>Loanhead</t>
  </si>
  <si>
    <t>S02002060</t>
  </si>
  <si>
    <t>Bonnyrigg South</t>
  </si>
  <si>
    <t>S02002061</t>
  </si>
  <si>
    <t>Bonnyrigg North</t>
  </si>
  <si>
    <t>S02002062</t>
  </si>
  <si>
    <t>Newbattle and Dalhousie</t>
  </si>
  <si>
    <t>S02002063</t>
  </si>
  <si>
    <t>Eskbank</t>
  </si>
  <si>
    <t>S02002064</t>
  </si>
  <si>
    <t>Shawfair</t>
  </si>
  <si>
    <t>S02002065</t>
  </si>
  <si>
    <t>Thornybank</t>
  </si>
  <si>
    <t>S02002066</t>
  </si>
  <si>
    <t>Dalkeith</t>
  </si>
  <si>
    <t>S02002067</t>
  </si>
  <si>
    <t>Pathhead and Rural East Midlothian</t>
  </si>
  <si>
    <t>S02002068</t>
  </si>
  <si>
    <t>Easthouses</t>
  </si>
  <si>
    <t>S02002069</t>
  </si>
  <si>
    <t>Mayfield</t>
  </si>
  <si>
    <t>S02002070</t>
  </si>
  <si>
    <t>Newtongrange</t>
  </si>
  <si>
    <t>S02002071</t>
  </si>
  <si>
    <t>North Gorebridge</t>
  </si>
  <si>
    <t>S02002072</t>
  </si>
  <si>
    <t>Gorebridge and Middleton</t>
  </si>
  <si>
    <t>S02002073</t>
  </si>
  <si>
    <t>South Speyside and the Cabrach</t>
  </si>
  <si>
    <t>Moray</t>
  </si>
  <si>
    <t>S02002074</t>
  </si>
  <si>
    <t>North Speyside</t>
  </si>
  <si>
    <t>S02002075</t>
  </si>
  <si>
    <t>Rural Keith and Strathisla</t>
  </si>
  <si>
    <t>S02002076</t>
  </si>
  <si>
    <t>Keith and Fife Keith</t>
  </si>
  <si>
    <t>S02002077</t>
  </si>
  <si>
    <t>Cullen, Portknockie, Findochty, Drybridge and Berryhillock</t>
  </si>
  <si>
    <t>S02002078</t>
  </si>
  <si>
    <t>Buckie Central East</t>
  </si>
  <si>
    <t>S02002079</t>
  </si>
  <si>
    <t>Buckie West and Mains of Buckie</t>
  </si>
  <si>
    <t>S02002080</t>
  </si>
  <si>
    <t>Mosstodloch, Portgordon and seaward</t>
  </si>
  <si>
    <t>S02002081</t>
  </si>
  <si>
    <t>Fochabers, Aultmore, Clochan and Ordiquish</t>
  </si>
  <si>
    <t>S02002082</t>
  </si>
  <si>
    <t>Heldon West, Fogwatt to Inchberry</t>
  </si>
  <si>
    <t>S02002083</t>
  </si>
  <si>
    <t>Lhanbryde, Urquhart, Pitgavney and seaward</t>
  </si>
  <si>
    <t>S02002084</t>
  </si>
  <si>
    <t>Elgin Cathedral to Ashgrove and Pinefield</t>
  </si>
  <si>
    <t>S02002085</t>
  </si>
  <si>
    <t>New Elgin East</t>
  </si>
  <si>
    <t>S02002086</t>
  </si>
  <si>
    <t>New Elgin West</t>
  </si>
  <si>
    <t>S02002087</t>
  </si>
  <si>
    <t>Elgin Central West</t>
  </si>
  <si>
    <t>S02002088</t>
  </si>
  <si>
    <t>Elgin Bishopmill East and Ladyhill</t>
  </si>
  <si>
    <t>S02002089</t>
  </si>
  <si>
    <t>Elgin Bishopmill West and Newfield</t>
  </si>
  <si>
    <t>S02002090</t>
  </si>
  <si>
    <t>Lossiemouth East and Seatown</t>
  </si>
  <si>
    <t>S02002091</t>
  </si>
  <si>
    <t>Lossiemouth West</t>
  </si>
  <si>
    <t>S02002092</t>
  </si>
  <si>
    <t>Burghead, Roseisle and Laich</t>
  </si>
  <si>
    <t>S02002093</t>
  </si>
  <si>
    <t>Findhorn, Kinloss and Pluscarden Valley</t>
  </si>
  <si>
    <t>S02002094</t>
  </si>
  <si>
    <t>Forres Central East and seaward</t>
  </si>
  <si>
    <t>S02002095</t>
  </si>
  <si>
    <t>Forres South West and Mannachie</t>
  </si>
  <si>
    <t>S02002096</t>
  </si>
  <si>
    <t>Rafford, Dallas, Dyke to Dava</t>
  </si>
  <si>
    <t>S02002097</t>
  </si>
  <si>
    <t>Arran</t>
  </si>
  <si>
    <t>North Ayrshire</t>
  </si>
  <si>
    <t>S02002098</t>
  </si>
  <si>
    <t>Springside and Rural</t>
  </si>
  <si>
    <t>S02002099</t>
  </si>
  <si>
    <t>Irvine Tarryholme</t>
  </si>
  <si>
    <t>S02002100</t>
  </si>
  <si>
    <t>Dreghorn</t>
  </si>
  <si>
    <t>S02002101</t>
  </si>
  <si>
    <t>Irvine Broomlands</t>
  </si>
  <si>
    <t>S02002102</t>
  </si>
  <si>
    <t>Irvine Bourtreehill</t>
  </si>
  <si>
    <t>S02002103</t>
  </si>
  <si>
    <t>Irvine Girdle Toll and Staneca</t>
  </si>
  <si>
    <t>S02002104</t>
  </si>
  <si>
    <t>Irvine Perceton and Lawthorn</t>
  </si>
  <si>
    <t>S02002105</t>
  </si>
  <si>
    <t>Irvine Castlepark North</t>
  </si>
  <si>
    <t>S02002106</t>
  </si>
  <si>
    <t>Irvine Castlepark South</t>
  </si>
  <si>
    <t>S02002107</t>
  </si>
  <si>
    <t>Irvine East</t>
  </si>
  <si>
    <t>S02002108</t>
  </si>
  <si>
    <t>Irvine Central</t>
  </si>
  <si>
    <t>S02002109</t>
  </si>
  <si>
    <t>Irvine Fullarton</t>
  </si>
  <si>
    <t>S02002110</t>
  </si>
  <si>
    <t>Stevenston Ardeer</t>
  </si>
  <si>
    <t>S02002111</t>
  </si>
  <si>
    <t>Saltcoats Central</t>
  </si>
  <si>
    <t>S02002112</t>
  </si>
  <si>
    <t>Ardrossan Central</t>
  </si>
  <si>
    <t>S02002113</t>
  </si>
  <si>
    <t>Ardrossan North West</t>
  </si>
  <si>
    <t>S02002114</t>
  </si>
  <si>
    <t>Ardrossan North East</t>
  </si>
  <si>
    <t>S02002115</t>
  </si>
  <si>
    <t>Saltcoats North West</t>
  </si>
  <si>
    <t>S02002116</t>
  </si>
  <si>
    <t>Saltcoats North East</t>
  </si>
  <si>
    <t>S02002117</t>
  </si>
  <si>
    <t>Stevenston North West</t>
  </si>
  <si>
    <t>S02002118</t>
  </si>
  <si>
    <t>Stevenston Hayocks</t>
  </si>
  <si>
    <t>S02002119</t>
  </si>
  <si>
    <t>Kilwinning Whitehirst Park and Woodside</t>
  </si>
  <si>
    <t>S02002120</t>
  </si>
  <si>
    <t>Kilwinning Pennyburn</t>
  </si>
  <si>
    <t>S02002121</t>
  </si>
  <si>
    <t>Kilwinning West and Blacklands</t>
  </si>
  <si>
    <t>S02002122</t>
  </si>
  <si>
    <t>Kilwinning Central and North</t>
  </si>
  <si>
    <t>S02002123</t>
  </si>
  <si>
    <t>Dalry East and Rural</t>
  </si>
  <si>
    <t>S02002124</t>
  </si>
  <si>
    <t>Dalry West</t>
  </si>
  <si>
    <t>S02002125</t>
  </si>
  <si>
    <t>Fairlie and Rural</t>
  </si>
  <si>
    <t>S02002126</t>
  </si>
  <si>
    <t>West Kilbride and Seamill</t>
  </si>
  <si>
    <t>S02002127</t>
  </si>
  <si>
    <t>Largs South</t>
  </si>
  <si>
    <t>S02002128</t>
  </si>
  <si>
    <t>Largs Central and Cumbrae</t>
  </si>
  <si>
    <t>S02002129</t>
  </si>
  <si>
    <t>Largs North</t>
  </si>
  <si>
    <t>S02002130</t>
  </si>
  <si>
    <t>Skelmorlie and Rural</t>
  </si>
  <si>
    <t>S02002131</t>
  </si>
  <si>
    <t>Kilbirnie North</t>
  </si>
  <si>
    <t>S02002132</t>
  </si>
  <si>
    <t>Kilbirnie South and Longbar</t>
  </si>
  <si>
    <t>S02002133</t>
  </si>
  <si>
    <t>Beith West</t>
  </si>
  <si>
    <t>S02002134</t>
  </si>
  <si>
    <t>Beith East and Rural</t>
  </si>
  <si>
    <t>S02002135</t>
  </si>
  <si>
    <t>Overtown</t>
  </si>
  <si>
    <t>North Lanarkshire</t>
  </si>
  <si>
    <t>S02002136</t>
  </si>
  <si>
    <t>Netherton and Kirkhill</t>
  </si>
  <si>
    <t>S02002137</t>
  </si>
  <si>
    <t>S02002138</t>
  </si>
  <si>
    <t>Muirhouse and Knowetop</t>
  </si>
  <si>
    <t>S02002139</t>
  </si>
  <si>
    <t>Craigneuk Wishaw</t>
  </si>
  <si>
    <t>S02002140</t>
  </si>
  <si>
    <t>Pather</t>
  </si>
  <si>
    <t>S02002141</t>
  </si>
  <si>
    <t>Wishaw South</t>
  </si>
  <si>
    <t>S02002142</t>
  </si>
  <si>
    <t>Wishaw North</t>
  </si>
  <si>
    <t>S02002143</t>
  </si>
  <si>
    <t>Coltness</t>
  </si>
  <si>
    <t>S02002144</t>
  </si>
  <si>
    <t>Wishaw East</t>
  </si>
  <si>
    <t>S02002145</t>
  </si>
  <si>
    <t>Newmains</t>
  </si>
  <si>
    <t>S02002146</t>
  </si>
  <si>
    <t>Allanton - Newmains Rural</t>
  </si>
  <si>
    <t>S02002147</t>
  </si>
  <si>
    <t>Shotts</t>
  </si>
  <si>
    <t>S02002148</t>
  </si>
  <si>
    <t>Stane</t>
  </si>
  <si>
    <t>S02002149</t>
  </si>
  <si>
    <t>Harthill and Salsburgh</t>
  </si>
  <si>
    <t>S02002150</t>
  </si>
  <si>
    <t>Cleland</t>
  </si>
  <si>
    <t>S02002151</t>
  </si>
  <si>
    <t>Newarthill</t>
  </si>
  <si>
    <t>S02002152</t>
  </si>
  <si>
    <t>Carfin North</t>
  </si>
  <si>
    <t>S02002153</t>
  </si>
  <si>
    <t>Clydesdale and New Stevenston</t>
  </si>
  <si>
    <t>S02002154</t>
  </si>
  <si>
    <t>Carfin and Cleekhimin</t>
  </si>
  <si>
    <t>S02002155</t>
  </si>
  <si>
    <t>Motherwell South</t>
  </si>
  <si>
    <t>S02002156</t>
  </si>
  <si>
    <t>Ladywell</t>
  </si>
  <si>
    <t>S02002157</t>
  </si>
  <si>
    <t>Motherwell West</t>
  </si>
  <si>
    <t>S02002158</t>
  </si>
  <si>
    <t>Motherwell North</t>
  </si>
  <si>
    <t>S02002159</t>
  </si>
  <si>
    <t>Forgewood</t>
  </si>
  <si>
    <t>S02002160</t>
  </si>
  <si>
    <t>Holytown</t>
  </si>
  <si>
    <t>S02002161</t>
  </si>
  <si>
    <t>Milnwood</t>
  </si>
  <si>
    <t>S02002162</t>
  </si>
  <si>
    <t>Orbiston</t>
  </si>
  <si>
    <t>S02002163</t>
  </si>
  <si>
    <t>Bellshill South</t>
  </si>
  <si>
    <t>S02002164</t>
  </si>
  <si>
    <t>Hattonrigg</t>
  </si>
  <si>
    <t>S02002165</t>
  </si>
  <si>
    <t>Bellshill Central</t>
  </si>
  <si>
    <t>S02002166</t>
  </si>
  <si>
    <t>Fallside</t>
  </si>
  <si>
    <t>S02002167</t>
  </si>
  <si>
    <t>Viewpark</t>
  </si>
  <si>
    <t>S02002168</t>
  </si>
  <si>
    <t>Birkenshaw</t>
  </si>
  <si>
    <t>S02002169</t>
  </si>
  <si>
    <t>Kirkwood and Bargeddie</t>
  </si>
  <si>
    <t>S02002170</t>
  </si>
  <si>
    <t>Kirkshaws</t>
  </si>
  <si>
    <t>S02002171</t>
  </si>
  <si>
    <t>Dundyvan</t>
  </si>
  <si>
    <t>S02002172</t>
  </si>
  <si>
    <t>Drumpellier and Langloan</t>
  </si>
  <si>
    <t>S02002173</t>
  </si>
  <si>
    <t>Coatbridge West</t>
  </si>
  <si>
    <t>S02002174</t>
  </si>
  <si>
    <t>Townhead</t>
  </si>
  <si>
    <t>S02002175</t>
  </si>
  <si>
    <t>Sunnyside and Cliftonville</t>
  </si>
  <si>
    <t>S02002176</t>
  </si>
  <si>
    <t>Cliftonville</t>
  </si>
  <si>
    <t>S02002177</t>
  </si>
  <si>
    <t>Shawhead and Whifflet</t>
  </si>
  <si>
    <t>S02002178</t>
  </si>
  <si>
    <t>Greenend and Carnbroe</t>
  </si>
  <si>
    <t>S02002179</t>
  </si>
  <si>
    <t>Calderbank and Brownsburn</t>
  </si>
  <si>
    <t>S02002180</t>
  </si>
  <si>
    <t>Chapelhall West</t>
  </si>
  <si>
    <t>S02002181</t>
  </si>
  <si>
    <t>Chapelhall East</t>
  </si>
  <si>
    <t>S02002182</t>
  </si>
  <si>
    <t>Craigneuk Airdrie</t>
  </si>
  <si>
    <t>S02002183</t>
  </si>
  <si>
    <t>Petersburn</t>
  </si>
  <si>
    <t>S02002184</t>
  </si>
  <si>
    <t>Gartlea</t>
  </si>
  <si>
    <t>S02002185</t>
  </si>
  <si>
    <t>Cairnhill</t>
  </si>
  <si>
    <t>S02002186</t>
  </si>
  <si>
    <t>Coatdyke and Whinhall</t>
  </si>
  <si>
    <t>S02002187</t>
  </si>
  <si>
    <t>Thrashbush</t>
  </si>
  <si>
    <t>S02002188</t>
  </si>
  <si>
    <t>Airdrie North</t>
  </si>
  <si>
    <t>S02002189</t>
  </si>
  <si>
    <t>Drumgelloch</t>
  </si>
  <si>
    <t>S02002190</t>
  </si>
  <si>
    <t>Caldercruix and Plains</t>
  </si>
  <si>
    <t>S02002191</t>
  </si>
  <si>
    <t>Glenmavis and Greengairs</t>
  </si>
  <si>
    <t>S02002192</t>
  </si>
  <si>
    <t>Gartcosh and Marnock</t>
  </si>
  <si>
    <t>S02002193</t>
  </si>
  <si>
    <t>Cardowan and Millerston</t>
  </si>
  <si>
    <t>S02002194</t>
  </si>
  <si>
    <t>Stepps</t>
  </si>
  <si>
    <t>S02002195</t>
  </si>
  <si>
    <t>Chryston and Muirhead</t>
  </si>
  <si>
    <t>S02002196</t>
  </si>
  <si>
    <t>Moodiesburn West</t>
  </si>
  <si>
    <t>S02002197</t>
  </si>
  <si>
    <t>Moodiesburn East</t>
  </si>
  <si>
    <t>S02002198</t>
  </si>
  <si>
    <t>Westfield</t>
  </si>
  <si>
    <t>S02002199</t>
  </si>
  <si>
    <t>Condorrat</t>
  </si>
  <si>
    <t>S02002200</t>
  </si>
  <si>
    <t>Greenfaulds</t>
  </si>
  <si>
    <t>S02002201</t>
  </si>
  <si>
    <t>Seafar</t>
  </si>
  <si>
    <t>S02002202</t>
  </si>
  <si>
    <t>Cumbernauld Central</t>
  </si>
  <si>
    <t>S02002203</t>
  </si>
  <si>
    <t>Kildrum</t>
  </si>
  <si>
    <t>S02002204</t>
  </si>
  <si>
    <t>Abronhill South</t>
  </si>
  <si>
    <t>S02002205</t>
  </si>
  <si>
    <t>Abronhill North</t>
  </si>
  <si>
    <t>S02002206</t>
  </si>
  <si>
    <t>Village and Castlecary</t>
  </si>
  <si>
    <t>S02002207</t>
  </si>
  <si>
    <t>Carrickstone</t>
  </si>
  <si>
    <t>S02002208</t>
  </si>
  <si>
    <t>Balloch West</t>
  </si>
  <si>
    <t>S02002209</t>
  </si>
  <si>
    <t>Balloch East</t>
  </si>
  <si>
    <t>S02002210</t>
  </si>
  <si>
    <t>Kilsyth East and Croy</t>
  </si>
  <si>
    <t>S02002211</t>
  </si>
  <si>
    <t>Kilsyth Bogside</t>
  </si>
  <si>
    <t>S02002212</t>
  </si>
  <si>
    <t>Balmalloch</t>
  </si>
  <si>
    <t>S02002213</t>
  </si>
  <si>
    <t>Stromness, Sandwick and Stenness</t>
  </si>
  <si>
    <t>Orkney Islands</t>
  </si>
  <si>
    <t>S02002214</t>
  </si>
  <si>
    <t>West Mainland</t>
  </si>
  <si>
    <t>S02002215</t>
  </si>
  <si>
    <t>East Mainland</t>
  </si>
  <si>
    <t>S02002216</t>
  </si>
  <si>
    <t>West Kirkwall</t>
  </si>
  <si>
    <t>S02002217</t>
  </si>
  <si>
    <t>East Kirkwall</t>
  </si>
  <si>
    <t>S02002218</t>
  </si>
  <si>
    <t>Isles</t>
  </si>
  <si>
    <t>S02002219</t>
  </si>
  <si>
    <t>Powmill, Cleish and Scotlandwell</t>
  </si>
  <si>
    <t>Perth and Kinross</t>
  </si>
  <si>
    <t>S02002220</t>
  </si>
  <si>
    <t>Kinross</t>
  </si>
  <si>
    <t>S02002221</t>
  </si>
  <si>
    <t>Milnathort and Crook of Devon</t>
  </si>
  <si>
    <t>S02002222</t>
  </si>
  <si>
    <t>Muthill, Greenloaning and Gleneagles</t>
  </si>
  <si>
    <t>S02002223</t>
  </si>
  <si>
    <t>Auchterarder</t>
  </si>
  <si>
    <t>S02002224</t>
  </si>
  <si>
    <t>Comrie, Gilmerton and St Fillans</t>
  </si>
  <si>
    <t>S02002225</t>
  </si>
  <si>
    <t>Crieff North</t>
  </si>
  <si>
    <t>S02002226</t>
  </si>
  <si>
    <t>Crieff South</t>
  </si>
  <si>
    <t>S02002227</t>
  </si>
  <si>
    <t>Aberuthven and Almondbank</t>
  </si>
  <si>
    <t>S02002228</t>
  </si>
  <si>
    <t>Glenfarg, Dunning and Rhynd</t>
  </si>
  <si>
    <t>S02002229</t>
  </si>
  <si>
    <t>Bridge of Earn and Abernethy</t>
  </si>
  <si>
    <t>S02002230</t>
  </si>
  <si>
    <t>Moncrieffe and Friarton</t>
  </si>
  <si>
    <t>S02002231</t>
  </si>
  <si>
    <t>Viewlands, Craigie and Wellshill</t>
  </si>
  <si>
    <t>S02002232</t>
  </si>
  <si>
    <t>Burghmuir and Oakbank</t>
  </si>
  <si>
    <t>S02002233</t>
  </si>
  <si>
    <t>S02002234</t>
  </si>
  <si>
    <t>Letham</t>
  </si>
  <si>
    <t>S02002235</t>
  </si>
  <si>
    <t>Hillyland, Tulloch and Inveralmond</t>
  </si>
  <si>
    <t>S02002236</t>
  </si>
  <si>
    <t>North Muirton and Old Scone</t>
  </si>
  <si>
    <t>S02002237</t>
  </si>
  <si>
    <t>Muirton</t>
  </si>
  <si>
    <t>S02002238</t>
  </si>
  <si>
    <t>North Inch</t>
  </si>
  <si>
    <t>S02002239</t>
  </si>
  <si>
    <t>Central and South Inch</t>
  </si>
  <si>
    <t>S02002240</t>
  </si>
  <si>
    <t>Gannochy and Walnut Grove</t>
  </si>
  <si>
    <t>S02002241</t>
  </si>
  <si>
    <t>Scone</t>
  </si>
  <si>
    <t>S02002242</t>
  </si>
  <si>
    <t>Guildtown, Balbeggie and St Madoes</t>
  </si>
  <si>
    <t>S02002243</t>
  </si>
  <si>
    <t>Errol and Inchture</t>
  </si>
  <si>
    <t>S02002244</t>
  </si>
  <si>
    <t>Invergowrie, Longforgan and Abernyte</t>
  </si>
  <si>
    <t>S02002245</t>
  </si>
  <si>
    <t>Coupar Angus and Meigle</t>
  </si>
  <si>
    <t>S02002246</t>
  </si>
  <si>
    <t>Alyth</t>
  </si>
  <si>
    <t>S02002247</t>
  </si>
  <si>
    <t>Blair Atholl, Strathardle and Glenshee</t>
  </si>
  <si>
    <t>S02002248</t>
  </si>
  <si>
    <t>Blairgowrie East (Rattray)</t>
  </si>
  <si>
    <t>S02002249</t>
  </si>
  <si>
    <t>Blairgowrie West</t>
  </si>
  <si>
    <t>S02002250</t>
  </si>
  <si>
    <t>Stanley and Murthly</t>
  </si>
  <si>
    <t>S02002251</t>
  </si>
  <si>
    <t>Luncarty and Dunkeld</t>
  </si>
  <si>
    <t>S02002252</t>
  </si>
  <si>
    <t>Pitlochry</t>
  </si>
  <si>
    <t>S02002253</t>
  </si>
  <si>
    <t>Rannoch and Aberfeldy</t>
  </si>
  <si>
    <t>S02002254</t>
  </si>
  <si>
    <t>Lochwinnoch</t>
  </si>
  <si>
    <t>Renfrewshire</t>
  </si>
  <si>
    <t>S02002255</t>
  </si>
  <si>
    <t>Renfrewshire Rural South and Howwood</t>
  </si>
  <si>
    <t>S02002256</t>
  </si>
  <si>
    <t>Renfrewshire Rural North and Langbank</t>
  </si>
  <si>
    <t>S02002257</t>
  </si>
  <si>
    <t>Kilbarchan</t>
  </si>
  <si>
    <t>S02002258</t>
  </si>
  <si>
    <t>Johnstone South West</t>
  </si>
  <si>
    <t>S02002259</t>
  </si>
  <si>
    <t>Johnstone North West</t>
  </si>
  <si>
    <t>S02002260</t>
  </si>
  <si>
    <t>Johnstone North East</t>
  </si>
  <si>
    <t>S02002261</t>
  </si>
  <si>
    <t>Johnstone South East</t>
  </si>
  <si>
    <t>S02002262</t>
  </si>
  <si>
    <t>Elderslie and Phoenix</t>
  </si>
  <si>
    <t>S02002263</t>
  </si>
  <si>
    <t>Paisley Ferguslie</t>
  </si>
  <si>
    <t>S02002264</t>
  </si>
  <si>
    <t>Paisley North West</t>
  </si>
  <si>
    <t>S02002265</t>
  </si>
  <si>
    <t>Paisley West</t>
  </si>
  <si>
    <t>S02002266</t>
  </si>
  <si>
    <t>Paisley Foxbar</t>
  </si>
  <si>
    <t>S02002267</t>
  </si>
  <si>
    <t>Paisley South West</t>
  </si>
  <si>
    <t>S02002268</t>
  </si>
  <si>
    <t>Paisley Glenburn West</t>
  </si>
  <si>
    <t>S02002269</t>
  </si>
  <si>
    <t>Paisley Glenburn East</t>
  </si>
  <si>
    <t>S02002270</t>
  </si>
  <si>
    <t>Paisley South</t>
  </si>
  <si>
    <t>S02002271</t>
  </si>
  <si>
    <t>Paisley South East</t>
  </si>
  <si>
    <t>S02002272</t>
  </si>
  <si>
    <t>Paisley Dykebar</t>
  </si>
  <si>
    <t>S02002273</t>
  </si>
  <si>
    <t>Paisley East</t>
  </si>
  <si>
    <t>S02002274</t>
  </si>
  <si>
    <t>Paisley Central</t>
  </si>
  <si>
    <t>S02002275</t>
  </si>
  <si>
    <t>Paisley North East</t>
  </si>
  <si>
    <t>S02002276</t>
  </si>
  <si>
    <t>Paisley Ralston</t>
  </si>
  <si>
    <t>S02002277</t>
  </si>
  <si>
    <t>Paisley Gallowhill and Hillington</t>
  </si>
  <si>
    <t>S02002278</t>
  </si>
  <si>
    <t>Paisley North</t>
  </si>
  <si>
    <t>S02002279</t>
  </si>
  <si>
    <t>Renfrew West</t>
  </si>
  <si>
    <t>S02002280</t>
  </si>
  <si>
    <t>Renfrew South</t>
  </si>
  <si>
    <t>S02002281</t>
  </si>
  <si>
    <t>Renfrew East</t>
  </si>
  <si>
    <t>S02002282</t>
  </si>
  <si>
    <t>Renfrew North</t>
  </si>
  <si>
    <t>S02002283</t>
  </si>
  <si>
    <t>Erskine East and Inchinnan</t>
  </si>
  <si>
    <t>S02002284</t>
  </si>
  <si>
    <t>Erskine Central</t>
  </si>
  <si>
    <t>S02002285</t>
  </si>
  <si>
    <t>Erskine West</t>
  </si>
  <si>
    <t>S02002286</t>
  </si>
  <si>
    <t>Bishopton</t>
  </si>
  <si>
    <t>S02002287</t>
  </si>
  <si>
    <t>Linwood South</t>
  </si>
  <si>
    <t>S02002288</t>
  </si>
  <si>
    <t>Linwood North</t>
  </si>
  <si>
    <t>S02002289</t>
  </si>
  <si>
    <t>Houston South</t>
  </si>
  <si>
    <t>S02002290</t>
  </si>
  <si>
    <t>Houston North</t>
  </si>
  <si>
    <t>S02002291</t>
  </si>
  <si>
    <t>Bridge of Weir</t>
  </si>
  <si>
    <t>S02002292</t>
  </si>
  <si>
    <t>Tweeddale West Area</t>
  </si>
  <si>
    <t>Scottish Borders</t>
  </si>
  <si>
    <t>S02002293</t>
  </si>
  <si>
    <t>Peebles North</t>
  </si>
  <si>
    <t>S02002294</t>
  </si>
  <si>
    <t>Peebles South</t>
  </si>
  <si>
    <t>S02002295</t>
  </si>
  <si>
    <t>Tweeddale East Area</t>
  </si>
  <si>
    <t>S02002296</t>
  </si>
  <si>
    <t>Earlston Stow and Clovernfords Area</t>
  </si>
  <si>
    <t>S02002297</t>
  </si>
  <si>
    <t>Galashiels North</t>
  </si>
  <si>
    <t>S02002298</t>
  </si>
  <si>
    <t>Galashiels West</t>
  </si>
  <si>
    <t>S02002299</t>
  </si>
  <si>
    <t>Galashiels South</t>
  </si>
  <si>
    <t>S02002300</t>
  </si>
  <si>
    <t>Langlee</t>
  </si>
  <si>
    <t>S02002301</t>
  </si>
  <si>
    <t>Melrose and Tweedbank Area</t>
  </si>
  <si>
    <t>S02002302</t>
  </si>
  <si>
    <t>Lauder and Area</t>
  </si>
  <si>
    <t>S02002303</t>
  </si>
  <si>
    <t>Berwickshire Central</t>
  </si>
  <si>
    <t>S02002304</t>
  </si>
  <si>
    <t>Duns</t>
  </si>
  <si>
    <t>S02002305</t>
  </si>
  <si>
    <t>Berwickshire East</t>
  </si>
  <si>
    <t>S02002306</t>
  </si>
  <si>
    <t>Eyemouth</t>
  </si>
  <si>
    <t>S02002307</t>
  </si>
  <si>
    <t>Chirnside and Area</t>
  </si>
  <si>
    <t>S02002308</t>
  </si>
  <si>
    <t>Coldstream and Area</t>
  </si>
  <si>
    <t>S02002309</t>
  </si>
  <si>
    <t>Cheviot East</t>
  </si>
  <si>
    <t>S02002310</t>
  </si>
  <si>
    <t>Kelso North</t>
  </si>
  <si>
    <t>S02002311</t>
  </si>
  <si>
    <t>Kelso South</t>
  </si>
  <si>
    <t>S02002312</t>
  </si>
  <si>
    <t>Cheviot West</t>
  </si>
  <si>
    <t>S02002313</t>
  </si>
  <si>
    <t>St Boswells and Newtown Area</t>
  </si>
  <si>
    <t>S02002314</t>
  </si>
  <si>
    <t>Jedburgh</t>
  </si>
  <si>
    <t>S02002315</t>
  </si>
  <si>
    <t>Denholm and Hermitage</t>
  </si>
  <si>
    <t>S02002316</t>
  </si>
  <si>
    <t>Burnfoot</t>
  </si>
  <si>
    <t>S02002317</t>
  </si>
  <si>
    <t>Hawick Central</t>
  </si>
  <si>
    <t>S02002318</t>
  </si>
  <si>
    <t>Hawick West End</t>
  </si>
  <si>
    <t>S02002319</t>
  </si>
  <si>
    <t>Hawick North</t>
  </si>
  <si>
    <t>S02002320</t>
  </si>
  <si>
    <t>Ettrick Yarrow and Liliesleaf Area</t>
  </si>
  <si>
    <t>S02002321</t>
  </si>
  <si>
    <t>Selkirk</t>
  </si>
  <si>
    <t>S02002322</t>
  </si>
  <si>
    <t>Shetland South</t>
  </si>
  <si>
    <t>Shetland Islands</t>
  </si>
  <si>
    <t>S02002323</t>
  </si>
  <si>
    <t>Lerwick South</t>
  </si>
  <si>
    <t>S02002324</t>
  </si>
  <si>
    <t>Lerwick North</t>
  </si>
  <si>
    <t>S02002325</t>
  </si>
  <si>
    <t>Central Shetland</t>
  </si>
  <si>
    <t>S02002326</t>
  </si>
  <si>
    <t>East and West Mainland</t>
  </si>
  <si>
    <t>S02002327</t>
  </si>
  <si>
    <t>North Mainland</t>
  </si>
  <si>
    <t>S02002328</t>
  </si>
  <si>
    <t>North and East Isles</t>
  </si>
  <si>
    <t>S02002329</t>
  </si>
  <si>
    <t>Carrick South</t>
  </si>
  <si>
    <t>South Ayrshire</t>
  </si>
  <si>
    <t>S02002330</t>
  </si>
  <si>
    <t>Girvan Glendoune</t>
  </si>
  <si>
    <t>S02002331</t>
  </si>
  <si>
    <t>Girvan Ailsa</t>
  </si>
  <si>
    <t>S02002332</t>
  </si>
  <si>
    <t>Maybole</t>
  </si>
  <si>
    <t>S02002333</t>
  </si>
  <si>
    <t>Carrick North</t>
  </si>
  <si>
    <t>S02002334</t>
  </si>
  <si>
    <t>Coylton</t>
  </si>
  <si>
    <t>S02002335</t>
  </si>
  <si>
    <t>Alloway and Doonfoot</t>
  </si>
  <si>
    <t>S02002336</t>
  </si>
  <si>
    <t>Castlehill and Kincaidston</t>
  </si>
  <si>
    <t>S02002337</t>
  </si>
  <si>
    <t>Belmont</t>
  </si>
  <si>
    <t>S02002338</t>
  </si>
  <si>
    <t>Holmston and Forehill</t>
  </si>
  <si>
    <t>S02002339</t>
  </si>
  <si>
    <t>Ayr South Harbour and Town Centre</t>
  </si>
  <si>
    <t>S02002340</t>
  </si>
  <si>
    <t>Ayr North Harbour, Wallacetown and Newton South</t>
  </si>
  <si>
    <t>S02002341</t>
  </si>
  <si>
    <t>Craigie</t>
  </si>
  <si>
    <t>S02002342</t>
  </si>
  <si>
    <t>Dalmilling</t>
  </si>
  <si>
    <t>S02002343</t>
  </si>
  <si>
    <t>Lochside, Braehead and Whitletts</t>
  </si>
  <si>
    <t>S02002344</t>
  </si>
  <si>
    <t>Newton North</t>
  </si>
  <si>
    <t>S02002345</t>
  </si>
  <si>
    <t>Heathfield</t>
  </si>
  <si>
    <t>S02002346</t>
  </si>
  <si>
    <t>Prestwick West</t>
  </si>
  <si>
    <t>S02002347</t>
  </si>
  <si>
    <t>Prestwick East</t>
  </si>
  <si>
    <t>S02002348</t>
  </si>
  <si>
    <t>Prestwick Airport and Monkton</t>
  </si>
  <si>
    <t>S02002349</t>
  </si>
  <si>
    <t>Annbank, Mossblown and Tarbolton - the Coalfields</t>
  </si>
  <si>
    <t>S02002350</t>
  </si>
  <si>
    <t>Dundonald, Loans and Symington</t>
  </si>
  <si>
    <t>S02002351</t>
  </si>
  <si>
    <t>Muirhead</t>
  </si>
  <si>
    <t>S02002352</t>
  </si>
  <si>
    <t>Barassie</t>
  </si>
  <si>
    <t>S02002353</t>
  </si>
  <si>
    <t>Troon</t>
  </si>
  <si>
    <t>S02002354</t>
  </si>
  <si>
    <t>Clydesdale South</t>
  </si>
  <si>
    <t>South Lanarkshire</t>
  </si>
  <si>
    <t>S02002355</t>
  </si>
  <si>
    <t>Biggar, Symington, Thankerton and Dolphinton</t>
  </si>
  <si>
    <t>S02002356</t>
  </si>
  <si>
    <t>Carstairs, Carstairs Junction and Carnwath</t>
  </si>
  <si>
    <t>S02002357</t>
  </si>
  <si>
    <t>Forth, Braehead and Auchengray</t>
  </si>
  <si>
    <t>S02002358</t>
  </si>
  <si>
    <t>S02002359</t>
  </si>
  <si>
    <t>Carluke West</t>
  </si>
  <si>
    <t>S02002360</t>
  </si>
  <si>
    <t>Carluke North</t>
  </si>
  <si>
    <t>S02002361</t>
  </si>
  <si>
    <t>Carluke East</t>
  </si>
  <si>
    <t>S02002362</t>
  </si>
  <si>
    <t>Carluke South</t>
  </si>
  <si>
    <t>S02002363</t>
  </si>
  <si>
    <t>Crossford, Braidwood and Yieldshields</t>
  </si>
  <si>
    <t>S02002364</t>
  </si>
  <si>
    <t>Lanark North West</t>
  </si>
  <si>
    <t>S02002365</t>
  </si>
  <si>
    <t>Lanark North East</t>
  </si>
  <si>
    <t>S02002366</t>
  </si>
  <si>
    <t>Lanark South</t>
  </si>
  <si>
    <t>S02002367</t>
  </si>
  <si>
    <t>Hazelbank and Kirkfieldbank</t>
  </si>
  <si>
    <t>S02002368</t>
  </si>
  <si>
    <t>Douglas, Coalburn and Rigside</t>
  </si>
  <si>
    <t>S02002369</t>
  </si>
  <si>
    <t>Lesmahagow</t>
  </si>
  <si>
    <t>S02002370</t>
  </si>
  <si>
    <t>Kirkmuirhill and Blackwood</t>
  </si>
  <si>
    <t>S02002371</t>
  </si>
  <si>
    <t>Ashgill and Netherburn</t>
  </si>
  <si>
    <t>S02002372</t>
  </si>
  <si>
    <t>Merryton and Meadowhill</t>
  </si>
  <si>
    <t>S02002373</t>
  </si>
  <si>
    <t>Larkhall Central, Raploch, Millheugh and Burnhead</t>
  </si>
  <si>
    <t>S02002374</t>
  </si>
  <si>
    <t>Hareleeshill</t>
  </si>
  <si>
    <t>S02002375</t>
  </si>
  <si>
    <t>Strutherhill</t>
  </si>
  <si>
    <t>S02002376</t>
  </si>
  <si>
    <t>Stonehouse</t>
  </si>
  <si>
    <t>S02002377</t>
  </si>
  <si>
    <t>Strathaven South</t>
  </si>
  <si>
    <t>S02002378</t>
  </si>
  <si>
    <t>Strathaven North</t>
  </si>
  <si>
    <t>S02002379</t>
  </si>
  <si>
    <t>Chapelton, Glengavel and Sandford</t>
  </si>
  <si>
    <t>S02002380</t>
  </si>
  <si>
    <t>Glassford, Quarter and Allanton</t>
  </si>
  <si>
    <t>S02002381</t>
  </si>
  <si>
    <t>Eddlewood</t>
  </si>
  <si>
    <t>S02002382</t>
  </si>
  <si>
    <t>Low Waters</t>
  </si>
  <si>
    <t>S02002383</t>
  </si>
  <si>
    <t>Silvertonhill</t>
  </si>
  <si>
    <t>S02002384</t>
  </si>
  <si>
    <t>Hamilton Centre and Low Parks</t>
  </si>
  <si>
    <t>S02002385</t>
  </si>
  <si>
    <t>Laighstonehall</t>
  </si>
  <si>
    <t>S02002386</t>
  </si>
  <si>
    <t>Fairhill</t>
  </si>
  <si>
    <t>S02002387</t>
  </si>
  <si>
    <t>Woodhead and Meikle Earnock</t>
  </si>
  <si>
    <t>S02002388</t>
  </si>
  <si>
    <t>Little Earnock</t>
  </si>
  <si>
    <t>S02002389</t>
  </si>
  <si>
    <t>Earnock</t>
  </si>
  <si>
    <t>S02002390</t>
  </si>
  <si>
    <t>Hillhouse</t>
  </si>
  <si>
    <t>S02002391</t>
  </si>
  <si>
    <t>High Blantyre</t>
  </si>
  <si>
    <t>S02002392</t>
  </si>
  <si>
    <t>Blantyre South and Wheatlands</t>
  </si>
  <si>
    <t>S02002393</t>
  </si>
  <si>
    <t>Low Blantyre and Bardykes</t>
  </si>
  <si>
    <t>S02002394</t>
  </si>
  <si>
    <t>Blantytre North and Coatshill</t>
  </si>
  <si>
    <t>S02002395</t>
  </si>
  <si>
    <t>Burnbank North</t>
  </si>
  <si>
    <t>S02002396</t>
  </si>
  <si>
    <t>Burnbank Central and Udston</t>
  </si>
  <si>
    <t>S02002397</t>
  </si>
  <si>
    <t>Burnbank South and Chantinghall</t>
  </si>
  <si>
    <t>S02002398</t>
  </si>
  <si>
    <t>Whitehill</t>
  </si>
  <si>
    <t>S02002399</t>
  </si>
  <si>
    <t>Bothwell South</t>
  </si>
  <si>
    <t>S02002400</t>
  </si>
  <si>
    <t>Bothwell North</t>
  </si>
  <si>
    <t>S02002401</t>
  </si>
  <si>
    <t>Uddingston and Gardenside</t>
  </si>
  <si>
    <t>S02002402</t>
  </si>
  <si>
    <t>Halfway, Hallside and Drumsagard</t>
  </si>
  <si>
    <t>S02002403</t>
  </si>
  <si>
    <t>Westburn and Newton</t>
  </si>
  <si>
    <t>S02002404</t>
  </si>
  <si>
    <t>Vicarland and Cairns</t>
  </si>
  <si>
    <t>S02002405</t>
  </si>
  <si>
    <t>Whitlawburn and Greenlees</t>
  </si>
  <si>
    <t>S02002406</t>
  </si>
  <si>
    <t>Cambuslang Central</t>
  </si>
  <si>
    <t>S02002407</t>
  </si>
  <si>
    <t>Burgh, Eastfield and Silverbank</t>
  </si>
  <si>
    <t>S02002408</t>
  </si>
  <si>
    <t>Farme Cross and Gallowflat North</t>
  </si>
  <si>
    <t>S02002409</t>
  </si>
  <si>
    <t>Shawfield and Clincarthill</t>
  </si>
  <si>
    <t>S02002410</t>
  </si>
  <si>
    <t>Burnhill and Bankhead North</t>
  </si>
  <si>
    <t>S02002411</t>
  </si>
  <si>
    <t>Bankhead South</t>
  </si>
  <si>
    <t>S02002412</t>
  </si>
  <si>
    <t>Spittal</t>
  </si>
  <si>
    <t>S02002413</t>
  </si>
  <si>
    <t>High Crosshill</t>
  </si>
  <si>
    <t>S02002414</t>
  </si>
  <si>
    <t>Burnside and Springhall</t>
  </si>
  <si>
    <t>S02002415</t>
  </si>
  <si>
    <t>Fernhill and Cathkin</t>
  </si>
  <si>
    <t>S02002416</t>
  </si>
  <si>
    <t>Nerston and EK Landward Area</t>
  </si>
  <si>
    <t>S02002417</t>
  </si>
  <si>
    <t>Calderwood East</t>
  </si>
  <si>
    <t>S02002418</t>
  </si>
  <si>
    <t>Calderwood Central</t>
  </si>
  <si>
    <t>S02002419</t>
  </si>
  <si>
    <t>Calderwood West and Nerston</t>
  </si>
  <si>
    <t>S02002420</t>
  </si>
  <si>
    <t>St Leonards North</t>
  </si>
  <si>
    <t>S02002421</t>
  </si>
  <si>
    <t>St Leonards South</t>
  </si>
  <si>
    <t>S02002422</t>
  </si>
  <si>
    <t>East Mains</t>
  </si>
  <si>
    <t>S02002423</t>
  </si>
  <si>
    <t>West Mains</t>
  </si>
  <si>
    <t>S02002424</t>
  </si>
  <si>
    <t>Stewartfield East</t>
  </si>
  <si>
    <t>S02002425</t>
  </si>
  <si>
    <t>Stewartfield West</t>
  </si>
  <si>
    <t>S02002426</t>
  </si>
  <si>
    <t>Thorntonhall, Jackton and Gardenhall</t>
  </si>
  <si>
    <t>S02002427</t>
  </si>
  <si>
    <t>Hairmyres and Westwood West</t>
  </si>
  <si>
    <t>S02002428</t>
  </si>
  <si>
    <t>Mossneuk and Newlandsmuir</t>
  </si>
  <si>
    <t>S02002429</t>
  </si>
  <si>
    <t>Crosshouse and Lindsayfield</t>
  </si>
  <si>
    <t>S02002430</t>
  </si>
  <si>
    <t>Whitehills West</t>
  </si>
  <si>
    <t>S02002431</t>
  </si>
  <si>
    <t>Greenhills</t>
  </si>
  <si>
    <t>S02002432</t>
  </si>
  <si>
    <t>Westwood South</t>
  </si>
  <si>
    <t>S02002433</t>
  </si>
  <si>
    <t>Westwood East</t>
  </si>
  <si>
    <t>S02002434</t>
  </si>
  <si>
    <t>The Murray</t>
  </si>
  <si>
    <t>S02002435</t>
  </si>
  <si>
    <t>Birniehill, Kelvin and Whitehills East</t>
  </si>
  <si>
    <t>S02002436</t>
  </si>
  <si>
    <t>Blane Valley</t>
  </si>
  <si>
    <t>Stirling</t>
  </si>
  <si>
    <t>S02002437</t>
  </si>
  <si>
    <t>Balfron and Drymen</t>
  </si>
  <si>
    <t>S02002438</t>
  </si>
  <si>
    <t>Kippen and Fintry</t>
  </si>
  <si>
    <t>S02002439</t>
  </si>
  <si>
    <t>Cambusbarron</t>
  </si>
  <si>
    <t>S02002440</t>
  </si>
  <si>
    <t>Plean and Rural SE</t>
  </si>
  <si>
    <t>S02002441</t>
  </si>
  <si>
    <t>Cowie</t>
  </si>
  <si>
    <t>S02002442</t>
  </si>
  <si>
    <t>Fallin</t>
  </si>
  <si>
    <t>S02002443</t>
  </si>
  <si>
    <t>Bannockburn</t>
  </si>
  <si>
    <t>S02002444</t>
  </si>
  <si>
    <t>Hillpark</t>
  </si>
  <si>
    <t>S02002445</t>
  </si>
  <si>
    <t>Broomridge</t>
  </si>
  <si>
    <t>S02002446</t>
  </si>
  <si>
    <t>Borestone</t>
  </si>
  <si>
    <t>S02002447</t>
  </si>
  <si>
    <t>King's Park and Torbrex</t>
  </si>
  <si>
    <t>S02002448</t>
  </si>
  <si>
    <t>Braehead</t>
  </si>
  <si>
    <t>S02002449</t>
  </si>
  <si>
    <t>S02002450</t>
  </si>
  <si>
    <t>Raploch</t>
  </si>
  <si>
    <t>S02002451</t>
  </si>
  <si>
    <t>Cornton</t>
  </si>
  <si>
    <t>S02002452</t>
  </si>
  <si>
    <t>Causewayhead</t>
  </si>
  <si>
    <t>S02002453</t>
  </si>
  <si>
    <t>Bridge of Allan and University</t>
  </si>
  <si>
    <t>S02002454</t>
  </si>
  <si>
    <t>Forth</t>
  </si>
  <si>
    <t>S02002455</t>
  </si>
  <si>
    <t>Dunblane East</t>
  </si>
  <si>
    <t>S02002456</t>
  </si>
  <si>
    <t>Dunblane West</t>
  </si>
  <si>
    <t>S02002457</t>
  </si>
  <si>
    <t>Carse of Stirling</t>
  </si>
  <si>
    <t>S02002458</t>
  </si>
  <si>
    <t>Callander and Trossachs</t>
  </si>
  <si>
    <t>S02002459</t>
  </si>
  <si>
    <t>S02002460</t>
  </si>
  <si>
    <t>West Dunbartonshire</t>
  </si>
  <si>
    <t>S02002461</t>
  </si>
  <si>
    <t>S02002462</t>
  </si>
  <si>
    <t>S02002463</t>
  </si>
  <si>
    <t>S02002464</t>
  </si>
  <si>
    <t>S02002465</t>
  </si>
  <si>
    <t>S02002466</t>
  </si>
  <si>
    <t>S02002467</t>
  </si>
  <si>
    <t>S02002468</t>
  </si>
  <si>
    <t>S02002469</t>
  </si>
  <si>
    <t>S02002470</t>
  </si>
  <si>
    <t>S02002471</t>
  </si>
  <si>
    <t>S02002472</t>
  </si>
  <si>
    <t>S02002473</t>
  </si>
  <si>
    <t>S02002474</t>
  </si>
  <si>
    <t>S02002475</t>
  </si>
  <si>
    <t>S02002476</t>
  </si>
  <si>
    <t>S02002477</t>
  </si>
  <si>
    <t>S02002478</t>
  </si>
  <si>
    <t>Fauldhouse</t>
  </si>
  <si>
    <t>West Lothian</t>
  </si>
  <si>
    <t>S02002479</t>
  </si>
  <si>
    <t>Breich Valley</t>
  </si>
  <si>
    <t>S02002480</t>
  </si>
  <si>
    <t>West Calder and Polbeth</t>
  </si>
  <si>
    <t>S02002481</t>
  </si>
  <si>
    <t>Bellsquarry, Adambrae and Kirkton</t>
  </si>
  <si>
    <t>S02002482</t>
  </si>
  <si>
    <t>Bankton and Murieston</t>
  </si>
  <si>
    <t>S02002483</t>
  </si>
  <si>
    <t>Dedridge East</t>
  </si>
  <si>
    <t>S02002484</t>
  </si>
  <si>
    <t>Mid Calder and Kirknewton</t>
  </si>
  <si>
    <t>S02002485</t>
  </si>
  <si>
    <t>East Calder</t>
  </si>
  <si>
    <t>S02002486</t>
  </si>
  <si>
    <t>Pumpherston and Uphall Station</t>
  </si>
  <si>
    <t>S02002487</t>
  </si>
  <si>
    <t>Craigshill</t>
  </si>
  <si>
    <t>S02002488</t>
  </si>
  <si>
    <t>Howden</t>
  </si>
  <si>
    <t>S02002489</t>
  </si>
  <si>
    <t>Livingston Village and Eliburn South</t>
  </si>
  <si>
    <t>S02002490</t>
  </si>
  <si>
    <t>S02002491</t>
  </si>
  <si>
    <t>Knightsridge</t>
  </si>
  <si>
    <t>S02002492</t>
  </si>
  <si>
    <t>Knightsridge and Deans North</t>
  </si>
  <si>
    <t>S02002493</t>
  </si>
  <si>
    <t>Deans</t>
  </si>
  <si>
    <t>S02002494</t>
  </si>
  <si>
    <t>Carmondean and Eliburn North</t>
  </si>
  <si>
    <t>S02002495</t>
  </si>
  <si>
    <t>Seafield</t>
  </si>
  <si>
    <t>S02002496</t>
  </si>
  <si>
    <t>S02002497</t>
  </si>
  <si>
    <t>Blaeberry Hill and East Whitburn</t>
  </si>
  <si>
    <t>S02002498</t>
  </si>
  <si>
    <t>Whitburn Central</t>
  </si>
  <si>
    <t>S02002499</t>
  </si>
  <si>
    <t>Whitburn, Croftmalloch and Greenrigg</t>
  </si>
  <si>
    <t>S02002500</t>
  </si>
  <si>
    <t>Armadale</t>
  </si>
  <si>
    <t>S02002501</t>
  </si>
  <si>
    <t>Armadale South</t>
  </si>
  <si>
    <t>S02002502</t>
  </si>
  <si>
    <t>Bathgate, Wester Inch and Inchcross</t>
  </si>
  <si>
    <t>S02002503</t>
  </si>
  <si>
    <t>Bathgate and Boghall</t>
  </si>
  <si>
    <t>S02002504</t>
  </si>
  <si>
    <t>Bathgate East</t>
  </si>
  <si>
    <t>S02002505</t>
  </si>
  <si>
    <t>Bathgate West</t>
  </si>
  <si>
    <t>S02002506</t>
  </si>
  <si>
    <t>Blackridge, Westfield and Torphichen</t>
  </si>
  <si>
    <t>S02002507</t>
  </si>
  <si>
    <t>Linlithgow South</t>
  </si>
  <si>
    <t>S02002508</t>
  </si>
  <si>
    <t>Linlithgow Bridge</t>
  </si>
  <si>
    <t>S02002509</t>
  </si>
  <si>
    <t>Linlithgow North</t>
  </si>
  <si>
    <t>S02002510</t>
  </si>
  <si>
    <t>Winchburgh, Bridgend and Philpstoun</t>
  </si>
  <si>
    <t>S02002511</t>
  </si>
  <si>
    <t>Broxburn Kirkhill</t>
  </si>
  <si>
    <t>S02002512</t>
  </si>
  <si>
    <t>Uphall, Dechmont and Ecclesmachan</t>
  </si>
  <si>
    <t>S02002513</t>
  </si>
  <si>
    <t>Broxburn South</t>
  </si>
  <si>
    <t>S02002514</t>
  </si>
  <si>
    <t>Broxburn East</t>
  </si>
  <si>
    <t>Crude rate of mortality per 100,000 population</t>
  </si>
  <si>
    <t>1 - Managers, Directors and Senior Officials</t>
  </si>
  <si>
    <t>2 - Professional Occupations</t>
  </si>
  <si>
    <t>3 - Associate Professional and Technical Occupations</t>
  </si>
  <si>
    <t>4 - Administrative and Secretarial Occupations</t>
  </si>
  <si>
    <t>5 - Skilled Trades Occupations</t>
  </si>
  <si>
    <t>6 - Caring, Leisure and Other Service Occupations</t>
  </si>
  <si>
    <t>7 - Sales and Customer Service Occupations</t>
  </si>
  <si>
    <t>8 - Process, Plant and Machine Operatives</t>
  </si>
  <si>
    <t>9 - Elementary Occupations</t>
  </si>
  <si>
    <t>11 - Corporate Managers and Directors</t>
  </si>
  <si>
    <t>12 - Other Managers and Proprietors</t>
  </si>
  <si>
    <t>21 - Science, Research, Engineering and Technology Professionals</t>
  </si>
  <si>
    <t>22 - Health Professionals</t>
  </si>
  <si>
    <t>23 - Teaching and Educational Professionals</t>
  </si>
  <si>
    <t>24 - Business, Media and Public Service Professionals</t>
  </si>
  <si>
    <t>31 - Science, Engineering and Technology Associate Professionals</t>
  </si>
  <si>
    <t>32 - Health and Social Care Associate Professionals</t>
  </si>
  <si>
    <t>33 - Protective Service Occupations</t>
  </si>
  <si>
    <t>34 - Culture, Media and Sports Occupations</t>
  </si>
  <si>
    <t>35 - Business and Public Service Associate Professionals</t>
  </si>
  <si>
    <t>41 - Administrative Occupations</t>
  </si>
  <si>
    <t>42 - Secretarial and Related Occupations</t>
  </si>
  <si>
    <t>51 - Skilled Agricultural and Related Trades</t>
  </si>
  <si>
    <t>52 - Skilled Metal, Electrical and Electronic Trades</t>
  </si>
  <si>
    <t>53 - Skilled Construction and Building Trades</t>
  </si>
  <si>
    <t>54 - Textiles, Printing and Other Skilled Trades</t>
  </si>
  <si>
    <t>61 - Caring Personal Service Occupations</t>
  </si>
  <si>
    <t>62 - Leisure, Travel and Related Personal Service Occupations</t>
  </si>
  <si>
    <t>71 - Sales Occupations</t>
  </si>
  <si>
    <t>72 - Customer Service Occupations</t>
  </si>
  <si>
    <t>81 - Process, Plant and Machine Operatives</t>
  </si>
  <si>
    <t>82 - Transport and Mobile Machine Drivers and Operatives</t>
  </si>
  <si>
    <t>91 - Elementary Trades and Related Occupations</t>
  </si>
  <si>
    <t>92 - Elementary Administration and Service Occupations</t>
  </si>
  <si>
    <t>All occupations</t>
  </si>
  <si>
    <t>All causes</t>
  </si>
  <si>
    <t>COVID-19 mentioned</t>
  </si>
  <si>
    <t>F01, F03, G30</t>
  </si>
  <si>
    <t>I20-I25</t>
  </si>
  <si>
    <t>I60-I69</t>
  </si>
  <si>
    <t>C33-C34</t>
  </si>
  <si>
    <t>J40-J47</t>
  </si>
  <si>
    <t>U07</t>
  </si>
  <si>
    <t>Dementia and Alzheimer Disease</t>
  </si>
  <si>
    <t>Ischaemic heart diseases</t>
  </si>
  <si>
    <t>Cerebrovascular disease</t>
  </si>
  <si>
    <t>Malignant neoplasm of trachea, bronchus and lung</t>
  </si>
  <si>
    <t>Chronic lower respiratory diseases</t>
  </si>
  <si>
    <t>COVID</t>
  </si>
  <si>
    <t>Diabetes</t>
  </si>
  <si>
    <t>Influenza and pneumonia</t>
  </si>
  <si>
    <t>Diseases of the urinary system</t>
  </si>
  <si>
    <t>Symptoms, signs and ill-defined conditions</t>
  </si>
  <si>
    <t>Diseases of the musculoskeletal system and connective tissue</t>
  </si>
  <si>
    <t>None</t>
  </si>
  <si>
    <t>All deaths involving COVID-19</t>
  </si>
  <si>
    <t>Cirrhosis and other disease of liver</t>
  </si>
  <si>
    <t>all ages</t>
  </si>
  <si>
    <t>Year of occurrence</t>
  </si>
  <si>
    <t>Month of occurrence</t>
  </si>
  <si>
    <t>Age-standardised rate of mortality</t>
  </si>
  <si>
    <t>Age 1-4</t>
  </si>
  <si>
    <t>Age 0</t>
  </si>
  <si>
    <t>UR1</t>
  </si>
  <si>
    <t>UR2</t>
  </si>
  <si>
    <t>UR3</t>
  </si>
  <si>
    <t>UR4</t>
  </si>
  <si>
    <t>UR5</t>
  </si>
  <si>
    <t>UR6</t>
  </si>
  <si>
    <t>Column Labels</t>
  </si>
  <si>
    <t>Grand Total</t>
  </si>
  <si>
    <t>Sum of Age-Standardised Rate of Mortality (ASMR)</t>
  </si>
  <si>
    <t>Row Labels</t>
  </si>
  <si>
    <t>65 and over</t>
  </si>
  <si>
    <t>64 and under</t>
  </si>
  <si>
    <t>Sum of Deaths involving COVID-19</t>
  </si>
  <si>
    <t>Persons</t>
  </si>
  <si>
    <t>Males</t>
  </si>
  <si>
    <t>Females</t>
  </si>
  <si>
    <t>COVID-19 underlying cause</t>
  </si>
  <si>
    <t>Confidence interval</t>
  </si>
  <si>
    <t>Upper Confidence Interval Limit</t>
  </si>
  <si>
    <t>Lower Confidence Interval Limit</t>
  </si>
  <si>
    <t>Quintile description</t>
  </si>
  <si>
    <t>Most deprived</t>
  </si>
  <si>
    <t>Least deprived</t>
  </si>
  <si>
    <t>Urban Rural Description</t>
  </si>
  <si>
    <t>Large Urban Areas</t>
  </si>
  <si>
    <t>Accessible Small Towns</t>
  </si>
  <si>
    <t>Remote Small Towns</t>
  </si>
  <si>
    <t>Accessible Rural Areas</t>
  </si>
  <si>
    <t>Remote Rural Areas</t>
  </si>
  <si>
    <t>Health care worker (defined in note X)</t>
  </si>
  <si>
    <t>Social care worker (defined in note X)</t>
  </si>
  <si>
    <t xml:space="preserve">Month of death
</t>
  </si>
  <si>
    <t xml:space="preserve">Year of death
</t>
  </si>
  <si>
    <t xml:space="preserve">Age-standardised mortality rates are presented per 100,000 people and standardised to the 2013 European Standard Population. Age-standardised mortality rates allow for differences in the age structure of populations and therefore allow valid comparisons to be made between geographical areas, the sexes and over time. </t>
  </si>
  <si>
    <t>The data are based on date of occurence. NRS weekly data on COVID-19 deaths is, for the most part, based on date of registration. Please take this into account when analysing trends.</t>
  </si>
  <si>
    <t>The lower and upper 95%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t>
  </si>
  <si>
    <t>Monthly populations have been calculated by interpolating between mid-year population estimates and population projections. These were updated in July 2021 to take account of the 2020 mid-year population estimates and this will have resulted in minor revisions to previously published rates.</t>
  </si>
  <si>
    <t>Numbers are provisional and subject to future revision.</t>
  </si>
  <si>
    <t>Figures are for deaths occurring between 1st March 2020 and 31st January 2021. Figures only include deaths that were registered by 9th February 2022. More information on registration delays can be found on the NRS website.</t>
  </si>
  <si>
    <t>M3</t>
  </si>
  <si>
    <t xml:space="preserve">Deprivation quintiles are based on the Scottish Index of Multiple Deprivation, version 2020 (SIMD 2020) which is the official measure of relative deprivation for small areas in Scotland. It is designed to identify those small areas where there are the highest concentrations of several different types of deprivation. SIMD quintiles range from 1 to 5, with 1 being the most deprived and 5 being the least deprived. </t>
  </si>
  <si>
    <t>M3, M4</t>
  </si>
  <si>
    <t>Rates have been calculated using 2020 mid-year population estimates, the most up-to-date estimates for quintiles/urban rural areas that were available when this table was published.  Populations have been adjusted proportionately to account for the fact that the period of deaths being measured is greater than one year.</t>
  </si>
  <si>
    <t>https://www.gov.scot/publications/scottish-government-urban-rural-classification-2016/</t>
  </si>
  <si>
    <t>M4</t>
  </si>
  <si>
    <t>Note 11</t>
  </si>
  <si>
    <t>Note 12</t>
  </si>
  <si>
    <t>Urban Rural classification 2016. More information can be found of the Scottish Government website</t>
  </si>
  <si>
    <t>Rates are not calculated when numbers of deaths are below 10.</t>
  </si>
  <si>
    <t>Note 13</t>
  </si>
  <si>
    <t>Note 14</t>
  </si>
  <si>
    <t>Note 15</t>
  </si>
  <si>
    <t>Note 16</t>
  </si>
  <si>
    <t>Note 17</t>
  </si>
  <si>
    <t>Note 18</t>
  </si>
  <si>
    <t>Note 19</t>
  </si>
  <si>
    <t>Note 20</t>
  </si>
  <si>
    <t>Includes people aged 20-64 years who were not retired at the time of death and for whom a valid ocupation was provided at the time of death certification.</t>
  </si>
  <si>
    <t>M7</t>
  </si>
  <si>
    <t>Occupations defined using the Standard Occupation Classification (SOC 2010). Definitions of all groups and individual occupations can be found on the ONS Website.</t>
  </si>
  <si>
    <t>https://www.ons.gov.uk/methodology/classificationsandstandards/standardoccupationalclassificationsoc/soc2010/soc2010volume1structureanddescriptionsofunitgroups</t>
  </si>
  <si>
    <t>Healthcare worker' and 'social care worker' categories were created by ONS by combining specified 4 digit SOC codes.  More information on the codes used to create these groupings is available on the ONS Website.</t>
  </si>
  <si>
    <t>https://www.ons.gov.uk/peoplepopulationandcommunity/healthandsocialcare/causesofdeath/bulletins/coronaviruscovid19relateddeathsbyoccupationenglandandwales/deathsregistereduptoandincluding20april2020</t>
  </si>
  <si>
    <t>M8</t>
  </si>
  <si>
    <t>Some areas have very small numbers of deaths and caution should be used when comparing areas. There is more information about the volatility of small numbers on the NRS website</t>
  </si>
  <si>
    <t>Refer to stats.gov.scot  to identify where intermediate zones are.</t>
  </si>
  <si>
    <t>Deaths due to a specific cause refer to deaths that had this as the underlying cause of death. (ICD-10) codes U08.9, U09.9, and U11.9 can't be assigned the underlying cause of death so this data is marked with (unavailable)</t>
  </si>
  <si>
    <t>M9</t>
  </si>
  <si>
    <t>2. There could be double counting of deaths in the "mentioned" column, as a death can have more than one contributory cause</t>
  </si>
  <si>
    <t xml:space="preserve">Not all of the ICD-10 codes covered in this table are included in our definitions of "deaths involving COVID-19" and "deaths due to COVID-19". U11.9 is an optional code that may be used when a person encounters health services for the specific purposes of receiving a COVID-19 vaccine, U12.9 covers deaths caused by an adverse effect of the COVID-19 vaccine, and U08.9 is used to record an earlier episode of COVID-19; these three codes are not included in our numbers of COVID-19 deaths published in other tables. </t>
  </si>
  <si>
    <t>Table M1:Age standardised rates of mortality in Scotland by sex and month of occurrence, for deaths involving COVID-19 and for all causes  [note1][note 2][note 3][note 4][note 5][note 6][note 7][note 8][note 9]</t>
  </si>
  <si>
    <t>Table M2: Age standardised rates of mortality in Scotland by sex, age and month of occurrence, for deaths involving COVID-19 and for all causes  [note1][note 2][note 3][note 4][note 5][note 6][note 7][note 8][note 9]</t>
  </si>
  <si>
    <t>Table M5: Age standardised rates of mortality in NHS board areas by sex, for deaths involving COVID-19 and for all causes  [note1][note 2][note 3][note 4][note 5][note 6][note 7][note 8][note 9]</t>
  </si>
  <si>
    <t>Table M6: Age standardised rates of mortality in council areas by sex, for deaths involving COVID-19 and for all causes  [note1][note 2][note 3][note 4][note 5][note 6][note 7][note 8][note 9]</t>
  </si>
  <si>
    <t>Table M10: Leading causes of death in Scotland [note1][note 2][note 3][note 4][note 5][note 6][note 7][note 8][note 9]</t>
  </si>
  <si>
    <t>Table M11: Pre-existing medical conditions in deaths involving COVID-19  [note1][note 2][note 3][note 4][note 5][note 6][note 7][note 8][note 9]</t>
  </si>
  <si>
    <t>Table M12: Pre-existing medical conditions in deaths involving COVID-19, by age and sex  [note1][note 2][note 3][note 4][note 5][note 6][note 7][note 8][note 9]</t>
  </si>
  <si>
    <t>Table M3: Age standardised rates of mortality in SIMD quintiles by sex, for deaths involving COVID-19 and for all causes [note1][note 2][note 3][note 4][note 5][note 6][note 7][note 8][note 9][note 10][note 11]</t>
  </si>
  <si>
    <t>Table M4: Age standardised rates of mortality in urban rural (6-fold) classification areas by sex, for deaths involving COVID-19 and for all causes  [note1][note 2][note 3][note 4][note 5][note 6][note 7][note 8][note 9][note 10][note 12]</t>
  </si>
  <si>
    <t>Table M7: Age standardised rates of mortality by 2010 standard occupation classification (SOC), for people aged 20-64  [note1][note 2][note 3][note 4][note 5][note 6][note 7][note 8][note 9][note13][note14][note15]</t>
  </si>
  <si>
    <t>Table M8: Deaths involving COVID-19 by intermediate zone  [note1][note 2][note 3][note 4][note 5][note 6][note 7][note 8][note 9][note 16][note 17]</t>
  </si>
  <si>
    <t>Table M9: Deaths with ICD-10 codes related to COVID-19 mentioned  [note1][note 2][note 3][note 4][note 5][note 6][note 7][note 8][note 9][note 18][note 19][note 20]</t>
  </si>
  <si>
    <t>Percentage of all COVID-19 deaths in age/sex group that month</t>
  </si>
  <si>
    <t>The data was published at midday on 16 March 2022.</t>
  </si>
  <si>
    <t>This spreadsheet contains the data for deaths involving COVID-19 in Scotland up to 28 February 2022</t>
  </si>
  <si>
    <t xml:space="preserve">March    </t>
  </si>
  <si>
    <t>Underlying COVID-19</t>
  </si>
  <si>
    <t xml:space="preserve">May      </t>
  </si>
  <si>
    <t xml:space="preserve">June     </t>
  </si>
  <si>
    <t xml:space="preserve">July     </t>
  </si>
  <si>
    <t xml:space="preserve">August   </t>
  </si>
  <si>
    <t xml:space="preserve">October  </t>
  </si>
  <si>
    <t xml:space="preserve">November </t>
  </si>
  <si>
    <t xml:space="preserve">December </t>
  </si>
  <si>
    <t xml:space="preserve">January  </t>
  </si>
  <si>
    <t xml:space="preserve">February </t>
  </si>
  <si>
    <t xml:space="preserve">Total    </t>
  </si>
  <si>
    <t>Other urban Areas</t>
  </si>
  <si>
    <t>All deaths occurring between 01 March 2020 and 28 February 2022</t>
  </si>
  <si>
    <t>All deaths</t>
  </si>
  <si>
    <t>All causes of death</t>
  </si>
  <si>
    <t>3</t>
  </si>
  <si>
    <t xml:space="preserve">All causes                  </t>
  </si>
  <si>
    <t>Health care worker (defined in note 15)</t>
  </si>
  <si>
    <t>Social care worker (defined in note 15)</t>
  </si>
  <si>
    <t>Scotland</t>
  </si>
  <si>
    <t>NHS Ayrshire and Arran</t>
  </si>
  <si>
    <t>NHS Borders</t>
  </si>
  <si>
    <t>NHS Dumfries and Galloway</t>
  </si>
  <si>
    <t>NHS Fife</t>
  </si>
  <si>
    <t>NHS Forth Valley</t>
  </si>
  <si>
    <t>NHS Grampian</t>
  </si>
  <si>
    <t>NHS Greater Glasgow and Clyde</t>
  </si>
  <si>
    <t>NHS Highland</t>
  </si>
  <si>
    <t>NHS Lanarkshire</t>
  </si>
  <si>
    <t>NHS Lothian</t>
  </si>
  <si>
    <t>NHS Orkney</t>
  </si>
  <si>
    <t>NHS Shetland</t>
  </si>
  <si>
    <t>NHS Tayside</t>
  </si>
  <si>
    <t>NHS Western Isles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</si>
</sst>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0.0%"/>
  </numFmts>
  <fonts count="23" x14ac:knownFonts="1">
    <font>
      <sz val="11"/>
      <color theme="1"/>
      <name val="Calibri"/>
      <family val="2"/>
      <scheme val="minor"/>
    </font>
    <font>
      <b/>
      <sz val="12"/>
      <name val="Arial"/>
      <family val="2"/>
    </font>
    <font>
      <sz val="12"/>
      <name val="Arial"/>
      <family val="2"/>
    </font>
    <font>
      <sz val="10"/>
      <name val="Arial"/>
      <family val="2"/>
    </font>
    <font>
      <u/>
      <sz val="10"/>
      <color indexed="12"/>
      <name val="Arial"/>
      <family val="2"/>
    </font>
    <font>
      <sz val="10"/>
      <color theme="1"/>
      <name val="Arial"/>
      <family val="2"/>
    </font>
    <font>
      <sz val="8"/>
      <color theme="1"/>
      <name val="Arial"/>
      <family val="2"/>
    </font>
    <font>
      <sz val="10"/>
      <name val="MS Sans Serif"/>
      <family val="2"/>
    </font>
    <font>
      <sz val="10"/>
      <color rgb="FF000000"/>
      <name val="Arial"/>
      <family val="2"/>
    </font>
    <font>
      <sz val="11"/>
      <color theme="1"/>
      <name val="Arial"/>
      <family val="2"/>
    </font>
    <font>
      <sz val="14"/>
      <color theme="1"/>
      <name val="Arial"/>
      <family val="2"/>
    </font>
    <font>
      <sz val="12"/>
      <color theme="1"/>
      <name val="Arial"/>
      <family val="2"/>
    </font>
    <font>
      <sz val="12"/>
      <color indexed="12"/>
      <name val="Arial"/>
      <family val="2"/>
    </font>
    <font>
      <sz val="11"/>
      <name val="Arial"/>
      <family val="2"/>
    </font>
    <font>
      <b/>
      <sz val="16"/>
      <color rgb="FF000000"/>
      <name val="Arial"/>
      <family val="2"/>
    </font>
    <font>
      <b/>
      <sz val="14"/>
      <color rgb="FF000000"/>
      <name val="Arial"/>
      <family val="2"/>
    </font>
    <font>
      <sz val="9.5"/>
      <color rgb="FF000000"/>
      <name val="Arial"/>
      <family val="2"/>
    </font>
    <font>
      <u/>
      <sz val="12"/>
      <color indexed="12"/>
      <name val="Arial"/>
      <family val="2"/>
    </font>
    <font>
      <sz val="12"/>
      <color theme="1"/>
      <name val="Arial"/>
      <family val="2"/>
    </font>
    <font>
      <b/>
      <sz val="12"/>
      <color theme="1"/>
      <name val="Arial"/>
      <family val="2"/>
    </font>
    <font>
      <b/>
      <sz val="12"/>
      <color rgb="FF000000"/>
      <name val="Arial"/>
      <family val="2"/>
    </font>
    <font>
      <sz val="12"/>
      <color theme="1"/>
      <name val="Calibri"/>
      <family val="2"/>
      <scheme val="minor"/>
    </font>
    <font>
      <sz val="12"/>
      <name val="Arial"/>
    </font>
  </fonts>
  <fills count="2">
    <fill>
      <patternFill patternType="none"/>
    </fill>
    <fill>
      <patternFill patternType="gray125"/>
    </fill>
  </fills>
  <borders count="7">
    <border>
      <left/>
      <right/>
      <top/>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bottom/>
      <diagonal/>
    </border>
  </borders>
  <cellStyleXfs count="11">
    <xf numFmtId="0" fontId="0" fillId="0" borderId="0"/>
    <xf numFmtId="0" fontId="4" fillId="0" borderId="0" applyNumberFormat="0" applyFill="0" applyBorder="0" applyAlignment="0" applyProtection="0">
      <alignment vertical="top"/>
      <protection locked="0"/>
    </xf>
    <xf numFmtId="0" fontId="5" fillId="0" borderId="0"/>
    <xf numFmtId="0" fontId="3" fillId="0" borderId="0"/>
    <xf numFmtId="0" fontId="6" fillId="0" borderId="0"/>
    <xf numFmtId="0" fontId="14" fillId="0" borderId="0" applyNumberFormat="0" applyFill="0" applyBorder="0" applyAlignment="0" applyProtection="0"/>
    <xf numFmtId="0" fontId="15" fillId="0" borderId="0" applyNumberFormat="0" applyFill="0" applyBorder="0" applyAlignment="0" applyProtection="0"/>
    <xf numFmtId="0" fontId="7" fillId="0" borderId="0"/>
    <xf numFmtId="0" fontId="8" fillId="0" borderId="0" applyNumberFormat="0" applyFill="0" applyBorder="0" applyAlignment="0" applyProtection="0"/>
    <xf numFmtId="43" fontId="3" fillId="0" borderId="0" applyFont="0" applyFill="0" applyBorder="0" applyAlignment="0" applyProtection="0"/>
    <xf numFmtId="0" fontId="16" fillId="0" borderId="0"/>
  </cellStyleXfs>
  <cellXfs count="133">
    <xf numFmtId="0" fontId="0" fillId="0" borderId="0" xfId="0"/>
    <xf numFmtId="3" fontId="2" fillId="0" borderId="5" xfId="9" applyNumberFormat="1" applyFont="1" applyFill="1" applyBorder="1" applyAlignment="1">
      <alignment horizontal="right"/>
    </xf>
    <xf numFmtId="3" fontId="2" fillId="0" borderId="0" xfId="9" applyNumberFormat="1" applyFont="1" applyFill="1" applyBorder="1" applyAlignment="1">
      <alignment horizontal="right"/>
    </xf>
    <xf numFmtId="0" fontId="20" fillId="0" borderId="0" xfId="5" applyFont="1" applyFill="1"/>
    <xf numFmtId="0" fontId="2" fillId="0" borderId="0" xfId="0" applyFont="1" applyFill="1"/>
    <xf numFmtId="0" fontId="11" fillId="0" borderId="0" xfId="0" applyFont="1" applyFill="1"/>
    <xf numFmtId="0" fontId="12" fillId="0" borderId="0" xfId="1" applyFont="1" applyFill="1" applyAlignment="1" applyProtection="1">
      <alignment vertical="top"/>
    </xf>
    <xf numFmtId="0" fontId="21" fillId="0" borderId="0" xfId="0" applyFont="1" applyFill="1"/>
    <xf numFmtId="49" fontId="2" fillId="0" borderId="0" xfId="0" applyNumberFormat="1" applyFont="1" applyFill="1"/>
    <xf numFmtId="49" fontId="1" fillId="0" borderId="1" xfId="0" applyNumberFormat="1" applyFont="1" applyFill="1" applyBorder="1" applyAlignment="1">
      <alignment horizontal="left" wrapText="1"/>
    </xf>
    <xf numFmtId="49" fontId="2" fillId="0" borderId="0" xfId="0" applyNumberFormat="1" applyFont="1" applyFill="1" applyAlignment="1">
      <alignment horizontal="left"/>
    </xf>
    <xf numFmtId="0" fontId="2" fillId="0" borderId="0" xfId="0" applyFont="1" applyFill="1" applyAlignment="1">
      <alignment horizontal="left"/>
    </xf>
    <xf numFmtId="15" fontId="2" fillId="0" borderId="0" xfId="0" applyNumberFormat="1" applyFont="1" applyFill="1" applyAlignment="1">
      <alignment horizontal="left"/>
    </xf>
    <xf numFmtId="0" fontId="2" fillId="0" borderId="0" xfId="0" applyFont="1" applyFill="1" applyAlignment="1">
      <alignment horizontal="right"/>
    </xf>
    <xf numFmtId="3" fontId="2" fillId="0" borderId="0" xfId="2" applyNumberFormat="1" applyFont="1" applyFill="1" applyAlignment="1">
      <alignment horizontal="right"/>
    </xf>
    <xf numFmtId="0" fontId="1" fillId="0" borderId="0" xfId="0" applyFont="1" applyFill="1"/>
    <xf numFmtId="0" fontId="2" fillId="0" borderId="0" xfId="0" applyFont="1" applyFill="1" applyAlignment="1">
      <alignment horizontal="left" wrapText="1"/>
    </xf>
    <xf numFmtId="3" fontId="2" fillId="0" borderId="0" xfId="0" applyNumberFormat="1" applyFont="1" applyFill="1" applyAlignment="1">
      <alignment horizontal="right"/>
    </xf>
    <xf numFmtId="0" fontId="14" fillId="0" borderId="0" xfId="5" applyFill="1" applyAlignment="1">
      <alignment wrapText="1"/>
    </xf>
    <xf numFmtId="0" fontId="13" fillId="0" borderId="0" xfId="0" applyFont="1" applyFill="1"/>
    <xf numFmtId="0" fontId="9" fillId="0" borderId="0" xfId="0" applyFont="1" applyFill="1"/>
    <xf numFmtId="0" fontId="10" fillId="0" borderId="0" xfId="0" applyFont="1" applyFill="1"/>
    <xf numFmtId="0" fontId="12" fillId="0" borderId="0" xfId="1" applyFont="1" applyFill="1" applyAlignment="1" applyProtection="1"/>
    <xf numFmtId="0" fontId="19" fillId="0" borderId="0" xfId="0" applyFont="1" applyFill="1"/>
    <xf numFmtId="0" fontId="2" fillId="0" borderId="0" xfId="0" applyFont="1" applyFill="1" applyAlignment="1">
      <alignment wrapText="1"/>
    </xf>
    <xf numFmtId="0" fontId="18" fillId="0" borderId="0" xfId="0" applyFont="1" applyFill="1"/>
    <xf numFmtId="0" fontId="18" fillId="0" borderId="0" xfId="0" applyFont="1" applyFill="1" applyAlignment="1">
      <alignment wrapText="1"/>
    </xf>
    <xf numFmtId="0" fontId="17" fillId="0" borderId="0" xfId="1" applyFont="1" applyFill="1" applyAlignment="1" applyProtection="1">
      <alignment wrapText="1"/>
    </xf>
    <xf numFmtId="0" fontId="11" fillId="0" borderId="0" xfId="0" applyFont="1" applyFill="1" applyAlignment="1">
      <alignment wrapText="1"/>
    </xf>
    <xf numFmtId="0" fontId="12" fillId="0" borderId="0" xfId="1" applyFont="1" applyFill="1" applyAlignment="1" applyProtection="1">
      <alignment horizontal="center" vertical="center"/>
    </xf>
    <xf numFmtId="0" fontId="11" fillId="0" borderId="0" xfId="0" applyFont="1" applyFill="1" applyAlignment="1">
      <alignment vertical="center" wrapText="1"/>
    </xf>
    <xf numFmtId="0" fontId="17" fillId="0" borderId="0" xfId="1" applyFont="1" applyFill="1" applyAlignment="1" applyProtection="1">
      <alignment horizontal="center" vertical="center"/>
    </xf>
    <xf numFmtId="0" fontId="11" fillId="0" borderId="0" xfId="1" applyFont="1" applyFill="1" applyAlignment="1" applyProtection="1">
      <alignment vertical="center" wrapText="1"/>
    </xf>
    <xf numFmtId="0" fontId="1" fillId="0" borderId="0" xfId="0" applyFont="1" applyFill="1" applyAlignment="1">
      <alignment wrapText="1"/>
    </xf>
    <xf numFmtId="0" fontId="20" fillId="0" borderId="0" xfId="5" applyFont="1" applyFill="1" applyAlignment="1">
      <alignment wrapText="1"/>
    </xf>
    <xf numFmtId="0" fontId="20" fillId="0" borderId="0" xfId="6" applyFont="1" applyFill="1" applyAlignment="1">
      <alignment wrapText="1"/>
    </xf>
    <xf numFmtId="3" fontId="2" fillId="0" borderId="0" xfId="0" applyNumberFormat="1" applyFont="1" applyFill="1"/>
    <xf numFmtId="3" fontId="2" fillId="0" borderId="4" xfId="9" applyNumberFormat="1" applyFont="1" applyFill="1" applyBorder="1" applyAlignment="1"/>
    <xf numFmtId="3" fontId="2" fillId="0" borderId="2" xfId="9" applyNumberFormat="1" applyFont="1" applyFill="1" applyBorder="1" applyAlignment="1"/>
    <xf numFmtId="3" fontId="2" fillId="0" borderId="2" xfId="2" applyNumberFormat="1" applyFont="1" applyFill="1" applyBorder="1" applyAlignment="1"/>
    <xf numFmtId="3" fontId="2" fillId="0" borderId="2" xfId="0" applyNumberFormat="1" applyFont="1" applyFill="1" applyBorder="1" applyAlignment="1"/>
    <xf numFmtId="0" fontId="21" fillId="0" borderId="0" xfId="0" applyFont="1" applyFill="1" applyAlignment="1">
      <alignment horizontal="right"/>
    </xf>
    <xf numFmtId="3" fontId="21" fillId="0" borderId="0" xfId="0" applyNumberFormat="1" applyFont="1" applyFill="1"/>
    <xf numFmtId="15" fontId="2" fillId="0" borderId="6" xfId="0" applyNumberFormat="1" applyFont="1" applyFill="1" applyBorder="1" applyAlignment="1">
      <alignment horizontal="left"/>
    </xf>
    <xf numFmtId="0" fontId="1" fillId="0" borderId="3" xfId="0" applyFont="1" applyFill="1" applyBorder="1" applyAlignment="1">
      <alignment horizontal="right" vertical="top" wrapText="1"/>
    </xf>
    <xf numFmtId="3" fontId="2" fillId="0" borderId="0" xfId="0" applyNumberFormat="1" applyFont="1" applyFill="1" applyAlignment="1">
      <alignment horizontal="left"/>
    </xf>
    <xf numFmtId="4" fontId="2" fillId="0" borderId="5" xfId="9" applyNumberFormat="1" applyFont="1" applyFill="1" applyBorder="1" applyAlignment="1">
      <alignment horizontal="right"/>
    </xf>
    <xf numFmtId="4" fontId="2" fillId="0" borderId="0" xfId="9" applyNumberFormat="1" applyFont="1" applyFill="1" applyBorder="1" applyAlignment="1">
      <alignment horizontal="right"/>
    </xf>
    <xf numFmtId="4" fontId="2" fillId="0" borderId="0" xfId="0" applyNumberFormat="1" applyFont="1" applyFill="1" applyAlignment="1">
      <alignment horizontal="right"/>
    </xf>
    <xf numFmtId="4" fontId="2" fillId="0" borderId="0" xfId="2" applyNumberFormat="1" applyFont="1" applyFill="1" applyAlignment="1">
      <alignment horizontal="right"/>
    </xf>
    <xf numFmtId="4" fontId="2" fillId="0" borderId="0" xfId="0" applyNumberFormat="1" applyFont="1" applyFill="1"/>
    <xf numFmtId="4" fontId="2" fillId="0" borderId="4" xfId="9" applyNumberFormat="1" applyFont="1" applyFill="1" applyBorder="1" applyAlignment="1"/>
    <xf numFmtId="4" fontId="2" fillId="0" borderId="2" xfId="9" applyNumberFormat="1" applyFont="1" applyFill="1" applyBorder="1" applyAlignment="1"/>
    <xf numFmtId="4" fontId="2" fillId="0" borderId="2" xfId="2" applyNumberFormat="1" applyFont="1" applyFill="1" applyBorder="1" applyAlignment="1"/>
    <xf numFmtId="4" fontId="2" fillId="0" borderId="2" xfId="0" applyNumberFormat="1" applyFont="1" applyFill="1" applyBorder="1" applyAlignment="1"/>
    <xf numFmtId="164" fontId="2" fillId="0" borderId="4" xfId="9" applyNumberFormat="1" applyFont="1" applyFill="1" applyBorder="1" applyAlignment="1"/>
    <xf numFmtId="164" fontId="2" fillId="0" borderId="5" xfId="9" applyNumberFormat="1" applyFont="1" applyFill="1" applyBorder="1" applyAlignment="1">
      <alignment horizontal="right"/>
    </xf>
    <xf numFmtId="164" fontId="2" fillId="0" borderId="0" xfId="0" applyNumberFormat="1" applyFont="1" applyFill="1" applyAlignment="1">
      <alignment horizontal="right"/>
    </xf>
    <xf numFmtId="164" fontId="2" fillId="0" borderId="2" xfId="9" applyNumberFormat="1" applyFont="1" applyFill="1" applyBorder="1" applyAlignment="1"/>
    <xf numFmtId="164" fontId="2" fillId="0" borderId="0" xfId="9" applyNumberFormat="1" applyFont="1" applyFill="1" applyBorder="1" applyAlignment="1">
      <alignment horizontal="right"/>
    </xf>
    <xf numFmtId="164" fontId="2" fillId="0" borderId="0" xfId="2" applyNumberFormat="1" applyFont="1" applyFill="1" applyAlignment="1">
      <alignment horizontal="right"/>
    </xf>
    <xf numFmtId="164" fontId="2" fillId="0" borderId="2" xfId="2" applyNumberFormat="1" applyFont="1" applyFill="1" applyBorder="1" applyAlignment="1"/>
    <xf numFmtId="164" fontId="2" fillId="0" borderId="2" xfId="0" applyNumberFormat="1" applyFont="1" applyFill="1" applyBorder="1" applyAlignment="1"/>
    <xf numFmtId="164" fontId="2" fillId="0" borderId="0" xfId="0" applyNumberFormat="1" applyFont="1" applyFill="1"/>
    <xf numFmtId="3" fontId="2" fillId="0" borderId="0" xfId="0" applyNumberFormat="1" applyFont="1" applyFill="1" applyBorder="1" applyAlignment="1"/>
    <xf numFmtId="165" fontId="2" fillId="0" borderId="0" xfId="0" applyNumberFormat="1" applyFont="1" applyFill="1" applyAlignment="1">
      <alignment horizontal="right"/>
    </xf>
    <xf numFmtId="1" fontId="2" fillId="0" borderId="0" xfId="0" applyNumberFormat="1" applyFont="1" applyFill="1" applyAlignment="1">
      <alignment horizontal="left"/>
    </xf>
    <xf numFmtId="3" fontId="2" fillId="0" borderId="4" xfId="0" applyNumberFormat="1" applyFont="1" applyFill="1" applyBorder="1" applyAlignment="1"/>
    <xf numFmtId="3" fontId="2" fillId="0" borderId="6" xfId="0" applyNumberFormat="1" applyFont="1" applyFill="1" applyBorder="1" applyAlignment="1">
      <alignment horizontal="left"/>
    </xf>
    <xf numFmtId="4" fontId="2" fillId="0" borderId="0" xfId="9" applyNumberFormat="1" applyFont="1" applyFill="1" applyBorder="1" applyAlignment="1"/>
    <xf numFmtId="4" fontId="2" fillId="0" borderId="0" xfId="2" applyNumberFormat="1" applyFont="1" applyFill="1" applyBorder="1" applyAlignment="1"/>
    <xf numFmtId="4" fontId="2" fillId="0" borderId="0" xfId="0" applyNumberFormat="1" applyFont="1" applyFill="1" applyBorder="1" applyAlignment="1"/>
    <xf numFmtId="3" fontId="2" fillId="0" borderId="0" xfId="0" applyNumberFormat="1" applyFont="1" applyFill="1" applyAlignment="1"/>
    <xf numFmtId="1" fontId="2" fillId="0" borderId="6" xfId="0" applyNumberFormat="1" applyFont="1" applyFill="1" applyBorder="1" applyAlignment="1">
      <alignment horizontal="left"/>
    </xf>
    <xf numFmtId="3" fontId="2" fillId="0" borderId="0" xfId="0" applyNumberFormat="1" applyFont="1" applyFill="1" applyBorder="1" applyAlignment="1">
      <alignment horizontal="left"/>
    </xf>
    <xf numFmtId="4" fontId="2" fillId="0" borderId="0" xfId="0" applyNumberFormat="1" applyFont="1" applyFill="1" applyBorder="1"/>
    <xf numFmtId="3" fontId="2" fillId="0" borderId="0" xfId="0" applyNumberFormat="1" applyFont="1" applyFill="1" applyBorder="1"/>
    <xf numFmtId="0" fontId="0" fillId="0" borderId="0" xfId="0" pivotButton="1"/>
    <xf numFmtId="0" fontId="0" fillId="0" borderId="0" xfId="0" applyNumberFormat="1"/>
    <xf numFmtId="0" fontId="0" fillId="0" borderId="0" xfId="0" applyAlignment="1">
      <alignment horizontal="left"/>
    </xf>
    <xf numFmtId="3" fontId="2" fillId="0" borderId="0" xfId="0" applyNumberFormat="1" applyFont="1" applyFill="1" applyBorder="1" applyAlignment="1">
      <alignment horizontal="right"/>
    </xf>
    <xf numFmtId="3" fontId="2" fillId="0" borderId="4" xfId="9" applyNumberFormat="1" applyFont="1" applyFill="1" applyBorder="1" applyAlignment="1">
      <alignment horizontal="left"/>
    </xf>
    <xf numFmtId="3" fontId="2" fillId="0" borderId="5" xfId="9" applyNumberFormat="1" applyFont="1" applyFill="1" applyBorder="1" applyAlignment="1">
      <alignment horizontal="left"/>
    </xf>
    <xf numFmtId="3" fontId="2" fillId="0" borderId="2" xfId="9" applyNumberFormat="1" applyFont="1" applyFill="1" applyBorder="1" applyAlignment="1">
      <alignment horizontal="left"/>
    </xf>
    <xf numFmtId="3" fontId="2" fillId="0" borderId="0" xfId="9" applyNumberFormat="1" applyFont="1" applyFill="1" applyBorder="1" applyAlignment="1">
      <alignment horizontal="left"/>
    </xf>
    <xf numFmtId="3" fontId="2" fillId="0" borderId="2" xfId="2" applyNumberFormat="1" applyFont="1" applyFill="1" applyBorder="1" applyAlignment="1">
      <alignment horizontal="left"/>
    </xf>
    <xf numFmtId="3" fontId="2" fillId="0" borderId="0" xfId="2" applyNumberFormat="1" applyFont="1" applyFill="1" applyBorder="1" applyAlignment="1">
      <alignment horizontal="left"/>
    </xf>
    <xf numFmtId="49" fontId="1" fillId="0" borderId="1" xfId="0" applyNumberFormat="1"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3" xfId="0" applyFont="1" applyFill="1" applyBorder="1" applyAlignment="1">
      <alignment horizontal="left" vertical="top" wrapText="1"/>
    </xf>
    <xf numFmtId="3" fontId="1" fillId="0" borderId="1" xfId="0" applyNumberFormat="1" applyFont="1" applyFill="1" applyBorder="1" applyAlignment="1">
      <alignment horizontal="right" vertical="top" wrapText="1"/>
    </xf>
    <xf numFmtId="49" fontId="1" fillId="0" borderId="1" xfId="0" applyNumberFormat="1" applyFont="1" applyFill="1" applyBorder="1" applyAlignment="1">
      <alignment horizontal="right" vertical="top" wrapText="1"/>
    </xf>
    <xf numFmtId="0" fontId="0" fillId="0" borderId="0" xfId="0" applyAlignment="1">
      <alignment horizontal="left" indent="1"/>
    </xf>
    <xf numFmtId="0" fontId="0" fillId="0" borderId="0" xfId="0" applyAlignment="1">
      <alignment horizontal="left" indent="2"/>
    </xf>
    <xf numFmtId="0" fontId="1" fillId="0" borderId="1" xfId="0" applyFont="1" applyFill="1" applyBorder="1" applyAlignment="1">
      <alignment horizontal="right" vertical="top" wrapText="1"/>
    </xf>
    <xf numFmtId="0" fontId="21" fillId="0" borderId="0" xfId="0" applyFont="1" applyFill="1" applyAlignment="1">
      <alignment vertical="top"/>
    </xf>
    <xf numFmtId="15" fontId="2" fillId="0" borderId="0" xfId="0" applyNumberFormat="1" applyFont="1" applyFill="1" applyAlignment="1">
      <alignment horizontal="right"/>
    </xf>
    <xf numFmtId="49" fontId="1" fillId="0" borderId="0" xfId="0" applyNumberFormat="1" applyFont="1" applyFill="1" applyBorder="1" applyAlignment="1">
      <alignment horizontal="right" vertical="top" wrapText="1"/>
    </xf>
    <xf numFmtId="9" fontId="2" fillId="0" borderId="0" xfId="0" applyNumberFormat="1" applyFont="1" applyFill="1" applyBorder="1" applyAlignment="1"/>
    <xf numFmtId="0" fontId="11" fillId="0" borderId="0" xfId="0" quotePrefix="1" applyFont="1" applyFill="1" applyAlignment="1">
      <alignment wrapText="1"/>
    </xf>
    <xf numFmtId="165" fontId="21" fillId="0" borderId="0" xfId="0" applyNumberFormat="1" applyFont="1" applyFill="1"/>
    <xf numFmtId="49" fontId="22" fillId="0" borderId="0" xfId="0" applyNumberFormat="1" applyFont="1" applyFill="1"/>
    <xf numFmtId="0" fontId="22" fillId="0" borderId="0" xfId="0" applyFont="1" applyFill="1" applyAlignment="1">
      <alignment horizontal="left"/>
    </xf>
    <xf numFmtId="3" fontId="22" fillId="0" borderId="6" xfId="0" applyNumberFormat="1" applyFont="1" applyFill="1" applyBorder="1" applyAlignment="1">
      <alignment horizontal="left"/>
    </xf>
    <xf numFmtId="4" fontId="22" fillId="0" borderId="2" xfId="0" applyNumberFormat="1" applyFont="1" applyFill="1" applyBorder="1" applyAlignment="1"/>
    <xf numFmtId="4" fontId="22" fillId="0" borderId="0" xfId="0" applyNumberFormat="1" applyFont="1" applyFill="1"/>
    <xf numFmtId="4" fontId="22" fillId="0" borderId="0" xfId="0" applyNumberFormat="1" applyFont="1" applyFill="1" applyAlignment="1">
      <alignment horizontal="right"/>
    </xf>
    <xf numFmtId="3" fontId="22" fillId="0" borderId="0" xfId="0" applyNumberFormat="1" applyFont="1" applyFill="1"/>
    <xf numFmtId="15" fontId="22" fillId="0" borderId="0" xfId="0" applyNumberFormat="1" applyFont="1" applyFill="1" applyAlignment="1">
      <alignment horizontal="left"/>
    </xf>
    <xf numFmtId="4" fontId="22" fillId="0" borderId="0" xfId="0" applyNumberFormat="1" applyFont="1" applyFill="1" applyAlignment="1"/>
    <xf numFmtId="3" fontId="22" fillId="0" borderId="2" xfId="0" applyNumberFormat="1" applyFont="1" applyFill="1" applyBorder="1" applyAlignment="1"/>
    <xf numFmtId="3" fontId="22" fillId="0" borderId="0" xfId="0" applyNumberFormat="1" applyFont="1" applyFill="1" applyAlignment="1">
      <alignment horizontal="right"/>
    </xf>
    <xf numFmtId="0" fontId="22" fillId="0" borderId="0" xfId="0" applyFont="1" applyFill="1"/>
    <xf numFmtId="0" fontId="22" fillId="0" borderId="0" xfId="0" applyFont="1" applyFill="1" applyAlignment="1">
      <alignment horizontal="right"/>
    </xf>
    <xf numFmtId="15" fontId="22" fillId="0" borderId="6" xfId="0" applyNumberFormat="1" applyFont="1" applyFill="1" applyBorder="1" applyAlignment="1">
      <alignment horizontal="left"/>
    </xf>
    <xf numFmtId="165" fontId="22" fillId="0" borderId="0" xfId="0" applyNumberFormat="1" applyFont="1" applyFill="1" applyAlignment="1">
      <alignment horizontal="right"/>
    </xf>
    <xf numFmtId="14" fontId="2" fillId="0" borderId="0" xfId="0" applyNumberFormat="1" applyFont="1" applyFill="1" applyAlignment="1">
      <alignment horizontal="left"/>
    </xf>
    <xf numFmtId="14" fontId="2" fillId="0" borderId="0" xfId="0" applyNumberFormat="1" applyFont="1" applyFill="1"/>
    <xf numFmtId="3" fontId="22" fillId="0" borderId="0" xfId="0" applyNumberFormat="1" applyFont="1" applyFill="1" applyBorder="1" applyAlignment="1">
      <alignment horizontal="left"/>
    </xf>
    <xf numFmtId="4" fontId="2" fillId="0" borderId="4" xfId="0" applyNumberFormat="1" applyFont="1" applyFill="1" applyBorder="1" applyAlignment="1"/>
    <xf numFmtId="4" fontId="2" fillId="0" borderId="5" xfId="0" applyNumberFormat="1" applyFont="1" applyFill="1" applyBorder="1"/>
    <xf numFmtId="4" fontId="22" fillId="0" borderId="0" xfId="0" applyNumberFormat="1" applyFont="1" applyFill="1" applyBorder="1"/>
    <xf numFmtId="3" fontId="22" fillId="0" borderId="0" xfId="0" applyNumberFormat="1" applyFont="1" applyFill="1" applyBorder="1"/>
    <xf numFmtId="4" fontId="2" fillId="0" borderId="5" xfId="2" applyNumberFormat="1" applyFont="1" applyFill="1" applyBorder="1" applyAlignment="1">
      <alignment horizontal="right"/>
    </xf>
    <xf numFmtId="3" fontId="2" fillId="0" borderId="5" xfId="2" applyNumberFormat="1" applyFont="1" applyFill="1" applyBorder="1" applyAlignment="1">
      <alignment horizontal="right"/>
    </xf>
    <xf numFmtId="4" fontId="2" fillId="0" borderId="5" xfId="0" applyNumberFormat="1" applyFont="1" applyFill="1" applyBorder="1" applyAlignment="1"/>
    <xf numFmtId="4" fontId="2" fillId="0" borderId="0" xfId="2" applyNumberFormat="1" applyFont="1" applyFill="1" applyBorder="1" applyAlignment="1">
      <alignment horizontal="right"/>
    </xf>
    <xf numFmtId="15" fontId="22" fillId="0" borderId="0" xfId="0" applyNumberFormat="1" applyFont="1" applyFill="1" applyBorder="1" applyAlignment="1">
      <alignment horizontal="left"/>
    </xf>
    <xf numFmtId="3" fontId="22" fillId="0" borderId="4" xfId="0" applyNumberFormat="1" applyFont="1" applyFill="1" applyBorder="1" applyAlignment="1"/>
    <xf numFmtId="15" fontId="2" fillId="0" borderId="0" xfId="0" applyNumberFormat="1" applyFont="1" applyFill="1" applyBorder="1" applyAlignment="1">
      <alignment horizontal="left"/>
    </xf>
    <xf numFmtId="4" fontId="2" fillId="0" borderId="2" xfId="2" applyNumberFormat="1" applyFont="1" applyFill="1" applyBorder="1" applyAlignment="1">
      <alignment horizontal="right"/>
    </xf>
    <xf numFmtId="4" fontId="2" fillId="0" borderId="2" xfId="9" applyNumberFormat="1" applyFont="1" applyFill="1" applyBorder="1" applyAlignment="1">
      <alignment horizontal="right"/>
    </xf>
    <xf numFmtId="1" fontId="2" fillId="0" borderId="0" xfId="0" applyNumberFormat="1" applyFont="1" applyFill="1" applyBorder="1" applyAlignment="1">
      <alignment horizontal="left"/>
    </xf>
  </cellXfs>
  <cellStyles count="11">
    <cellStyle name="Comma 3" xfId="9"/>
    <cellStyle name="Heading 1 2" xfId="5"/>
    <cellStyle name="Heading 2 2" xfId="6"/>
    <cellStyle name="Hyperlink" xfId="1" builtinId="8"/>
    <cellStyle name="Normal" xfId="0" builtinId="0"/>
    <cellStyle name="Normal 2" xfId="2"/>
    <cellStyle name="Normal 2 2" xfId="3"/>
    <cellStyle name="Normal 2 3" xfId="7"/>
    <cellStyle name="Normal 3" xfId="4"/>
    <cellStyle name="Normal 6" xfId="10"/>
    <cellStyle name="Paragraph Han" xfId="8"/>
  </cellStyles>
  <dxfs count="186">
    <dxf>
      <font>
        <b val="0"/>
        <i val="0"/>
        <strike val="0"/>
        <condense val="0"/>
        <extend val="0"/>
        <outline val="0"/>
        <shadow val="0"/>
        <u val="none"/>
        <vertAlign val="baseline"/>
        <sz val="12"/>
        <color auto="1"/>
        <name val="Arial"/>
        <scheme val="none"/>
      </font>
      <numFmt numFmtId="165" formatCode="0.0%"/>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numFmt numFmtId="20" formatCode="d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30" formatCode="@"/>
      <fill>
        <patternFill patternType="none">
          <fgColor rgb="FF000000"/>
          <bgColor auto="1"/>
        </patternFill>
      </fill>
    </dxf>
    <dxf>
      <border outline="0">
        <bottom style="medium">
          <color rgb="FF000000"/>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numFmt numFmtId="20" formatCode="d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30" formatCode="@"/>
      <fill>
        <patternFill patternType="none">
          <fgColor rgb="FF000000"/>
          <bgColor auto="1"/>
        </patternFill>
      </fill>
    </dxf>
    <dxf>
      <border outline="0">
        <bottom style="medium">
          <color rgb="FF000000"/>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numFmt numFmtId="1" formatCode="0"/>
      <fill>
        <patternFill patternType="none">
          <fgColor indexed="64"/>
          <bgColor auto="1"/>
        </patternFill>
      </fill>
      <alignment horizontal="left" vertical="bottom" textRotation="0" wrapText="0" indent="0" justifyLastLine="0" shrinkToFit="0" readingOrder="0"/>
      <border>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30" formatCode="@"/>
      <fill>
        <patternFill patternType="none">
          <fgColor rgb="FF000000"/>
          <bgColor auto="1"/>
        </patternFill>
      </fill>
    </dxf>
    <dxf>
      <border outline="0">
        <bottom style="medium">
          <color rgb="FF000000"/>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30" formatCode="@"/>
      <fill>
        <patternFill patternType="none">
          <fgColor rgb="FF000000"/>
          <bgColor auto="1"/>
        </patternFill>
      </fill>
    </dxf>
    <dxf>
      <border outline="0">
        <bottom style="medium">
          <color rgb="FF000000"/>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20" formatCode="dd\-mmm\-yy"/>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20" formatCode="dd\-mmm\-yy"/>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30" formatCode="@"/>
      <fill>
        <patternFill patternType="none">
          <fgColor rgb="FF000000"/>
          <bgColor auto="1"/>
        </patternFill>
      </fill>
    </dxf>
    <dxf>
      <border outline="0">
        <bottom style="medium">
          <color rgb="FF000000"/>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auto="1"/>
        </patternFill>
      </fill>
    </dxf>
    <dxf>
      <font>
        <b val="0"/>
        <i val="0"/>
        <strike val="0"/>
        <condense val="0"/>
        <extend val="0"/>
        <outline val="0"/>
        <shadow val="0"/>
        <u val="none"/>
        <vertAlign val="baseline"/>
        <sz val="12"/>
        <color auto="1"/>
        <name val="Arial"/>
        <scheme val="none"/>
      </font>
      <numFmt numFmtId="164" formatCode="#,##0.0"/>
      <fill>
        <patternFill patternType="none">
          <fgColor indexed="64"/>
          <bgColor auto="1"/>
        </patternFill>
      </fill>
      <alignment horizontal="general"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20" formatCode="d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30" formatCode="@"/>
      <fill>
        <patternFill patternType="none">
          <fgColor rgb="FF000000"/>
          <bgColor auto="1"/>
        </patternFill>
      </fill>
    </dxf>
    <dxf>
      <border outline="0">
        <bottom style="medium">
          <color rgb="FF000000"/>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alignment horizontal="general"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 formatCode="0"/>
      <fill>
        <patternFill patternType="none">
          <fgColor indexed="64"/>
          <bgColor auto="1"/>
        </patternFill>
      </fill>
      <alignment horizontal="left" vertical="bottom" textRotation="0" wrapText="0" indent="0" justifyLastLine="0" shrinkToFit="0" readingOrder="0"/>
      <border>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30" formatCode="@"/>
      <fill>
        <patternFill patternType="none">
          <fgColor rgb="FF000000"/>
          <bgColor auto="1"/>
        </patternFill>
      </fill>
    </dxf>
    <dxf>
      <border outline="0">
        <bottom style="medium">
          <color rgb="FF000000"/>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numFmt numFmtId="20" formatCode="d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numFmt numFmtId="20" formatCode="d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30" formatCode="@"/>
      <fill>
        <patternFill patternType="none">
          <fgColor rgb="FF000000"/>
          <bgColor auto="1"/>
        </patternFill>
      </fill>
    </dxf>
    <dxf>
      <border outline="0">
        <bottom style="medium">
          <color rgb="FF000000"/>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numFmt numFmtId="20" formatCode="d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alignment horizontal="general"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20" formatCode="dd\-mmm\-yy"/>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left" vertical="bottom" textRotation="0" wrapText="0" indent="0" justifyLastLine="0" shrinkToFit="0" readingOrder="0"/>
      <border>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alignment horizontal="general"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left" vertical="bottom" textRotation="0" wrapText="0" indent="0" justifyLastLine="0" shrinkToFit="0" readingOrder="0"/>
      <border>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9" formatCode="dd/mm/yyyy"/>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dxf>
    <dxf>
      <font>
        <b/>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2"/>
        <color indexed="12"/>
        <name val="Arial"/>
        <scheme val="none"/>
      </font>
      <fill>
        <patternFill patternType="none">
          <fgColor indexed="64"/>
          <bgColor auto="1"/>
        </patternFill>
      </fill>
      <alignment horizontal="center" vertical="center" textRotation="0" wrapText="0" indent="0" justifyLastLine="0" shrinkToFit="0" readingOrder="0"/>
    </dxf>
    <dxf>
      <font>
        <strike val="0"/>
        <outline val="0"/>
        <shadow val="0"/>
        <vertAlign val="baseline"/>
        <sz val="12"/>
        <name val="Arial"/>
        <scheme val="none"/>
      </font>
      <fill>
        <patternFill patternType="none">
          <fgColor indexed="64"/>
          <bgColor auto="1"/>
        </patternFill>
      </fill>
    </dxf>
    <dxf>
      <font>
        <b/>
        <i val="0"/>
        <strike val="0"/>
        <condense val="0"/>
        <extend val="0"/>
        <outline val="0"/>
        <shadow val="0"/>
        <u val="none"/>
        <vertAlign val="baseline"/>
        <sz val="12"/>
        <color auto="1"/>
        <name val="Arial"/>
        <scheme val="none"/>
      </font>
      <fill>
        <patternFill patternType="none">
          <fgColor indexed="64"/>
          <bgColor auto="1"/>
        </patternFill>
      </fill>
    </dxf>
  </dxfs>
  <tableStyles count="0" defaultPivotStyle="PivotStyleLight16"/>
  <colors>
    <mruColors>
      <color rgb="FF284F99"/>
      <color rgb="FF93A7CC"/>
      <color rgb="FF8E8E8E"/>
      <color rgb="FF203F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hartsheet" Target="chartsheets/sheet3.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hartsheet" Target="chartsheets/sheet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hartsheet" Target="chartsheets/sheet2.xml"/><Relationship Id="rId25"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chartsheet" Target="chartsheets/sheet1.xml"/><Relationship Id="rId20" Type="http://schemas.openxmlformats.org/officeDocument/2006/relationships/chartsheet" Target="chartsheets/sheet5.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hartsheet" Target="chartsheets/sheet8.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hartsheet" Target="chartsheets/sheet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hartsheet" Target="chartsheets/sheet7.xml"/><Relationship Id="rId27" Type="http://schemas.openxmlformats.org/officeDocument/2006/relationships/styles" Target="styles.xml"/><Relationship Id="rId30"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[covid-deaths-22-monthly-data-week-10.xlsx]M1!PivotTable2</c:name>
    <c:fmtId val="0"/>
  </c:pivotSource>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a:solidFill>
                  <a:sysClr val="windowText" lastClr="000000"/>
                </a:solidFill>
              </a:rPr>
              <a:t>Age-standardised</a:t>
            </a:r>
            <a:r>
              <a:rPr lang="en-GB" sz="1400" b="1" baseline="0">
                <a:solidFill>
                  <a:sysClr val="windowText" lastClr="000000"/>
                </a:solidFill>
              </a:rPr>
              <a:t> rates of mortality by sex, March 2020 to most recent</a:t>
            </a:r>
            <a:endParaRPr lang="en-GB" sz="1400" b="1">
              <a:solidFill>
                <a:sysClr val="windowText" lastClr="000000"/>
              </a:solidFill>
            </a:endParaRPr>
          </a:p>
        </c:rich>
      </c:tx>
      <c:layout>
        <c:manualLayout>
          <c:xMode val="edge"/>
          <c:yMode val="edge"/>
          <c:x val="0.13547132606377119"/>
          <c:y val="6.389372958474234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w="28575" cap="rnd">
            <a:solidFill>
              <a:schemeClr val="accent1"/>
            </a:solidFill>
            <a:round/>
          </a:ln>
          <a:effectLst/>
        </c:spPr>
        <c:marker>
          <c:symbol val="none"/>
        </c:marker>
      </c:pivotFmt>
      <c:pivotFmt>
        <c:idx val="39"/>
        <c:spPr>
          <a:solidFill>
            <a:schemeClr val="accent1"/>
          </a:solidFill>
          <a:ln w="28575" cap="rnd">
            <a:solidFill>
              <a:schemeClr val="accent1"/>
            </a:solidFill>
            <a:round/>
          </a:ln>
          <a:effectLst/>
        </c:spPr>
        <c:marker>
          <c:symbol val="none"/>
        </c:marker>
      </c:pivotFmt>
      <c:pivotFmt>
        <c:idx val="40"/>
        <c:spPr>
          <a:solidFill>
            <a:schemeClr val="accent1"/>
          </a:solidFill>
          <a:ln w="28575" cap="rnd">
            <a:solidFill>
              <a:schemeClr val="accent1"/>
            </a:solidFill>
            <a:round/>
          </a:ln>
          <a:effectLst/>
        </c:spPr>
        <c:marker>
          <c:symbol val="none"/>
        </c:marker>
      </c:pivotFmt>
      <c:pivotFmt>
        <c:idx val="41"/>
        <c:spPr>
          <a:solidFill>
            <a:schemeClr val="accent1"/>
          </a:solidFill>
          <a:ln w="28575" cap="rnd">
            <a:solidFill>
              <a:schemeClr val="accent1"/>
            </a:solidFill>
            <a:round/>
          </a:ln>
          <a:effectLst/>
        </c:spPr>
        <c:marker>
          <c:symbol val="none"/>
        </c:marker>
      </c:pivotFmt>
      <c:pivotFmt>
        <c:idx val="42"/>
        <c:spPr>
          <a:solidFill>
            <a:schemeClr val="accent1"/>
          </a:solidFill>
          <a:ln w="19050" cap="rnd">
            <a:solidFill>
              <a:srgbClr val="93A7CC">
                <a:alpha val="23000"/>
              </a:srgbClr>
            </a:solidFill>
            <a:round/>
          </a:ln>
          <a:effectLst/>
        </c:spPr>
        <c:marker>
          <c:symbol val="none"/>
        </c:marker>
      </c:pivotFmt>
      <c:pivotFmt>
        <c:idx val="43"/>
        <c:spPr>
          <a:solidFill>
            <a:schemeClr val="accent1"/>
          </a:solidFill>
          <a:ln w="19050" cap="rnd">
            <a:solidFill>
              <a:srgbClr val="203F7A">
                <a:alpha val="23000"/>
              </a:srgbClr>
            </a:solidFill>
            <a:prstDash val="solid"/>
            <a:round/>
          </a:ln>
          <a:effectLst/>
        </c:spPr>
        <c:marker>
          <c:symbol val="none"/>
        </c:marker>
      </c:pivotFmt>
      <c:pivotFmt>
        <c:idx val="44"/>
        <c:spPr>
          <a:solidFill>
            <a:schemeClr val="accent1"/>
          </a:solidFill>
          <a:ln w="19050" cap="rnd">
            <a:solidFill>
              <a:srgbClr val="8E8E8E">
                <a:alpha val="23000"/>
              </a:srgbClr>
            </a:solidFill>
            <a:prstDash val="solid"/>
            <a:round/>
          </a:ln>
          <a:effectLst/>
        </c:spPr>
        <c:marker>
          <c:symbol val="none"/>
        </c:marker>
      </c:pivotFmt>
      <c:pivotFmt>
        <c:idx val="45"/>
        <c:spPr>
          <a:solidFill>
            <a:schemeClr val="accent1"/>
          </a:solidFill>
          <a:ln w="19050" cap="rnd">
            <a:solidFill>
              <a:srgbClr val="93A7CC">
                <a:alpha val="23000"/>
              </a:srgbClr>
            </a:solidFill>
            <a:round/>
          </a:ln>
          <a:effectLst/>
        </c:spPr>
        <c:marker>
          <c:symbol val="none"/>
        </c:marker>
      </c:pivotFmt>
      <c:pivotFmt>
        <c:idx val="46"/>
        <c:spPr>
          <a:solidFill>
            <a:schemeClr val="accent1"/>
          </a:solidFill>
          <a:ln w="19050" cap="rnd">
            <a:solidFill>
              <a:srgbClr val="203F7A">
                <a:alpha val="23000"/>
              </a:srgbClr>
            </a:solidFill>
            <a:prstDash val="solid"/>
            <a:round/>
          </a:ln>
          <a:effectLst/>
        </c:spPr>
        <c:marker>
          <c:symbol val="none"/>
        </c:marker>
      </c:pivotFmt>
      <c:pivotFmt>
        <c:idx val="47"/>
        <c:spPr>
          <a:solidFill>
            <a:schemeClr val="accent1"/>
          </a:solidFill>
          <a:ln w="19050" cap="rnd">
            <a:solidFill>
              <a:srgbClr val="8E8E8E">
                <a:alpha val="23000"/>
              </a:srgbClr>
            </a:solidFill>
            <a:prstDash val="solid"/>
            <a:round/>
          </a:ln>
          <a:effectLst/>
        </c:spPr>
        <c:marker>
          <c:symbol val="none"/>
        </c:marker>
      </c:pivotFmt>
      <c:pivotFmt>
        <c:idx val="48"/>
        <c:spPr>
          <a:solidFill>
            <a:schemeClr val="accent1"/>
          </a:solidFill>
          <a:ln w="28575" cap="rnd">
            <a:solidFill>
              <a:srgbClr val="203F7A"/>
            </a:solidFill>
            <a:round/>
          </a:ln>
          <a:effectLst/>
        </c:spPr>
        <c:marker>
          <c:symbol val="none"/>
        </c:marker>
      </c:pivotFmt>
      <c:pivotFmt>
        <c:idx val="49"/>
        <c:spPr>
          <a:solidFill>
            <a:schemeClr val="accent1"/>
          </a:solidFill>
          <a:ln w="28575" cap="rnd">
            <a:solidFill>
              <a:srgbClr val="8E8E8E"/>
            </a:solidFill>
            <a:round/>
          </a:ln>
          <a:effectLst/>
        </c:spPr>
        <c:marker>
          <c:symbol val="none"/>
        </c:marker>
      </c:pivotFmt>
      <c:pivotFmt>
        <c:idx val="50"/>
        <c:spPr>
          <a:solidFill>
            <a:schemeClr val="accent1"/>
          </a:solidFill>
          <a:ln w="28575" cap="rnd">
            <a:solidFill>
              <a:srgbClr val="93A7CC"/>
            </a:solidFill>
            <a:round/>
          </a:ln>
          <a:effectLst/>
        </c:spPr>
        <c:marker>
          <c:symbol val="none"/>
        </c:marker>
      </c:pivotFmt>
      <c:pivotFmt>
        <c:idx val="51"/>
        <c:spPr>
          <a:solidFill>
            <a:schemeClr val="accent1"/>
          </a:solidFill>
          <a:ln w="25400" cap="rnd">
            <a:solidFill>
              <a:srgbClr val="8E8E8E"/>
            </a:solidFill>
            <a:round/>
          </a:ln>
          <a:effectLst/>
        </c:spPr>
        <c:marker>
          <c:symbol val="none"/>
        </c:marker>
      </c:pivotFmt>
      <c:pivotFmt>
        <c:idx val="52"/>
        <c:spPr>
          <a:solidFill>
            <a:schemeClr val="accent1"/>
          </a:solidFill>
          <a:ln w="25400" cap="rnd">
            <a:solidFill>
              <a:srgbClr val="203F7A"/>
            </a:solidFill>
            <a:round/>
          </a:ln>
          <a:effectLst/>
        </c:spPr>
        <c:marker>
          <c:symbol val="none"/>
        </c:marker>
      </c:pivotFmt>
      <c:pivotFmt>
        <c:idx val="53"/>
        <c:spPr>
          <a:solidFill>
            <a:schemeClr val="accent1"/>
          </a:solidFill>
          <a:ln w="25400" cap="rnd">
            <a:solidFill>
              <a:srgbClr val="93A7CC"/>
            </a:solidFill>
            <a:round/>
          </a:ln>
          <a:effectLst/>
        </c:spPr>
        <c:marker>
          <c:symbol val="none"/>
        </c:marker>
      </c:pivotFmt>
      <c:pivotFmt>
        <c:idx val="54"/>
        <c:spPr>
          <a:solidFill>
            <a:schemeClr val="accent1"/>
          </a:solidFill>
          <a:ln w="9525" cap="rnd">
            <a:solidFill>
              <a:srgbClr val="8E8E8E">
                <a:alpha val="46000"/>
              </a:srgbClr>
            </a:solidFill>
            <a:round/>
          </a:ln>
          <a:effectLst/>
        </c:spPr>
        <c:marker>
          <c:symbol val="none"/>
        </c:marker>
      </c:pivotFmt>
      <c:pivotFmt>
        <c:idx val="55"/>
        <c:spPr>
          <a:solidFill>
            <a:schemeClr val="accent1"/>
          </a:solidFill>
          <a:ln w="9525" cap="rnd">
            <a:solidFill>
              <a:srgbClr val="203F7A">
                <a:alpha val="50000"/>
              </a:srgbClr>
            </a:solidFill>
            <a:round/>
          </a:ln>
          <a:effectLst/>
        </c:spPr>
        <c:marker>
          <c:symbol val="none"/>
        </c:marker>
      </c:pivotFmt>
      <c:pivotFmt>
        <c:idx val="56"/>
        <c:spPr>
          <a:solidFill>
            <a:schemeClr val="accent1"/>
          </a:solidFill>
          <a:ln w="9525" cap="rnd">
            <a:solidFill>
              <a:srgbClr val="93A7CC">
                <a:alpha val="46000"/>
              </a:srgbClr>
            </a:solidFill>
            <a:round/>
          </a:ln>
          <a:effectLst/>
        </c:spPr>
        <c:marker>
          <c:symbol val="none"/>
        </c:marker>
      </c:pivotFmt>
      <c:pivotFmt>
        <c:idx val="57"/>
        <c:spPr>
          <a:solidFill>
            <a:schemeClr val="accent1"/>
          </a:solidFill>
          <a:ln w="9525" cap="rnd">
            <a:solidFill>
              <a:srgbClr val="8E8E8E">
                <a:alpha val="47000"/>
              </a:srgbClr>
            </a:solidFill>
            <a:round/>
          </a:ln>
          <a:effectLst/>
        </c:spPr>
        <c:marker>
          <c:symbol val="none"/>
        </c:marker>
      </c:pivotFmt>
      <c:pivotFmt>
        <c:idx val="58"/>
        <c:spPr>
          <a:solidFill>
            <a:schemeClr val="accent1"/>
          </a:solidFill>
          <a:ln w="9525" cap="rnd">
            <a:solidFill>
              <a:srgbClr val="203F7A">
                <a:alpha val="61000"/>
              </a:srgbClr>
            </a:solidFill>
            <a:round/>
          </a:ln>
          <a:effectLst/>
        </c:spPr>
        <c:marker>
          <c:symbol val="none"/>
        </c:marker>
      </c:pivotFmt>
      <c:pivotFmt>
        <c:idx val="59"/>
        <c:spPr>
          <a:solidFill>
            <a:schemeClr val="accent1"/>
          </a:solidFill>
          <a:ln w="9525" cap="rnd">
            <a:solidFill>
              <a:srgbClr val="93A7CC">
                <a:alpha val="50000"/>
              </a:srgbClr>
            </a:solidFill>
            <a:round/>
          </a:ln>
          <a:effectLst/>
        </c:spPr>
        <c:marker>
          <c:symbol val="none"/>
        </c:marker>
      </c:pivotFmt>
      <c:pivotFmt>
        <c:idx val="60"/>
        <c:spPr>
          <a:solidFill>
            <a:schemeClr val="accent1"/>
          </a:solidFill>
          <a:ln w="28575" cap="rnd">
            <a:solidFill>
              <a:srgbClr val="8E8E8E"/>
            </a:solidFill>
            <a:round/>
          </a:ln>
          <a:effectLst/>
        </c:spPr>
        <c:marker>
          <c:symbol val="none"/>
        </c:marker>
      </c:pivotFmt>
      <c:pivotFmt>
        <c:idx val="61"/>
        <c:spPr>
          <a:solidFill>
            <a:schemeClr val="accent1"/>
          </a:solidFill>
          <a:ln w="28575" cap="rnd">
            <a:solidFill>
              <a:srgbClr val="203F7A"/>
            </a:solidFill>
            <a:round/>
          </a:ln>
          <a:effectLst/>
        </c:spPr>
        <c:marker>
          <c:symbol val="none"/>
        </c:marker>
      </c:pivotFmt>
      <c:pivotFmt>
        <c:idx val="62"/>
        <c:spPr>
          <a:solidFill>
            <a:schemeClr val="accent1"/>
          </a:solidFill>
          <a:ln w="28575" cap="rnd">
            <a:solidFill>
              <a:srgbClr val="93A7CC"/>
            </a:solidFill>
            <a:round/>
          </a:ln>
          <a:effectLst/>
        </c:spPr>
        <c:marker>
          <c:symbol val="none"/>
        </c:marker>
      </c:pivotFmt>
      <c:pivotFmt>
        <c:idx val="63"/>
        <c:spPr>
          <a:solidFill>
            <a:schemeClr val="accent1"/>
          </a:solidFill>
          <a:ln w="28575" cap="rnd">
            <a:solidFill>
              <a:schemeClr val="accent1"/>
            </a:solidFill>
            <a:round/>
          </a:ln>
          <a:effectLst/>
        </c:spPr>
        <c:marker>
          <c:symbol val="none"/>
        </c:marker>
      </c:pivotFmt>
      <c:pivotFmt>
        <c:idx val="64"/>
        <c:spPr>
          <a:solidFill>
            <a:schemeClr val="accent1"/>
          </a:solidFill>
          <a:ln w="28575" cap="rnd">
            <a:solidFill>
              <a:schemeClr val="accent1"/>
            </a:solidFill>
            <a:round/>
          </a:ln>
          <a:effectLst/>
        </c:spPr>
        <c:marker>
          <c:symbol val="none"/>
        </c:marker>
      </c:pivotFmt>
      <c:pivotFmt>
        <c:idx val="65"/>
        <c:spPr>
          <a:solidFill>
            <a:schemeClr val="accent1"/>
          </a:solidFill>
          <a:ln w="28575" cap="rnd">
            <a:solidFill>
              <a:schemeClr val="accent1"/>
            </a:solidFill>
            <a:round/>
          </a:ln>
          <a:effectLst/>
        </c:spPr>
        <c:marker>
          <c:symbol val="none"/>
        </c:marker>
      </c:pivotFmt>
      <c:pivotFmt>
        <c:idx val="66"/>
        <c:spPr>
          <a:solidFill>
            <a:schemeClr val="accent1"/>
          </a:solidFill>
          <a:ln w="28575" cap="rnd">
            <a:solidFill>
              <a:schemeClr val="accent1"/>
            </a:solidFill>
            <a:round/>
          </a:ln>
          <a:effectLst/>
        </c:spPr>
        <c:marker>
          <c:symbol val="none"/>
        </c:marker>
      </c:pivotFmt>
      <c:pivotFmt>
        <c:idx val="67"/>
        <c:spPr>
          <a:solidFill>
            <a:schemeClr val="accent1"/>
          </a:solidFill>
          <a:ln w="28575" cap="rnd">
            <a:solidFill>
              <a:schemeClr val="accent1"/>
            </a:solidFill>
            <a:round/>
          </a:ln>
          <a:effectLst/>
        </c:spPr>
        <c:marker>
          <c:symbol val="none"/>
        </c:marker>
      </c:pivotFmt>
      <c:pivotFmt>
        <c:idx val="68"/>
        <c:spPr>
          <a:solidFill>
            <a:schemeClr val="accent1"/>
          </a:solidFill>
          <a:ln w="28575" cap="rnd">
            <a:solidFill>
              <a:schemeClr val="accent1"/>
            </a:solidFill>
            <a:round/>
          </a:ln>
          <a:effectLst/>
        </c:spPr>
        <c:marker>
          <c:symbol val="none"/>
        </c:marker>
      </c:pivotFmt>
      <c:pivotFmt>
        <c:idx val="69"/>
        <c:spPr>
          <a:solidFill>
            <a:schemeClr val="accent1"/>
          </a:solidFill>
          <a:ln w="28575" cap="rnd">
            <a:solidFill>
              <a:schemeClr val="accent1"/>
            </a:solidFill>
            <a:round/>
          </a:ln>
          <a:effectLst/>
        </c:spPr>
        <c:marker>
          <c:symbol val="none"/>
        </c:marker>
      </c:pivotFmt>
      <c:pivotFmt>
        <c:idx val="70"/>
        <c:spPr>
          <a:solidFill>
            <a:schemeClr val="accent1"/>
          </a:solidFill>
          <a:ln w="28575" cap="rnd">
            <a:solidFill>
              <a:schemeClr val="accent1"/>
            </a:solidFill>
            <a:round/>
          </a:ln>
          <a:effectLst/>
        </c:spPr>
        <c:marker>
          <c:symbol val="none"/>
        </c:marker>
      </c:pivotFmt>
      <c:pivotFmt>
        <c:idx val="71"/>
        <c:spPr>
          <a:solidFill>
            <a:schemeClr val="accent1"/>
          </a:solidFill>
          <a:ln w="28575" cap="rnd">
            <a:solidFill>
              <a:schemeClr val="accent1"/>
            </a:solidFill>
            <a:round/>
          </a:ln>
          <a:effectLst/>
        </c:spPr>
        <c:marker>
          <c:symbol val="none"/>
        </c:marker>
      </c:pivotFmt>
      <c:pivotFmt>
        <c:idx val="72"/>
        <c:spPr>
          <a:solidFill>
            <a:schemeClr val="accent1"/>
          </a:solidFill>
          <a:ln w="28575" cap="rnd">
            <a:solidFill>
              <a:schemeClr val="accent1"/>
            </a:solidFill>
            <a:round/>
          </a:ln>
          <a:effectLst/>
        </c:spPr>
        <c:marker>
          <c:symbol val="none"/>
        </c:marker>
      </c:pivotFmt>
      <c:pivotFmt>
        <c:idx val="73"/>
        <c:spPr>
          <a:solidFill>
            <a:schemeClr val="accent1"/>
          </a:solidFill>
          <a:ln w="28575" cap="rnd">
            <a:solidFill>
              <a:schemeClr val="accent1"/>
            </a:solidFill>
            <a:round/>
          </a:ln>
          <a:effectLst/>
        </c:spPr>
        <c:marker>
          <c:symbol val="none"/>
        </c:marker>
      </c:pivotFmt>
      <c:pivotFmt>
        <c:idx val="74"/>
        <c:spPr>
          <a:solidFill>
            <a:schemeClr val="accent1"/>
          </a:solidFill>
          <a:ln w="28575" cap="rnd">
            <a:solidFill>
              <a:schemeClr val="accent1"/>
            </a:solidFill>
            <a:round/>
          </a:ln>
          <a:effectLst/>
        </c:spPr>
        <c:marker>
          <c:symbol val="none"/>
        </c:marker>
      </c:pivotFmt>
      <c:pivotFmt>
        <c:idx val="75"/>
        <c:spPr>
          <a:solidFill>
            <a:schemeClr val="accent1"/>
          </a:solidFill>
          <a:ln w="28575" cap="rnd">
            <a:solidFill>
              <a:schemeClr val="accent1"/>
            </a:solidFill>
            <a:round/>
          </a:ln>
          <a:effectLst/>
        </c:spPr>
        <c:marker>
          <c:symbol val="none"/>
        </c:marker>
      </c:pivotFmt>
      <c:pivotFmt>
        <c:idx val="76"/>
        <c:spPr>
          <a:solidFill>
            <a:schemeClr val="accent1"/>
          </a:solidFill>
          <a:ln w="28575" cap="rnd">
            <a:solidFill>
              <a:schemeClr val="accent1"/>
            </a:solidFill>
            <a:round/>
          </a:ln>
          <a:effectLst/>
        </c:spPr>
        <c:marker>
          <c:symbol val="none"/>
        </c:marker>
      </c:pivotFmt>
      <c:pivotFmt>
        <c:idx val="77"/>
        <c:spPr>
          <a:solidFill>
            <a:schemeClr val="accent1"/>
          </a:solidFill>
          <a:ln w="28575" cap="rnd">
            <a:solidFill>
              <a:schemeClr val="accent1"/>
            </a:solidFill>
            <a:round/>
          </a:ln>
          <a:effectLst/>
        </c:spPr>
        <c:marker>
          <c:symbol val="none"/>
        </c:marker>
      </c:pivotFmt>
      <c:pivotFmt>
        <c:idx val="78"/>
        <c:spPr>
          <a:solidFill>
            <a:schemeClr val="accent1"/>
          </a:solidFill>
          <a:ln w="28575" cap="rnd">
            <a:solidFill>
              <a:schemeClr val="accent1"/>
            </a:solidFill>
            <a:round/>
          </a:ln>
          <a:effectLst/>
        </c:spPr>
        <c:marker>
          <c:symbol val="none"/>
        </c:marker>
      </c:pivotFmt>
      <c:pivotFmt>
        <c:idx val="79"/>
        <c:spPr>
          <a:solidFill>
            <a:schemeClr val="accent1"/>
          </a:solidFill>
          <a:ln w="28575" cap="rnd">
            <a:solidFill>
              <a:schemeClr val="accent1"/>
            </a:solidFill>
            <a:round/>
          </a:ln>
          <a:effectLst/>
        </c:spPr>
        <c:marker>
          <c:symbol val="none"/>
        </c:marker>
      </c:pivotFmt>
      <c:pivotFmt>
        <c:idx val="80"/>
        <c:spPr>
          <a:solidFill>
            <a:schemeClr val="accent1"/>
          </a:solidFill>
          <a:ln w="28575" cap="rnd">
            <a:solidFill>
              <a:schemeClr val="accent1"/>
            </a:solidFill>
            <a:round/>
          </a:ln>
          <a:effectLst/>
        </c:spPr>
        <c:marker>
          <c:symbol val="none"/>
        </c:marker>
      </c:pivotFmt>
      <c:pivotFmt>
        <c:idx val="81"/>
        <c:spPr>
          <a:solidFill>
            <a:schemeClr val="accent1"/>
          </a:solidFill>
          <a:ln w="28575" cap="rnd">
            <a:solidFill>
              <a:schemeClr val="accent1"/>
            </a:solidFill>
            <a:round/>
          </a:ln>
          <a:effectLst/>
        </c:spPr>
        <c:marker>
          <c:symbol val="none"/>
        </c:marker>
      </c:pivotFmt>
      <c:pivotFmt>
        <c:idx val="82"/>
        <c:spPr>
          <a:solidFill>
            <a:schemeClr val="accent1"/>
          </a:solidFill>
          <a:ln w="28575" cap="rnd">
            <a:solidFill>
              <a:schemeClr val="accent1"/>
            </a:solidFill>
            <a:round/>
          </a:ln>
          <a:effectLst/>
        </c:spPr>
        <c:marker>
          <c:symbol val="none"/>
        </c:marker>
      </c:pivotFmt>
      <c:pivotFmt>
        <c:idx val="83"/>
        <c:spPr>
          <a:solidFill>
            <a:schemeClr val="accent1"/>
          </a:solidFill>
          <a:ln w="28575" cap="rnd">
            <a:solidFill>
              <a:schemeClr val="accent1"/>
            </a:solidFill>
            <a:round/>
          </a:ln>
          <a:effectLst/>
        </c:spPr>
        <c:marker>
          <c:symbol val="none"/>
        </c:marker>
      </c:pivotFmt>
      <c:pivotFmt>
        <c:idx val="84"/>
        <c:spPr>
          <a:solidFill>
            <a:schemeClr val="accent1"/>
          </a:solidFill>
          <a:ln w="28575" cap="rnd">
            <a:solidFill>
              <a:schemeClr val="accent1"/>
            </a:solidFill>
            <a:round/>
          </a:ln>
          <a:effectLst/>
        </c:spPr>
        <c:marker>
          <c:symbol val="none"/>
        </c:marker>
      </c:pivotFmt>
      <c:pivotFmt>
        <c:idx val="85"/>
        <c:spPr>
          <a:solidFill>
            <a:schemeClr val="accent1"/>
          </a:solidFill>
          <a:ln w="28575" cap="rnd">
            <a:solidFill>
              <a:schemeClr val="accent1"/>
            </a:solidFill>
            <a:round/>
          </a:ln>
          <a:effectLst/>
        </c:spPr>
        <c:marker>
          <c:symbol val="none"/>
        </c:marker>
      </c:pivotFmt>
      <c:pivotFmt>
        <c:idx val="86"/>
        <c:spPr>
          <a:solidFill>
            <a:schemeClr val="accent1"/>
          </a:solidFill>
          <a:ln w="28575" cap="rnd">
            <a:solidFill>
              <a:schemeClr val="accent1"/>
            </a:solidFill>
            <a:round/>
          </a:ln>
          <a:effectLst/>
        </c:spPr>
        <c:marker>
          <c:symbol val="none"/>
        </c:marker>
      </c:pivotFmt>
      <c:pivotFmt>
        <c:idx val="87"/>
        <c:spPr>
          <a:solidFill>
            <a:schemeClr val="accent1"/>
          </a:solidFill>
          <a:ln w="28575" cap="rnd">
            <a:solidFill>
              <a:schemeClr val="accent1"/>
            </a:solidFill>
            <a:round/>
          </a:ln>
          <a:effectLst/>
        </c:spPr>
        <c:marker>
          <c:symbol val="none"/>
        </c:marker>
      </c:pivotFmt>
      <c:pivotFmt>
        <c:idx val="88"/>
        <c:spPr>
          <a:solidFill>
            <a:schemeClr val="accent1"/>
          </a:solidFill>
          <a:ln w="28575" cap="rnd">
            <a:solidFill>
              <a:schemeClr val="accent1"/>
            </a:solidFill>
            <a:round/>
          </a:ln>
          <a:effectLst/>
        </c:spPr>
        <c:marker>
          <c:symbol val="none"/>
        </c:marker>
      </c:pivotFmt>
      <c:pivotFmt>
        <c:idx val="89"/>
        <c:spPr>
          <a:solidFill>
            <a:schemeClr val="accent1"/>
          </a:solidFill>
          <a:ln w="28575" cap="rnd">
            <a:solidFill>
              <a:schemeClr val="accent1"/>
            </a:solidFill>
            <a:round/>
          </a:ln>
          <a:effectLst/>
        </c:spPr>
        <c:marker>
          <c:symbol val="none"/>
        </c:marker>
      </c:pivotFmt>
      <c:pivotFmt>
        <c:idx val="90"/>
        <c:spPr>
          <a:solidFill>
            <a:schemeClr val="accent1"/>
          </a:solidFill>
          <a:ln w="28575" cap="rnd">
            <a:solidFill>
              <a:schemeClr val="accent1"/>
            </a:solidFill>
            <a:round/>
          </a:ln>
          <a:effectLst/>
        </c:spPr>
        <c:marker>
          <c:symbol val="none"/>
        </c:marker>
      </c:pivotFmt>
      <c:pivotFmt>
        <c:idx val="91"/>
        <c:spPr>
          <a:solidFill>
            <a:schemeClr val="accent1"/>
          </a:solidFill>
          <a:ln w="28575" cap="rnd">
            <a:solidFill>
              <a:schemeClr val="accent1"/>
            </a:solidFill>
            <a:round/>
          </a:ln>
          <a:effectLst/>
        </c:spPr>
        <c:marker>
          <c:symbol val="none"/>
        </c:marker>
      </c:pivotFmt>
      <c:pivotFmt>
        <c:idx val="92"/>
        <c:spPr>
          <a:solidFill>
            <a:schemeClr val="accent1"/>
          </a:solidFill>
          <a:ln w="28575" cap="rnd">
            <a:solidFill>
              <a:schemeClr val="accent1"/>
            </a:solidFill>
            <a:round/>
          </a:ln>
          <a:effectLst/>
        </c:spPr>
        <c:marker>
          <c:symbol val="none"/>
        </c:marker>
      </c:pivotFmt>
      <c:pivotFmt>
        <c:idx val="93"/>
        <c:spPr>
          <a:solidFill>
            <a:schemeClr val="accent1"/>
          </a:solidFill>
          <a:ln w="28575" cap="rnd">
            <a:solidFill>
              <a:schemeClr val="accent1"/>
            </a:solidFill>
            <a:round/>
          </a:ln>
          <a:effectLst/>
        </c:spPr>
        <c:marker>
          <c:symbol val="none"/>
        </c:marker>
      </c:pivotFmt>
      <c:pivotFmt>
        <c:idx val="94"/>
        <c:spPr>
          <a:solidFill>
            <a:schemeClr val="accent1"/>
          </a:solidFill>
          <a:ln w="28575" cap="rnd">
            <a:solidFill>
              <a:schemeClr val="accent1"/>
            </a:solidFill>
            <a:round/>
          </a:ln>
          <a:effectLst/>
        </c:spPr>
        <c:marker>
          <c:symbol val="none"/>
        </c:marker>
      </c:pivotFmt>
      <c:pivotFmt>
        <c:idx val="95"/>
        <c:spPr>
          <a:solidFill>
            <a:schemeClr val="accent1"/>
          </a:solidFill>
          <a:ln w="28575" cap="rnd">
            <a:solidFill>
              <a:schemeClr val="accent1"/>
            </a:solidFill>
            <a:round/>
          </a:ln>
          <a:effectLst/>
        </c:spPr>
        <c:marker>
          <c:symbol val="none"/>
        </c:marker>
      </c:pivotFmt>
      <c:pivotFmt>
        <c:idx val="96"/>
        <c:spPr>
          <a:solidFill>
            <a:schemeClr val="accent1"/>
          </a:solidFill>
          <a:ln w="28575" cap="rnd">
            <a:solidFill>
              <a:schemeClr val="accent1"/>
            </a:solidFill>
            <a:round/>
          </a:ln>
          <a:effectLst/>
        </c:spPr>
        <c:marker>
          <c:symbol val="none"/>
        </c:marker>
      </c:pivotFmt>
      <c:pivotFmt>
        <c:idx val="97"/>
        <c:spPr>
          <a:solidFill>
            <a:schemeClr val="accent1"/>
          </a:solidFill>
          <a:ln w="28575" cap="rnd">
            <a:solidFill>
              <a:schemeClr val="accent1"/>
            </a:solidFill>
            <a:round/>
          </a:ln>
          <a:effectLst/>
        </c:spPr>
        <c:marker>
          <c:symbol val="none"/>
        </c:marker>
      </c:pivotFmt>
      <c:pivotFmt>
        <c:idx val="98"/>
        <c:spPr>
          <a:solidFill>
            <a:schemeClr val="accent1"/>
          </a:solidFill>
          <a:ln w="28575" cap="rnd">
            <a:solidFill>
              <a:schemeClr val="accent1"/>
            </a:solidFill>
            <a:round/>
          </a:ln>
          <a:effectLst/>
        </c:spPr>
        <c:marker>
          <c:symbol val="none"/>
        </c:marker>
      </c:pivotFmt>
      <c:pivotFmt>
        <c:idx val="99"/>
        <c:spPr>
          <a:solidFill>
            <a:schemeClr val="accent1"/>
          </a:solidFill>
          <a:ln w="28575" cap="rnd">
            <a:solidFill>
              <a:schemeClr val="accent1"/>
            </a:solidFill>
            <a:round/>
          </a:ln>
          <a:effectLst/>
        </c:spPr>
        <c:marker>
          <c:symbol val="none"/>
        </c:marker>
      </c:pivotFmt>
      <c:pivotFmt>
        <c:idx val="100"/>
        <c:spPr>
          <a:solidFill>
            <a:schemeClr val="accent1"/>
          </a:solidFill>
          <a:ln w="28575" cap="rnd">
            <a:solidFill>
              <a:schemeClr val="accent1"/>
            </a:solidFill>
            <a:round/>
          </a:ln>
          <a:effectLst/>
        </c:spPr>
        <c:marker>
          <c:symbol val="none"/>
        </c:marker>
      </c:pivotFmt>
      <c:pivotFmt>
        <c:idx val="101"/>
        <c:spPr>
          <a:solidFill>
            <a:schemeClr val="accent1"/>
          </a:solidFill>
          <a:ln w="28575" cap="rnd">
            <a:solidFill>
              <a:schemeClr val="accent1"/>
            </a:solidFill>
            <a:round/>
          </a:ln>
          <a:effectLst/>
        </c:spPr>
        <c:marker>
          <c:symbol val="none"/>
        </c:marker>
      </c:pivotFmt>
      <c:pivotFmt>
        <c:idx val="102"/>
        <c:spPr>
          <a:solidFill>
            <a:schemeClr val="accent1"/>
          </a:solidFill>
          <a:ln w="28575" cap="rnd">
            <a:solidFill>
              <a:schemeClr val="accent1"/>
            </a:solidFill>
            <a:round/>
          </a:ln>
          <a:effectLst/>
        </c:spPr>
        <c:marker>
          <c:symbol val="none"/>
        </c:marker>
      </c:pivotFmt>
      <c:pivotFmt>
        <c:idx val="103"/>
        <c:spPr>
          <a:solidFill>
            <a:schemeClr val="accent1"/>
          </a:solidFill>
          <a:ln w="28575" cap="rnd">
            <a:solidFill>
              <a:schemeClr val="accent1"/>
            </a:solidFill>
            <a:round/>
          </a:ln>
          <a:effectLst/>
        </c:spPr>
        <c:marker>
          <c:symbol val="none"/>
        </c:marker>
      </c:pivotFmt>
      <c:pivotFmt>
        <c:idx val="104"/>
        <c:spPr>
          <a:solidFill>
            <a:schemeClr val="accent1"/>
          </a:solidFill>
          <a:ln w="28575" cap="rnd">
            <a:solidFill>
              <a:schemeClr val="accent1"/>
            </a:solidFill>
            <a:round/>
          </a:ln>
          <a:effectLst/>
        </c:spPr>
        <c:marker>
          <c:symbol val="none"/>
        </c:marker>
      </c:pivotFmt>
      <c:pivotFmt>
        <c:idx val="105"/>
        <c:spPr>
          <a:solidFill>
            <a:schemeClr val="accent1"/>
          </a:solidFill>
          <a:ln w="28575" cap="rnd">
            <a:solidFill>
              <a:schemeClr val="accent1"/>
            </a:solidFill>
            <a:round/>
          </a:ln>
          <a:effectLst/>
        </c:spPr>
        <c:marker>
          <c:symbol val="none"/>
        </c:marker>
      </c:pivotFmt>
      <c:pivotFmt>
        <c:idx val="106"/>
        <c:spPr>
          <a:solidFill>
            <a:schemeClr val="accent1"/>
          </a:solidFill>
          <a:ln w="28575" cap="rnd">
            <a:solidFill>
              <a:schemeClr val="accent1"/>
            </a:solidFill>
            <a:round/>
          </a:ln>
          <a:effectLst/>
        </c:spPr>
        <c:marker>
          <c:symbol val="none"/>
        </c:marker>
      </c:pivotFmt>
      <c:pivotFmt>
        <c:idx val="107"/>
        <c:spPr>
          <a:solidFill>
            <a:schemeClr val="accent1"/>
          </a:solidFill>
          <a:ln w="28575" cap="rnd">
            <a:solidFill>
              <a:schemeClr val="accent1"/>
            </a:solidFill>
            <a:round/>
          </a:ln>
          <a:effectLst/>
        </c:spPr>
        <c:marker>
          <c:symbol val="none"/>
        </c:marker>
      </c:pivotFmt>
      <c:pivotFmt>
        <c:idx val="108"/>
        <c:spPr>
          <a:solidFill>
            <a:schemeClr val="accent1"/>
          </a:solidFill>
          <a:ln w="28575" cap="rnd">
            <a:solidFill>
              <a:schemeClr val="accent1"/>
            </a:solidFill>
            <a:round/>
          </a:ln>
          <a:effectLst/>
        </c:spPr>
        <c:marker>
          <c:symbol val="none"/>
        </c:marker>
      </c:pivotFmt>
      <c:pivotFmt>
        <c:idx val="109"/>
        <c:spPr>
          <a:solidFill>
            <a:schemeClr val="accent1"/>
          </a:solidFill>
          <a:ln w="28575" cap="rnd">
            <a:solidFill>
              <a:schemeClr val="accent1"/>
            </a:solidFill>
            <a:round/>
          </a:ln>
          <a:effectLst/>
        </c:spPr>
        <c:marker>
          <c:symbol val="none"/>
        </c:marker>
      </c:pivotFmt>
      <c:pivotFmt>
        <c:idx val="110"/>
        <c:spPr>
          <a:solidFill>
            <a:schemeClr val="accent1"/>
          </a:solidFill>
          <a:ln w="28575" cap="rnd">
            <a:solidFill>
              <a:schemeClr val="accent1"/>
            </a:solidFill>
            <a:round/>
          </a:ln>
          <a:effectLst/>
        </c:spPr>
        <c:marker>
          <c:symbol val="none"/>
        </c:marker>
      </c:pivotFmt>
      <c:pivotFmt>
        <c:idx val="111"/>
        <c:spPr>
          <a:solidFill>
            <a:schemeClr val="accent1"/>
          </a:solidFill>
          <a:ln w="28575" cap="rnd">
            <a:solidFill>
              <a:schemeClr val="accent1"/>
            </a:solidFill>
            <a:round/>
          </a:ln>
          <a:effectLst/>
        </c:spPr>
        <c:marker>
          <c:symbol val="none"/>
        </c:marker>
      </c:pivotFmt>
      <c:pivotFmt>
        <c:idx val="112"/>
        <c:spPr>
          <a:solidFill>
            <a:schemeClr val="accent1"/>
          </a:solidFill>
          <a:ln w="28575" cap="rnd">
            <a:solidFill>
              <a:schemeClr val="accent1"/>
            </a:solidFill>
            <a:round/>
          </a:ln>
          <a:effectLst/>
        </c:spPr>
        <c:marker>
          <c:symbol val="none"/>
        </c:marker>
      </c:pivotFmt>
      <c:pivotFmt>
        <c:idx val="113"/>
        <c:spPr>
          <a:solidFill>
            <a:schemeClr val="accent1"/>
          </a:solidFill>
          <a:ln w="28575" cap="rnd">
            <a:solidFill>
              <a:schemeClr val="accent1"/>
            </a:solidFill>
            <a:round/>
          </a:ln>
          <a:effectLst/>
        </c:spPr>
        <c:marker>
          <c:symbol val="none"/>
        </c:marker>
      </c:pivotFmt>
      <c:pivotFmt>
        <c:idx val="114"/>
        <c:spPr>
          <a:solidFill>
            <a:schemeClr val="accent1"/>
          </a:solidFill>
          <a:ln w="28575" cap="rnd">
            <a:solidFill>
              <a:schemeClr val="accent1"/>
            </a:solidFill>
            <a:round/>
          </a:ln>
          <a:effectLst/>
        </c:spPr>
        <c:marker>
          <c:symbol val="none"/>
        </c:marker>
      </c:pivotFmt>
      <c:pivotFmt>
        <c:idx val="115"/>
        <c:spPr>
          <a:solidFill>
            <a:schemeClr val="accent1"/>
          </a:solidFill>
          <a:ln w="28575" cap="rnd">
            <a:solidFill>
              <a:schemeClr val="accent1"/>
            </a:solidFill>
            <a:round/>
          </a:ln>
          <a:effectLst/>
        </c:spPr>
        <c:marker>
          <c:symbol val="none"/>
        </c:marker>
      </c:pivotFmt>
      <c:pivotFmt>
        <c:idx val="116"/>
        <c:spPr>
          <a:solidFill>
            <a:schemeClr val="accent1"/>
          </a:solidFill>
          <a:ln w="28575" cap="rnd">
            <a:solidFill>
              <a:schemeClr val="accent1"/>
            </a:solidFill>
            <a:round/>
          </a:ln>
          <a:effectLst/>
        </c:spPr>
        <c:marker>
          <c:symbol val="none"/>
        </c:marker>
      </c:pivotFmt>
      <c:pivotFmt>
        <c:idx val="117"/>
        <c:spPr>
          <a:solidFill>
            <a:schemeClr val="accent1"/>
          </a:solidFill>
          <a:ln w="28575" cap="rnd">
            <a:solidFill>
              <a:schemeClr val="accent1"/>
            </a:solidFill>
            <a:round/>
          </a:ln>
          <a:effectLst/>
        </c:spPr>
        <c:marker>
          <c:symbol val="none"/>
        </c:marker>
      </c:pivotFmt>
      <c:pivotFmt>
        <c:idx val="118"/>
        <c:spPr>
          <a:solidFill>
            <a:schemeClr val="accent1"/>
          </a:solidFill>
          <a:ln w="28575" cap="rnd">
            <a:solidFill>
              <a:schemeClr val="accent1"/>
            </a:solidFill>
            <a:round/>
          </a:ln>
          <a:effectLst/>
        </c:spPr>
        <c:marker>
          <c:symbol val="none"/>
        </c:marker>
      </c:pivotFmt>
      <c:pivotFmt>
        <c:idx val="119"/>
        <c:spPr>
          <a:solidFill>
            <a:schemeClr val="accent1"/>
          </a:solidFill>
          <a:ln w="28575" cap="rnd">
            <a:solidFill>
              <a:schemeClr val="accent1"/>
            </a:solidFill>
            <a:round/>
          </a:ln>
          <a:effectLst/>
        </c:spPr>
        <c:marker>
          <c:symbol val="none"/>
        </c:marker>
      </c:pivotFmt>
      <c:pivotFmt>
        <c:idx val="120"/>
        <c:spPr>
          <a:solidFill>
            <a:schemeClr val="accent1"/>
          </a:solidFill>
          <a:ln w="28575" cap="rnd">
            <a:solidFill>
              <a:schemeClr val="accent1"/>
            </a:solidFill>
            <a:round/>
          </a:ln>
          <a:effectLst/>
        </c:spPr>
        <c:marker>
          <c:symbol val="none"/>
        </c:marker>
      </c:pivotFmt>
      <c:pivotFmt>
        <c:idx val="121"/>
        <c:spPr>
          <a:solidFill>
            <a:schemeClr val="accent1"/>
          </a:solidFill>
          <a:ln w="28575" cap="rnd">
            <a:solidFill>
              <a:schemeClr val="accent1"/>
            </a:solidFill>
            <a:round/>
          </a:ln>
          <a:effectLst/>
        </c:spPr>
        <c:marker>
          <c:symbol val="none"/>
        </c:marker>
      </c:pivotFmt>
      <c:pivotFmt>
        <c:idx val="122"/>
        <c:spPr>
          <a:solidFill>
            <a:schemeClr val="accent1"/>
          </a:solidFill>
          <a:ln w="28575" cap="rnd">
            <a:solidFill>
              <a:schemeClr val="accent1"/>
            </a:solidFill>
            <a:round/>
          </a:ln>
          <a:effectLst/>
        </c:spPr>
        <c:marker>
          <c:symbol val="none"/>
        </c:marker>
      </c:pivotFmt>
      <c:pivotFmt>
        <c:idx val="123"/>
        <c:spPr>
          <a:solidFill>
            <a:schemeClr val="accent1"/>
          </a:solidFill>
          <a:ln w="28575" cap="rnd">
            <a:solidFill>
              <a:schemeClr val="accent1"/>
            </a:solidFill>
            <a:round/>
          </a:ln>
          <a:effectLst/>
        </c:spPr>
        <c:marker>
          <c:symbol val="none"/>
        </c:marker>
      </c:pivotFmt>
      <c:pivotFmt>
        <c:idx val="124"/>
        <c:spPr>
          <a:solidFill>
            <a:schemeClr val="accent1"/>
          </a:solidFill>
          <a:ln w="28575" cap="rnd">
            <a:solidFill>
              <a:schemeClr val="accent1"/>
            </a:solidFill>
            <a:round/>
          </a:ln>
          <a:effectLst/>
        </c:spPr>
        <c:marker>
          <c:symbol val="none"/>
        </c:marker>
      </c:pivotFmt>
      <c:pivotFmt>
        <c:idx val="125"/>
        <c:spPr>
          <a:solidFill>
            <a:schemeClr val="accent1"/>
          </a:solidFill>
          <a:ln w="28575" cap="rnd">
            <a:solidFill>
              <a:schemeClr val="accent1"/>
            </a:solidFill>
            <a:round/>
          </a:ln>
          <a:effectLst/>
        </c:spPr>
        <c:marker>
          <c:symbol val="none"/>
        </c:marker>
      </c:pivotFmt>
      <c:pivotFmt>
        <c:idx val="126"/>
        <c:spPr>
          <a:solidFill>
            <a:schemeClr val="accent1"/>
          </a:solidFill>
          <a:ln w="28575" cap="rnd">
            <a:solidFill>
              <a:schemeClr val="accent1"/>
            </a:solidFill>
            <a:round/>
          </a:ln>
          <a:effectLst/>
        </c:spPr>
        <c:marker>
          <c:symbol val="none"/>
        </c:marker>
      </c:pivotFmt>
      <c:pivotFmt>
        <c:idx val="127"/>
        <c:spPr>
          <a:solidFill>
            <a:schemeClr val="accent1"/>
          </a:solidFill>
          <a:ln w="28575" cap="rnd">
            <a:solidFill>
              <a:schemeClr val="accent1"/>
            </a:solidFill>
            <a:round/>
          </a:ln>
          <a:effectLst/>
        </c:spPr>
        <c:marker>
          <c:symbol val="none"/>
        </c:marker>
      </c:pivotFmt>
      <c:pivotFmt>
        <c:idx val="128"/>
        <c:spPr>
          <a:solidFill>
            <a:schemeClr val="accent1"/>
          </a:solidFill>
          <a:ln w="28575" cap="rnd">
            <a:solidFill>
              <a:schemeClr val="accent1"/>
            </a:solidFill>
            <a:round/>
          </a:ln>
          <a:effectLst/>
        </c:spPr>
        <c:marker>
          <c:symbol val="none"/>
        </c:marker>
      </c:pivotFmt>
      <c:pivotFmt>
        <c:idx val="129"/>
        <c:spPr>
          <a:solidFill>
            <a:schemeClr val="accent1"/>
          </a:solidFill>
          <a:ln w="28575" cap="rnd">
            <a:solidFill>
              <a:schemeClr val="accent1"/>
            </a:solidFill>
            <a:round/>
          </a:ln>
          <a:effectLst/>
        </c:spPr>
        <c:marker>
          <c:symbol val="none"/>
        </c:marker>
      </c:pivotFmt>
      <c:pivotFmt>
        <c:idx val="130"/>
        <c:spPr>
          <a:solidFill>
            <a:schemeClr val="accent1"/>
          </a:solidFill>
          <a:ln w="28575" cap="rnd">
            <a:solidFill>
              <a:schemeClr val="accent1"/>
            </a:solidFill>
            <a:round/>
          </a:ln>
          <a:effectLst/>
        </c:spPr>
        <c:marker>
          <c:symbol val="none"/>
        </c:marker>
      </c:pivotFmt>
      <c:pivotFmt>
        <c:idx val="131"/>
        <c:spPr>
          <a:solidFill>
            <a:schemeClr val="accent1"/>
          </a:solidFill>
          <a:ln w="28575" cap="rnd">
            <a:solidFill>
              <a:schemeClr val="accent1"/>
            </a:solidFill>
            <a:round/>
          </a:ln>
          <a:effectLst/>
        </c:spPr>
        <c:marker>
          <c:symbol val="none"/>
        </c:marker>
      </c:pivotFmt>
      <c:pivotFmt>
        <c:idx val="132"/>
        <c:spPr>
          <a:solidFill>
            <a:schemeClr val="accent1"/>
          </a:solidFill>
          <a:ln w="28575" cap="rnd">
            <a:solidFill>
              <a:schemeClr val="accent1"/>
            </a:solidFill>
            <a:round/>
          </a:ln>
          <a:effectLst/>
        </c:spPr>
        <c:marker>
          <c:symbol val="none"/>
        </c:marker>
      </c:pivotFmt>
      <c:pivotFmt>
        <c:idx val="133"/>
        <c:spPr>
          <a:solidFill>
            <a:schemeClr val="accent1"/>
          </a:solidFill>
          <a:ln w="28575" cap="rnd">
            <a:solidFill>
              <a:schemeClr val="accent1"/>
            </a:solidFill>
            <a:round/>
          </a:ln>
          <a:effectLst/>
        </c:spPr>
        <c:marker>
          <c:symbol val="none"/>
        </c:marker>
      </c:pivotFmt>
      <c:pivotFmt>
        <c:idx val="134"/>
        <c:spPr>
          <a:solidFill>
            <a:schemeClr val="accent1"/>
          </a:solidFill>
          <a:ln w="28575" cap="rnd">
            <a:solidFill>
              <a:schemeClr val="accent1"/>
            </a:solidFill>
            <a:round/>
          </a:ln>
          <a:effectLst/>
        </c:spPr>
        <c:marker>
          <c:symbol val="none"/>
        </c:marker>
      </c:pivotFmt>
      <c:pivotFmt>
        <c:idx val="135"/>
        <c:spPr>
          <a:solidFill>
            <a:schemeClr val="accent1"/>
          </a:solidFill>
          <a:ln w="28575" cap="rnd">
            <a:solidFill>
              <a:schemeClr val="accent1"/>
            </a:solidFill>
            <a:round/>
          </a:ln>
          <a:effectLst/>
        </c:spPr>
        <c:marker>
          <c:symbol val="none"/>
        </c:marker>
      </c:pivotFmt>
      <c:pivotFmt>
        <c:idx val="136"/>
        <c:spPr>
          <a:solidFill>
            <a:schemeClr val="accent1"/>
          </a:solidFill>
          <a:ln w="28575" cap="rnd">
            <a:solidFill>
              <a:schemeClr val="accent1"/>
            </a:solidFill>
            <a:round/>
          </a:ln>
          <a:effectLst/>
        </c:spPr>
        <c:marker>
          <c:symbol val="none"/>
        </c:marker>
      </c:pivotFmt>
      <c:pivotFmt>
        <c:idx val="137"/>
        <c:spPr>
          <a:solidFill>
            <a:schemeClr val="accent1"/>
          </a:solidFill>
          <a:ln w="28575" cap="rnd">
            <a:solidFill>
              <a:schemeClr val="accent1"/>
            </a:solidFill>
            <a:round/>
          </a:ln>
          <a:effectLst/>
        </c:spPr>
        <c:marker>
          <c:symbol val="none"/>
        </c:marker>
      </c:pivotFmt>
      <c:pivotFmt>
        <c:idx val="138"/>
        <c:spPr>
          <a:solidFill>
            <a:schemeClr val="accent1"/>
          </a:solidFill>
          <a:ln w="28575" cap="rnd">
            <a:solidFill>
              <a:schemeClr val="accent1"/>
            </a:solidFill>
            <a:round/>
          </a:ln>
          <a:effectLst/>
        </c:spPr>
        <c:marker>
          <c:symbol val="none"/>
        </c:marker>
      </c:pivotFmt>
      <c:pivotFmt>
        <c:idx val="139"/>
        <c:spPr>
          <a:solidFill>
            <a:schemeClr val="accent1"/>
          </a:solidFill>
          <a:ln w="28575" cap="rnd">
            <a:solidFill>
              <a:schemeClr val="accent1"/>
            </a:solidFill>
            <a:round/>
          </a:ln>
          <a:effectLst/>
        </c:spPr>
        <c:marker>
          <c:symbol val="none"/>
        </c:marker>
      </c:pivotFmt>
      <c:pivotFmt>
        <c:idx val="140"/>
        <c:spPr>
          <a:solidFill>
            <a:schemeClr val="accent1"/>
          </a:solidFill>
          <a:ln w="28575" cap="rnd">
            <a:solidFill>
              <a:schemeClr val="accent1"/>
            </a:solidFill>
            <a:round/>
          </a:ln>
          <a:effectLst/>
        </c:spPr>
        <c:marker>
          <c:symbol val="none"/>
        </c:marker>
      </c:pivotFmt>
      <c:pivotFmt>
        <c:idx val="141"/>
        <c:spPr>
          <a:solidFill>
            <a:schemeClr val="accent1"/>
          </a:solidFill>
          <a:ln w="28575" cap="rnd">
            <a:solidFill>
              <a:schemeClr val="accent1"/>
            </a:solidFill>
            <a:round/>
          </a:ln>
          <a:effectLst/>
        </c:spPr>
        <c:marker>
          <c:symbol val="none"/>
        </c:marker>
      </c:pivotFmt>
      <c:pivotFmt>
        <c:idx val="142"/>
        <c:spPr>
          <a:solidFill>
            <a:schemeClr val="accent1"/>
          </a:solidFill>
          <a:ln w="28575" cap="rnd">
            <a:solidFill>
              <a:schemeClr val="accent1"/>
            </a:solidFill>
            <a:round/>
          </a:ln>
          <a:effectLst/>
        </c:spPr>
        <c:marker>
          <c:symbol val="none"/>
        </c:marker>
      </c:pivotFmt>
      <c:pivotFmt>
        <c:idx val="143"/>
        <c:spPr>
          <a:solidFill>
            <a:schemeClr val="accent1"/>
          </a:solidFill>
          <a:ln w="28575" cap="rnd">
            <a:solidFill>
              <a:schemeClr val="accent1"/>
            </a:solidFill>
            <a:round/>
          </a:ln>
          <a:effectLst/>
        </c:spPr>
        <c:marker>
          <c:symbol val="none"/>
        </c:marker>
      </c:pivotFmt>
      <c:pivotFmt>
        <c:idx val="144"/>
        <c:spPr>
          <a:solidFill>
            <a:schemeClr val="accent1"/>
          </a:solidFill>
          <a:ln w="28575" cap="rnd">
            <a:solidFill>
              <a:schemeClr val="accent1"/>
            </a:solidFill>
            <a:round/>
          </a:ln>
          <a:effectLst/>
        </c:spPr>
        <c:marker>
          <c:symbol val="none"/>
        </c:marker>
      </c:pivotFmt>
      <c:pivotFmt>
        <c:idx val="145"/>
        <c:spPr>
          <a:solidFill>
            <a:schemeClr val="accent1"/>
          </a:solidFill>
          <a:ln w="28575" cap="rnd">
            <a:solidFill>
              <a:schemeClr val="accent1"/>
            </a:solidFill>
            <a:round/>
          </a:ln>
          <a:effectLst/>
        </c:spPr>
        <c:marker>
          <c:symbol val="none"/>
        </c:marker>
      </c:pivotFmt>
      <c:pivotFmt>
        <c:idx val="146"/>
        <c:spPr>
          <a:solidFill>
            <a:schemeClr val="accent1"/>
          </a:solidFill>
          <a:ln w="28575" cap="rnd">
            <a:solidFill>
              <a:schemeClr val="accent1"/>
            </a:solidFill>
            <a:round/>
          </a:ln>
          <a:effectLst/>
        </c:spPr>
        <c:marker>
          <c:symbol val="none"/>
        </c:marker>
      </c:pivotFmt>
      <c:pivotFmt>
        <c:idx val="147"/>
        <c:spPr>
          <a:solidFill>
            <a:schemeClr val="accent1"/>
          </a:solidFill>
          <a:ln w="28575" cap="rnd">
            <a:solidFill>
              <a:schemeClr val="accent1"/>
            </a:solidFill>
            <a:round/>
          </a:ln>
          <a:effectLst/>
        </c:spPr>
        <c:marker>
          <c:symbol val="none"/>
        </c:marker>
      </c:pivotFmt>
      <c:pivotFmt>
        <c:idx val="148"/>
        <c:spPr>
          <a:solidFill>
            <a:schemeClr val="accent1"/>
          </a:solidFill>
          <a:ln w="28575" cap="rnd">
            <a:solidFill>
              <a:schemeClr val="accent1"/>
            </a:solidFill>
            <a:round/>
          </a:ln>
          <a:effectLst/>
        </c:spPr>
        <c:marker>
          <c:symbol val="none"/>
        </c:marker>
      </c:pivotFmt>
      <c:pivotFmt>
        <c:idx val="149"/>
        <c:spPr>
          <a:solidFill>
            <a:schemeClr val="accent1"/>
          </a:solidFill>
          <a:ln w="28575" cap="rnd">
            <a:solidFill>
              <a:schemeClr val="accent1"/>
            </a:solidFill>
            <a:round/>
          </a:ln>
          <a:effectLst/>
        </c:spPr>
        <c:marker>
          <c:symbol val="none"/>
        </c:marker>
      </c:pivotFmt>
      <c:pivotFmt>
        <c:idx val="150"/>
        <c:spPr>
          <a:solidFill>
            <a:schemeClr val="accent1"/>
          </a:solidFill>
          <a:ln w="28575" cap="rnd">
            <a:solidFill>
              <a:schemeClr val="accent1"/>
            </a:solidFill>
            <a:round/>
          </a:ln>
          <a:effectLst/>
        </c:spPr>
        <c:marker>
          <c:symbol val="none"/>
        </c:marker>
      </c:pivotFmt>
      <c:pivotFmt>
        <c:idx val="151"/>
        <c:spPr>
          <a:solidFill>
            <a:schemeClr val="accent1"/>
          </a:solidFill>
          <a:ln w="28575" cap="rnd">
            <a:solidFill>
              <a:schemeClr val="accent1"/>
            </a:solidFill>
            <a:round/>
          </a:ln>
          <a:effectLst/>
        </c:spPr>
        <c:marker>
          <c:symbol val="none"/>
        </c:marker>
      </c:pivotFmt>
      <c:pivotFmt>
        <c:idx val="152"/>
        <c:spPr>
          <a:solidFill>
            <a:schemeClr val="accent1"/>
          </a:solidFill>
          <a:ln w="28575" cap="rnd">
            <a:solidFill>
              <a:schemeClr val="accent1"/>
            </a:solidFill>
            <a:round/>
          </a:ln>
          <a:effectLst/>
        </c:spPr>
        <c:marker>
          <c:symbol val="none"/>
        </c:marker>
      </c:pivotFmt>
      <c:pivotFmt>
        <c:idx val="153"/>
        <c:spPr>
          <a:solidFill>
            <a:schemeClr val="accent1"/>
          </a:solidFill>
          <a:ln w="28575" cap="rnd">
            <a:solidFill>
              <a:schemeClr val="accent1"/>
            </a:solidFill>
            <a:round/>
          </a:ln>
          <a:effectLst/>
        </c:spPr>
        <c:marker>
          <c:symbol val="none"/>
        </c:marker>
      </c:pivotFmt>
      <c:pivotFmt>
        <c:idx val="154"/>
        <c:spPr>
          <a:solidFill>
            <a:schemeClr val="accent1"/>
          </a:solidFill>
          <a:ln w="28575" cap="rnd">
            <a:solidFill>
              <a:schemeClr val="accent1"/>
            </a:solidFill>
            <a:round/>
          </a:ln>
          <a:effectLst/>
        </c:spPr>
        <c:marker>
          <c:symbol val="none"/>
        </c:marker>
      </c:pivotFmt>
      <c:pivotFmt>
        <c:idx val="155"/>
        <c:spPr>
          <a:solidFill>
            <a:schemeClr val="accent1"/>
          </a:solidFill>
          <a:ln w="28575" cap="rnd">
            <a:solidFill>
              <a:schemeClr val="accent1"/>
            </a:solidFill>
            <a:round/>
          </a:ln>
          <a:effectLst/>
        </c:spPr>
        <c:marker>
          <c:symbol val="none"/>
        </c:marker>
      </c:pivotFmt>
      <c:pivotFmt>
        <c:idx val="156"/>
        <c:spPr>
          <a:solidFill>
            <a:schemeClr val="accent1"/>
          </a:solidFill>
          <a:ln w="28575" cap="rnd">
            <a:solidFill>
              <a:schemeClr val="accent1"/>
            </a:solidFill>
            <a:round/>
          </a:ln>
          <a:effectLst/>
        </c:spPr>
        <c:marker>
          <c:symbol val="none"/>
        </c:marker>
      </c:pivotFmt>
      <c:pivotFmt>
        <c:idx val="157"/>
        <c:spPr>
          <a:solidFill>
            <a:schemeClr val="accent1"/>
          </a:solidFill>
          <a:ln w="28575" cap="rnd">
            <a:solidFill>
              <a:schemeClr val="accent1"/>
            </a:solidFill>
            <a:round/>
          </a:ln>
          <a:effectLst/>
        </c:spPr>
        <c:marker>
          <c:symbol val="none"/>
        </c:marker>
      </c:pivotFmt>
      <c:pivotFmt>
        <c:idx val="158"/>
        <c:spPr>
          <a:solidFill>
            <a:schemeClr val="accent1"/>
          </a:solidFill>
          <a:ln w="28575" cap="rnd">
            <a:solidFill>
              <a:schemeClr val="accent1"/>
            </a:solidFill>
            <a:round/>
          </a:ln>
          <a:effectLst/>
        </c:spPr>
        <c:marker>
          <c:symbol val="none"/>
        </c:marker>
      </c:pivotFmt>
      <c:pivotFmt>
        <c:idx val="159"/>
        <c:spPr>
          <a:solidFill>
            <a:schemeClr val="accent1"/>
          </a:solidFill>
          <a:ln w="28575" cap="rnd">
            <a:solidFill>
              <a:schemeClr val="accent1"/>
            </a:solidFill>
            <a:round/>
          </a:ln>
          <a:effectLst/>
        </c:spPr>
        <c:marker>
          <c:symbol val="none"/>
        </c:marker>
      </c:pivotFmt>
      <c:pivotFmt>
        <c:idx val="160"/>
        <c:spPr>
          <a:solidFill>
            <a:schemeClr val="accent1"/>
          </a:solidFill>
          <a:ln w="28575" cap="rnd">
            <a:solidFill>
              <a:schemeClr val="accent1"/>
            </a:solidFill>
            <a:round/>
          </a:ln>
          <a:effectLst/>
        </c:spPr>
        <c:marker>
          <c:symbol val="none"/>
        </c:marker>
      </c:pivotFmt>
      <c:pivotFmt>
        <c:idx val="161"/>
        <c:spPr>
          <a:solidFill>
            <a:schemeClr val="accent1"/>
          </a:solidFill>
          <a:ln w="28575" cap="rnd">
            <a:solidFill>
              <a:schemeClr val="accent1"/>
            </a:solidFill>
            <a:round/>
          </a:ln>
          <a:effectLst/>
        </c:spPr>
        <c:marker>
          <c:symbol val="none"/>
        </c:marker>
      </c:pivotFmt>
      <c:pivotFmt>
        <c:idx val="162"/>
        <c:spPr>
          <a:solidFill>
            <a:schemeClr val="accent1"/>
          </a:solidFill>
          <a:ln w="28575" cap="rnd">
            <a:solidFill>
              <a:schemeClr val="accent1"/>
            </a:solidFill>
            <a:round/>
          </a:ln>
          <a:effectLst/>
        </c:spPr>
        <c:marker>
          <c:symbol val="none"/>
        </c:marker>
      </c:pivotFmt>
      <c:pivotFmt>
        <c:idx val="163"/>
        <c:spPr>
          <a:solidFill>
            <a:schemeClr val="accent1"/>
          </a:solidFill>
          <a:ln w="28575" cap="rnd">
            <a:solidFill>
              <a:schemeClr val="accent1"/>
            </a:solidFill>
            <a:round/>
          </a:ln>
          <a:effectLst/>
        </c:spPr>
        <c:marker>
          <c:symbol val="none"/>
        </c:marker>
      </c:pivotFmt>
      <c:pivotFmt>
        <c:idx val="164"/>
        <c:spPr>
          <a:solidFill>
            <a:schemeClr val="accent1"/>
          </a:solidFill>
          <a:ln w="28575" cap="rnd">
            <a:solidFill>
              <a:schemeClr val="accent1"/>
            </a:solidFill>
            <a:round/>
          </a:ln>
          <a:effectLst/>
        </c:spPr>
        <c:marker>
          <c:symbol val="none"/>
        </c:marker>
      </c:pivotFmt>
      <c:pivotFmt>
        <c:idx val="165"/>
        <c:spPr>
          <a:solidFill>
            <a:schemeClr val="accent1"/>
          </a:solidFill>
          <a:ln w="28575" cap="rnd">
            <a:solidFill>
              <a:schemeClr val="accent1"/>
            </a:solidFill>
            <a:round/>
          </a:ln>
          <a:effectLst/>
        </c:spPr>
        <c:marker>
          <c:symbol val="none"/>
        </c:marker>
      </c:pivotFmt>
      <c:pivotFmt>
        <c:idx val="166"/>
        <c:spPr>
          <a:solidFill>
            <a:schemeClr val="accent1"/>
          </a:solidFill>
          <a:ln w="28575" cap="rnd">
            <a:solidFill>
              <a:schemeClr val="accent1"/>
            </a:solidFill>
            <a:round/>
          </a:ln>
          <a:effectLst/>
        </c:spPr>
        <c:marker>
          <c:symbol val="none"/>
        </c:marker>
      </c:pivotFmt>
      <c:pivotFmt>
        <c:idx val="167"/>
        <c:spPr>
          <a:solidFill>
            <a:schemeClr val="accent1"/>
          </a:solidFill>
          <a:ln w="28575" cap="rnd">
            <a:solidFill>
              <a:schemeClr val="accent1"/>
            </a:solidFill>
            <a:round/>
          </a:ln>
          <a:effectLst/>
        </c:spPr>
        <c:marker>
          <c:symbol val="none"/>
        </c:marker>
      </c:pivotFmt>
      <c:pivotFmt>
        <c:idx val="168"/>
        <c:spPr>
          <a:solidFill>
            <a:schemeClr val="accent1"/>
          </a:solidFill>
          <a:ln w="28575" cap="rnd">
            <a:solidFill>
              <a:schemeClr val="accent1"/>
            </a:solidFill>
            <a:round/>
          </a:ln>
          <a:effectLst/>
        </c:spPr>
        <c:marker>
          <c:symbol val="none"/>
        </c:marker>
      </c:pivotFmt>
      <c:pivotFmt>
        <c:idx val="169"/>
        <c:spPr>
          <a:solidFill>
            <a:schemeClr val="accent1"/>
          </a:solidFill>
          <a:ln w="28575" cap="rnd">
            <a:solidFill>
              <a:schemeClr val="accent1"/>
            </a:solidFill>
            <a:round/>
          </a:ln>
          <a:effectLst/>
        </c:spPr>
        <c:marker>
          <c:symbol val="none"/>
        </c:marker>
      </c:pivotFmt>
      <c:pivotFmt>
        <c:idx val="170"/>
        <c:spPr>
          <a:solidFill>
            <a:schemeClr val="accent1"/>
          </a:solidFill>
          <a:ln w="28575" cap="rnd">
            <a:solidFill>
              <a:schemeClr val="accent1"/>
            </a:solidFill>
            <a:round/>
          </a:ln>
          <a:effectLst/>
        </c:spPr>
        <c:marker>
          <c:symbol val="none"/>
        </c:marker>
      </c:pivotFmt>
      <c:pivotFmt>
        <c:idx val="171"/>
        <c:spPr>
          <a:solidFill>
            <a:schemeClr val="accent1"/>
          </a:solidFill>
          <a:ln w="28575" cap="rnd">
            <a:solidFill>
              <a:schemeClr val="accent1"/>
            </a:solidFill>
            <a:round/>
          </a:ln>
          <a:effectLst/>
        </c:spPr>
        <c:marker>
          <c:symbol val="none"/>
        </c:marker>
      </c:pivotFmt>
      <c:pivotFmt>
        <c:idx val="172"/>
        <c:spPr>
          <a:solidFill>
            <a:schemeClr val="accent1"/>
          </a:solidFill>
          <a:ln w="28575" cap="rnd">
            <a:solidFill>
              <a:schemeClr val="accent1"/>
            </a:solidFill>
            <a:round/>
          </a:ln>
          <a:effectLst/>
        </c:spPr>
        <c:marker>
          <c:symbol val="none"/>
        </c:marker>
      </c:pivotFmt>
      <c:pivotFmt>
        <c:idx val="173"/>
        <c:spPr>
          <a:solidFill>
            <a:schemeClr val="accent1"/>
          </a:solidFill>
          <a:ln w="28575" cap="rnd">
            <a:solidFill>
              <a:schemeClr val="accent1"/>
            </a:solidFill>
            <a:round/>
          </a:ln>
          <a:effectLst/>
        </c:spPr>
        <c:marker>
          <c:symbol val="none"/>
        </c:marker>
      </c:pivotFmt>
      <c:pivotFmt>
        <c:idx val="174"/>
        <c:spPr>
          <a:solidFill>
            <a:schemeClr val="accent1"/>
          </a:solidFill>
          <a:ln w="28575" cap="rnd">
            <a:solidFill>
              <a:schemeClr val="accent1"/>
            </a:solidFill>
            <a:round/>
          </a:ln>
          <a:effectLst/>
        </c:spPr>
        <c:marker>
          <c:symbol val="none"/>
        </c:marker>
      </c:pivotFmt>
      <c:pivotFmt>
        <c:idx val="175"/>
        <c:spPr>
          <a:solidFill>
            <a:schemeClr val="accent1"/>
          </a:solidFill>
          <a:ln w="28575" cap="rnd">
            <a:solidFill>
              <a:schemeClr val="accent1"/>
            </a:solidFill>
            <a:round/>
          </a:ln>
          <a:effectLst/>
        </c:spPr>
        <c:marker>
          <c:symbol val="none"/>
        </c:marker>
      </c:pivotFmt>
      <c:pivotFmt>
        <c:idx val="176"/>
        <c:spPr>
          <a:solidFill>
            <a:schemeClr val="accent1"/>
          </a:solidFill>
          <a:ln w="28575" cap="rnd">
            <a:solidFill>
              <a:schemeClr val="accent1"/>
            </a:solidFill>
            <a:round/>
          </a:ln>
          <a:effectLst/>
        </c:spPr>
        <c:marker>
          <c:symbol val="none"/>
        </c:marker>
      </c:pivotFmt>
      <c:pivotFmt>
        <c:idx val="177"/>
        <c:spPr>
          <a:solidFill>
            <a:schemeClr val="accent1"/>
          </a:solidFill>
          <a:ln w="28575" cap="rnd">
            <a:solidFill>
              <a:schemeClr val="accent1"/>
            </a:solidFill>
            <a:round/>
          </a:ln>
          <a:effectLst/>
        </c:spPr>
        <c:marker>
          <c:symbol val="none"/>
        </c:marker>
      </c:pivotFmt>
      <c:pivotFmt>
        <c:idx val="178"/>
        <c:spPr>
          <a:solidFill>
            <a:schemeClr val="accent1"/>
          </a:solidFill>
          <a:ln w="28575" cap="rnd">
            <a:solidFill>
              <a:schemeClr val="accent1"/>
            </a:solidFill>
            <a:round/>
          </a:ln>
          <a:effectLst/>
        </c:spPr>
        <c:marker>
          <c:symbol val="none"/>
        </c:marker>
      </c:pivotFmt>
      <c:pivotFmt>
        <c:idx val="179"/>
        <c:spPr>
          <a:solidFill>
            <a:schemeClr val="accent1"/>
          </a:solidFill>
          <a:ln w="28575" cap="rnd">
            <a:solidFill>
              <a:schemeClr val="accent1"/>
            </a:solidFill>
            <a:round/>
          </a:ln>
          <a:effectLst/>
        </c:spPr>
        <c:marker>
          <c:symbol val="none"/>
        </c:marker>
      </c:pivotFmt>
      <c:pivotFmt>
        <c:idx val="180"/>
        <c:spPr>
          <a:solidFill>
            <a:schemeClr val="accent1"/>
          </a:solidFill>
          <a:ln w="28575" cap="rnd">
            <a:solidFill>
              <a:schemeClr val="accent1"/>
            </a:solidFill>
            <a:round/>
          </a:ln>
          <a:effectLst/>
        </c:spPr>
        <c:marker>
          <c:symbol val="none"/>
        </c:marker>
      </c:pivotFmt>
      <c:pivotFmt>
        <c:idx val="181"/>
        <c:spPr>
          <a:solidFill>
            <a:schemeClr val="accent1"/>
          </a:solidFill>
          <a:ln w="28575" cap="rnd">
            <a:solidFill>
              <a:schemeClr val="accent1"/>
            </a:solidFill>
            <a:round/>
          </a:ln>
          <a:effectLst/>
        </c:spPr>
        <c:marker>
          <c:symbol val="none"/>
        </c:marker>
      </c:pivotFmt>
      <c:pivotFmt>
        <c:idx val="182"/>
        <c:spPr>
          <a:solidFill>
            <a:schemeClr val="accent1"/>
          </a:solidFill>
          <a:ln w="28575" cap="rnd">
            <a:solidFill>
              <a:schemeClr val="accent1"/>
            </a:solidFill>
            <a:round/>
          </a:ln>
          <a:effectLst/>
        </c:spPr>
        <c:marker>
          <c:symbol val="none"/>
        </c:marker>
      </c:pivotFmt>
      <c:pivotFmt>
        <c:idx val="183"/>
        <c:spPr>
          <a:solidFill>
            <a:schemeClr val="accent1"/>
          </a:solidFill>
          <a:ln w="28575" cap="rnd">
            <a:solidFill>
              <a:schemeClr val="accent1"/>
            </a:solidFill>
            <a:round/>
          </a:ln>
          <a:effectLst/>
        </c:spPr>
        <c:marker>
          <c:symbol val="none"/>
        </c:marker>
      </c:pivotFmt>
      <c:pivotFmt>
        <c:idx val="184"/>
        <c:spPr>
          <a:solidFill>
            <a:schemeClr val="accent1"/>
          </a:solidFill>
          <a:ln w="28575" cap="rnd">
            <a:solidFill>
              <a:schemeClr val="accent1"/>
            </a:solidFill>
            <a:round/>
          </a:ln>
          <a:effectLst/>
        </c:spPr>
        <c:marker>
          <c:symbol val="none"/>
        </c:marker>
      </c:pivotFmt>
      <c:pivotFmt>
        <c:idx val="185"/>
        <c:spPr>
          <a:solidFill>
            <a:schemeClr val="accent1"/>
          </a:solidFill>
          <a:ln w="28575" cap="rnd">
            <a:solidFill>
              <a:schemeClr val="accent1"/>
            </a:solidFill>
            <a:round/>
          </a:ln>
          <a:effectLst/>
        </c:spPr>
        <c:marker>
          <c:symbol val="none"/>
        </c:marker>
      </c:pivotFmt>
      <c:pivotFmt>
        <c:idx val="186"/>
        <c:spPr>
          <a:solidFill>
            <a:schemeClr val="accent1"/>
          </a:solidFill>
          <a:ln w="28575" cap="rnd">
            <a:solidFill>
              <a:schemeClr val="accent1"/>
            </a:solidFill>
            <a:round/>
          </a:ln>
          <a:effectLst/>
        </c:spPr>
        <c:marker>
          <c:symbol val="none"/>
        </c:marker>
      </c:pivotFmt>
      <c:pivotFmt>
        <c:idx val="187"/>
        <c:spPr>
          <a:solidFill>
            <a:schemeClr val="accent1"/>
          </a:solidFill>
          <a:ln w="28575" cap="rnd">
            <a:solidFill>
              <a:schemeClr val="accent1"/>
            </a:solidFill>
            <a:round/>
          </a:ln>
          <a:effectLst/>
        </c:spPr>
        <c:marker>
          <c:symbol val="none"/>
        </c:marker>
      </c:pivotFmt>
      <c:pivotFmt>
        <c:idx val="188"/>
        <c:spPr>
          <a:solidFill>
            <a:schemeClr val="accent1"/>
          </a:solidFill>
          <a:ln w="28575" cap="rnd">
            <a:solidFill>
              <a:schemeClr val="accent1"/>
            </a:solidFill>
            <a:round/>
          </a:ln>
          <a:effectLst/>
        </c:spPr>
        <c:marker>
          <c:symbol val="none"/>
        </c:marker>
      </c:pivotFmt>
      <c:pivotFmt>
        <c:idx val="189"/>
        <c:spPr>
          <a:solidFill>
            <a:schemeClr val="accent1"/>
          </a:solidFill>
          <a:ln w="28575" cap="rnd">
            <a:solidFill>
              <a:schemeClr val="accent1"/>
            </a:solidFill>
            <a:round/>
          </a:ln>
          <a:effectLst/>
        </c:spPr>
        <c:marker>
          <c:symbol val="none"/>
        </c:marker>
      </c:pivotFmt>
      <c:pivotFmt>
        <c:idx val="190"/>
        <c:spPr>
          <a:solidFill>
            <a:schemeClr val="accent1"/>
          </a:solidFill>
          <a:ln w="28575" cap="rnd">
            <a:solidFill>
              <a:schemeClr val="accent1"/>
            </a:solidFill>
            <a:round/>
          </a:ln>
          <a:effectLst/>
        </c:spPr>
        <c:marker>
          <c:symbol val="none"/>
        </c:marker>
      </c:pivotFmt>
      <c:pivotFmt>
        <c:idx val="191"/>
        <c:spPr>
          <a:solidFill>
            <a:schemeClr val="accent1"/>
          </a:solidFill>
          <a:ln w="28575" cap="rnd">
            <a:solidFill>
              <a:schemeClr val="accent1"/>
            </a:solidFill>
            <a:round/>
          </a:ln>
          <a:effectLst/>
        </c:spPr>
        <c:marker>
          <c:symbol val="none"/>
        </c:marker>
      </c:pivotFmt>
      <c:pivotFmt>
        <c:idx val="192"/>
        <c:spPr>
          <a:solidFill>
            <a:schemeClr val="accent1"/>
          </a:solidFill>
          <a:ln w="28575" cap="rnd">
            <a:solidFill>
              <a:schemeClr val="accent1"/>
            </a:solidFill>
            <a:round/>
          </a:ln>
          <a:effectLst/>
        </c:spPr>
        <c:marker>
          <c:symbol val="none"/>
        </c:marker>
      </c:pivotFmt>
      <c:pivotFmt>
        <c:idx val="193"/>
        <c:spPr>
          <a:solidFill>
            <a:schemeClr val="accent1"/>
          </a:solidFill>
          <a:ln w="28575" cap="rnd">
            <a:solidFill>
              <a:schemeClr val="accent1"/>
            </a:solidFill>
            <a:round/>
          </a:ln>
          <a:effectLst/>
        </c:spPr>
        <c:marker>
          <c:symbol val="none"/>
        </c:marker>
      </c:pivotFmt>
      <c:pivotFmt>
        <c:idx val="194"/>
        <c:spPr>
          <a:solidFill>
            <a:schemeClr val="accent1"/>
          </a:solidFill>
          <a:ln w="28575" cap="rnd">
            <a:solidFill>
              <a:schemeClr val="accent1"/>
            </a:solidFill>
            <a:round/>
          </a:ln>
          <a:effectLst/>
        </c:spPr>
        <c:marker>
          <c:symbol val="none"/>
        </c:marker>
      </c:pivotFmt>
      <c:pivotFmt>
        <c:idx val="195"/>
        <c:spPr>
          <a:solidFill>
            <a:schemeClr val="accent1"/>
          </a:solidFill>
          <a:ln w="28575" cap="rnd">
            <a:solidFill>
              <a:schemeClr val="accent1"/>
            </a:solidFill>
            <a:round/>
          </a:ln>
          <a:effectLst/>
        </c:spPr>
        <c:marker>
          <c:symbol val="none"/>
        </c:marker>
      </c:pivotFmt>
      <c:pivotFmt>
        <c:idx val="196"/>
        <c:spPr>
          <a:solidFill>
            <a:schemeClr val="accent1"/>
          </a:solidFill>
          <a:ln w="28575" cap="rnd">
            <a:solidFill>
              <a:schemeClr val="accent1"/>
            </a:solidFill>
            <a:round/>
          </a:ln>
          <a:effectLst/>
        </c:spPr>
        <c:marker>
          <c:symbol val="none"/>
        </c:marker>
      </c:pivotFmt>
      <c:pivotFmt>
        <c:idx val="197"/>
        <c:spPr>
          <a:solidFill>
            <a:schemeClr val="accent1"/>
          </a:solidFill>
          <a:ln w="28575" cap="rnd">
            <a:solidFill>
              <a:schemeClr val="accent1"/>
            </a:solidFill>
            <a:round/>
          </a:ln>
          <a:effectLst/>
        </c:spPr>
        <c:marker>
          <c:symbol val="none"/>
        </c:marker>
      </c:pivotFmt>
      <c:pivotFmt>
        <c:idx val="198"/>
        <c:spPr>
          <a:solidFill>
            <a:schemeClr val="accent1"/>
          </a:solidFill>
          <a:ln w="28575" cap="rnd">
            <a:solidFill>
              <a:schemeClr val="accent1"/>
            </a:solidFill>
            <a:round/>
          </a:ln>
          <a:effectLst/>
        </c:spPr>
        <c:marker>
          <c:symbol val="none"/>
        </c:marker>
      </c:pivotFmt>
      <c:pivotFmt>
        <c:idx val="199"/>
        <c:spPr>
          <a:solidFill>
            <a:schemeClr val="accent1"/>
          </a:solidFill>
          <a:ln w="28575" cap="rnd">
            <a:solidFill>
              <a:schemeClr val="accent1"/>
            </a:solidFill>
            <a:round/>
          </a:ln>
          <a:effectLst/>
        </c:spPr>
        <c:marker>
          <c:symbol val="none"/>
        </c:marker>
      </c:pivotFmt>
      <c:pivotFmt>
        <c:idx val="200"/>
        <c:spPr>
          <a:solidFill>
            <a:schemeClr val="accent1"/>
          </a:solidFill>
          <a:ln w="28575" cap="rnd">
            <a:solidFill>
              <a:schemeClr val="accent1"/>
            </a:solidFill>
            <a:round/>
          </a:ln>
          <a:effectLst/>
        </c:spPr>
        <c:marker>
          <c:symbol val="none"/>
        </c:marker>
      </c:pivotFmt>
      <c:pivotFmt>
        <c:idx val="201"/>
        <c:spPr>
          <a:solidFill>
            <a:schemeClr val="accent1"/>
          </a:solidFill>
          <a:ln w="28575" cap="rnd">
            <a:solidFill>
              <a:schemeClr val="accent1"/>
            </a:solidFill>
            <a:round/>
          </a:ln>
          <a:effectLst/>
        </c:spPr>
        <c:marker>
          <c:symbol val="none"/>
        </c:marker>
      </c:pivotFmt>
      <c:pivotFmt>
        <c:idx val="202"/>
        <c:spPr>
          <a:solidFill>
            <a:schemeClr val="accent1"/>
          </a:solidFill>
          <a:ln w="28575" cap="rnd">
            <a:solidFill>
              <a:schemeClr val="accent1"/>
            </a:solidFill>
            <a:round/>
          </a:ln>
          <a:effectLst/>
        </c:spPr>
        <c:marker>
          <c:symbol val="none"/>
        </c:marker>
      </c:pivotFmt>
      <c:pivotFmt>
        <c:idx val="203"/>
        <c:spPr>
          <a:solidFill>
            <a:schemeClr val="accent1"/>
          </a:solidFill>
          <a:ln w="28575" cap="rnd">
            <a:solidFill>
              <a:schemeClr val="accent1"/>
            </a:solidFill>
            <a:round/>
          </a:ln>
          <a:effectLst/>
        </c:spPr>
        <c:marker>
          <c:symbol val="none"/>
        </c:marker>
      </c:pivotFmt>
      <c:pivotFmt>
        <c:idx val="204"/>
        <c:spPr>
          <a:solidFill>
            <a:schemeClr val="accent1"/>
          </a:solidFill>
          <a:ln w="28575" cap="rnd">
            <a:solidFill>
              <a:schemeClr val="accent1"/>
            </a:solidFill>
            <a:round/>
          </a:ln>
          <a:effectLst/>
        </c:spPr>
        <c:marker>
          <c:symbol val="none"/>
        </c:marker>
      </c:pivotFmt>
      <c:pivotFmt>
        <c:idx val="205"/>
        <c:spPr>
          <a:solidFill>
            <a:schemeClr val="accent1"/>
          </a:solidFill>
          <a:ln w="28575" cap="rnd">
            <a:solidFill>
              <a:schemeClr val="accent1"/>
            </a:solidFill>
            <a:round/>
          </a:ln>
          <a:effectLst/>
        </c:spPr>
        <c:marker>
          <c:symbol val="none"/>
        </c:marker>
      </c:pivotFmt>
      <c:pivotFmt>
        <c:idx val="206"/>
        <c:spPr>
          <a:solidFill>
            <a:schemeClr val="accent1"/>
          </a:solidFill>
          <a:ln w="28575" cap="rnd">
            <a:solidFill>
              <a:schemeClr val="accent1"/>
            </a:solidFill>
            <a:round/>
          </a:ln>
          <a:effectLst/>
        </c:spPr>
        <c:marker>
          <c:symbol val="none"/>
        </c:marker>
      </c:pivotFmt>
      <c:pivotFmt>
        <c:idx val="207"/>
        <c:spPr>
          <a:solidFill>
            <a:schemeClr val="accent1"/>
          </a:solidFill>
          <a:ln w="28575" cap="rnd">
            <a:solidFill>
              <a:schemeClr val="accent1"/>
            </a:solidFill>
            <a:round/>
          </a:ln>
          <a:effectLst/>
        </c:spPr>
        <c:marker>
          <c:symbol val="none"/>
        </c:marker>
      </c:pivotFmt>
      <c:pivotFmt>
        <c:idx val="208"/>
        <c:spPr>
          <a:solidFill>
            <a:schemeClr val="accent1"/>
          </a:solidFill>
          <a:ln w="28575" cap="rnd">
            <a:solidFill>
              <a:schemeClr val="accent1"/>
            </a:solidFill>
            <a:round/>
          </a:ln>
          <a:effectLst/>
        </c:spPr>
        <c:marker>
          <c:symbol val="none"/>
        </c:marker>
      </c:pivotFmt>
      <c:pivotFmt>
        <c:idx val="209"/>
        <c:spPr>
          <a:solidFill>
            <a:schemeClr val="accent1"/>
          </a:solidFill>
          <a:ln w="28575" cap="rnd">
            <a:solidFill>
              <a:schemeClr val="accent1"/>
            </a:solidFill>
            <a:round/>
          </a:ln>
          <a:effectLst/>
        </c:spPr>
        <c:marker>
          <c:symbol val="none"/>
        </c:marker>
      </c:pivotFmt>
      <c:pivotFmt>
        <c:idx val="210"/>
        <c:spPr>
          <a:solidFill>
            <a:schemeClr val="accent1"/>
          </a:solidFill>
          <a:ln w="28575" cap="rnd">
            <a:solidFill>
              <a:schemeClr val="accent1"/>
            </a:solidFill>
            <a:round/>
          </a:ln>
          <a:effectLst/>
        </c:spPr>
        <c:marker>
          <c:symbol val="none"/>
        </c:marker>
      </c:pivotFmt>
      <c:pivotFmt>
        <c:idx val="211"/>
        <c:spPr>
          <a:solidFill>
            <a:schemeClr val="accent1"/>
          </a:solidFill>
          <a:ln w="28575" cap="rnd">
            <a:solidFill>
              <a:schemeClr val="accent1"/>
            </a:solidFill>
            <a:round/>
          </a:ln>
          <a:effectLst/>
        </c:spPr>
        <c:marker>
          <c:symbol val="none"/>
        </c:marker>
      </c:pivotFmt>
      <c:pivotFmt>
        <c:idx val="212"/>
        <c:spPr>
          <a:solidFill>
            <a:schemeClr val="accent1"/>
          </a:solidFill>
          <a:ln w="28575" cap="rnd">
            <a:solidFill>
              <a:schemeClr val="accent1"/>
            </a:solidFill>
            <a:round/>
          </a:ln>
          <a:effectLst/>
        </c:spPr>
        <c:marker>
          <c:symbol val="none"/>
        </c:marker>
      </c:pivotFmt>
      <c:pivotFmt>
        <c:idx val="213"/>
        <c:spPr>
          <a:solidFill>
            <a:schemeClr val="accent1"/>
          </a:solidFill>
          <a:ln w="28575" cap="rnd">
            <a:solidFill>
              <a:schemeClr val="accent1"/>
            </a:solidFill>
            <a:round/>
          </a:ln>
          <a:effectLst/>
        </c:spPr>
        <c:marker>
          <c:symbol val="none"/>
        </c:marker>
      </c:pivotFmt>
      <c:pivotFmt>
        <c:idx val="214"/>
        <c:spPr>
          <a:ln w="28575" cap="rnd">
            <a:solidFill>
              <a:schemeClr val="bg1">
                <a:lumMod val="65000"/>
              </a:schemeClr>
            </a:solidFill>
            <a:prstDash val="sysDot"/>
            <a:round/>
          </a:ln>
          <a:effectLst/>
        </c:spPr>
        <c:marker>
          <c:symbol val="none"/>
        </c:marker>
      </c:pivotFmt>
      <c:pivotFmt>
        <c:idx val="215"/>
        <c:spPr>
          <a:ln w="28575" cap="rnd">
            <a:solidFill>
              <a:srgbClr val="284F99"/>
            </a:solidFill>
            <a:round/>
          </a:ln>
          <a:effectLst/>
        </c:spPr>
        <c:marker>
          <c:symbol val="none"/>
        </c:marker>
      </c:pivotFmt>
      <c:pivotFmt>
        <c:idx val="216"/>
        <c:spPr>
          <a:ln w="28575" cap="rnd">
            <a:solidFill>
              <a:schemeClr val="bg1">
                <a:lumMod val="65000"/>
              </a:schemeClr>
            </a:solidFill>
            <a:prstDash val="dash"/>
            <a:round/>
          </a:ln>
          <a:effectLst/>
        </c:spPr>
        <c:marker>
          <c:symbol val="none"/>
        </c:marker>
      </c:pivotFmt>
    </c:pivotFmts>
    <c:plotArea>
      <c:layout>
        <c:manualLayout>
          <c:layoutTarget val="inner"/>
          <c:xMode val="edge"/>
          <c:yMode val="edge"/>
          <c:x val="9.9803834653728676E-2"/>
          <c:y val="0.13758793473699801"/>
          <c:w val="0.87401359886309005"/>
          <c:h val="0.57443322719456302"/>
        </c:manualLayout>
      </c:layout>
      <c:lineChart>
        <c:grouping val="standard"/>
        <c:varyColors val="0"/>
        <c:ser>
          <c:idx val="0"/>
          <c:order val="0"/>
          <c:tx>
            <c:strRef>
              <c:f>'M1'!$P$7:$P$8</c:f>
              <c:strCache>
                <c:ptCount val="1"/>
                <c:pt idx="0">
                  <c:v>Females</c:v>
                </c:pt>
              </c:strCache>
            </c:strRef>
          </c:tx>
          <c:spPr>
            <a:ln w="28575" cap="rnd">
              <a:solidFill>
                <a:schemeClr val="bg1">
                  <a:lumMod val="65000"/>
                </a:schemeClr>
              </a:solidFill>
              <a:prstDash val="dash"/>
              <a:round/>
            </a:ln>
            <a:effectLst/>
          </c:spPr>
          <c:marker>
            <c:symbol val="none"/>
          </c:marker>
          <c:cat>
            <c:multiLvlStrRef>
              <c:f>'M1'!$O$9:$O$36</c:f>
              <c:multiLvlStrCache>
                <c:ptCount val="24"/>
                <c:lvl>
                  <c:pt idx="0">
                    <c:v>March</c:v>
                  </c:pt>
                  <c:pt idx="1">
                    <c:v>April</c:v>
                  </c:pt>
                  <c:pt idx="2">
                    <c:v>May</c:v>
                  </c:pt>
                  <c:pt idx="3">
                    <c:v>June</c:v>
                  </c:pt>
                  <c:pt idx="4">
                    <c:v>July</c:v>
                  </c:pt>
                  <c:pt idx="5">
                    <c:v>August</c:v>
                  </c:pt>
                  <c:pt idx="6">
                    <c:v>September</c:v>
                  </c:pt>
                  <c:pt idx="7">
                    <c:v>October</c:v>
                  </c:pt>
                  <c:pt idx="8">
                    <c:v>November</c:v>
                  </c:pt>
                  <c:pt idx="9">
                    <c:v>December</c:v>
                  </c:pt>
                  <c:pt idx="10">
                    <c:v>January</c:v>
                  </c:pt>
                  <c:pt idx="11">
                    <c:v>February</c:v>
                  </c:pt>
                  <c:pt idx="12">
                    <c:v>March</c:v>
                  </c:pt>
                  <c:pt idx="13">
                    <c:v>April</c:v>
                  </c:pt>
                  <c:pt idx="14">
                    <c:v>May</c:v>
                  </c:pt>
                  <c:pt idx="15">
                    <c:v>June</c:v>
                  </c:pt>
                  <c:pt idx="16">
                    <c:v>July</c:v>
                  </c:pt>
                  <c:pt idx="17">
                    <c:v>August</c:v>
                  </c:pt>
                  <c:pt idx="18">
                    <c:v>September</c:v>
                  </c:pt>
                  <c:pt idx="19">
                    <c:v>October</c:v>
                  </c:pt>
                  <c:pt idx="20">
                    <c:v>November</c:v>
                  </c:pt>
                  <c:pt idx="21">
                    <c:v>December</c:v>
                  </c:pt>
                  <c:pt idx="22">
                    <c:v>January</c:v>
                  </c:pt>
                  <c:pt idx="23">
                    <c:v>February</c:v>
                  </c:pt>
                </c:lvl>
                <c:lvl>
                  <c:pt idx="0">
                    <c:v>2020</c:v>
                  </c:pt>
                  <c:pt idx="10">
                    <c:v>2021</c:v>
                  </c:pt>
                  <c:pt idx="22">
                    <c:v>2022</c:v>
                  </c:pt>
                </c:lvl>
              </c:multiLvlStrCache>
            </c:multiLvlStrRef>
          </c:cat>
          <c:val>
            <c:numRef>
              <c:f>'M1'!$P$9:$P$36</c:f>
              <c:numCache>
                <c:formatCode>General</c:formatCode>
                <c:ptCount val="24"/>
                <c:pt idx="0">
                  <c:v>47.706814332</c:v>
                </c:pt>
                <c:pt idx="1">
                  <c:v>479.66073814999999</c:v>
                </c:pt>
                <c:pt idx="2">
                  <c:v>239.35542075000001</c:v>
                </c:pt>
                <c:pt idx="3">
                  <c:v>44.819248748</c:v>
                </c:pt>
                <c:pt idx="4">
                  <c:v>9.0759509039000008</c:v>
                </c:pt>
                <c:pt idx="5">
                  <c:v>4.8990197340000003</c:v>
                </c:pt>
                <c:pt idx="6">
                  <c:v>6.1781329620000003</c:v>
                </c:pt>
                <c:pt idx="7">
                  <c:v>82.045735575999998</c:v>
                </c:pt>
                <c:pt idx="8">
                  <c:v>195.25662839</c:v>
                </c:pt>
                <c:pt idx="9">
                  <c:v>183.91705214999999</c:v>
                </c:pt>
                <c:pt idx="10">
                  <c:v>333.58985089999999</c:v>
                </c:pt>
                <c:pt idx="11">
                  <c:v>221.49832359999999</c:v>
                </c:pt>
                <c:pt idx="12">
                  <c:v>62.674794923</c:v>
                </c:pt>
                <c:pt idx="13">
                  <c:v>17.358119008999999</c:v>
                </c:pt>
                <c:pt idx="14">
                  <c:v>6.3743454750000001</c:v>
                </c:pt>
                <c:pt idx="15">
                  <c:v>10.572801977999999</c:v>
                </c:pt>
                <c:pt idx="16">
                  <c:v>30.193702757000001</c:v>
                </c:pt>
                <c:pt idx="17">
                  <c:v>34.139490449</c:v>
                </c:pt>
                <c:pt idx="18">
                  <c:v>99.943741822000007</c:v>
                </c:pt>
                <c:pt idx="19">
                  <c:v>96.169657138999995</c:v>
                </c:pt>
                <c:pt idx="20">
                  <c:v>80.552940007000004</c:v>
                </c:pt>
                <c:pt idx="21">
                  <c:v>58.580380826000003</c:v>
                </c:pt>
                <c:pt idx="22">
                  <c:v>97.790918078000004</c:v>
                </c:pt>
                <c:pt idx="23">
                  <c:v>66.389589229999999</c:v>
                </c:pt>
              </c:numCache>
            </c:numRef>
          </c:val>
          <c:smooth val="0"/>
          <c:extLst>
            <c:ext xmlns:c16="http://schemas.microsoft.com/office/drawing/2014/chart" uri="{C3380CC4-5D6E-409C-BE32-E72D297353CC}">
              <c16:uniqueId val="{00000064-B9CC-489E-83B2-37FE8E6B22E5}"/>
            </c:ext>
          </c:extLst>
        </c:ser>
        <c:ser>
          <c:idx val="1"/>
          <c:order val="1"/>
          <c:tx>
            <c:strRef>
              <c:f>'M1'!$Q$7:$Q$8</c:f>
              <c:strCache>
                <c:ptCount val="1"/>
                <c:pt idx="0">
                  <c:v>Males</c:v>
                </c:pt>
              </c:strCache>
            </c:strRef>
          </c:tx>
          <c:spPr>
            <a:ln w="28575" cap="rnd">
              <a:solidFill>
                <a:schemeClr val="bg1">
                  <a:lumMod val="65000"/>
                </a:schemeClr>
              </a:solidFill>
              <a:prstDash val="sysDot"/>
              <a:round/>
            </a:ln>
            <a:effectLst/>
          </c:spPr>
          <c:marker>
            <c:symbol val="none"/>
          </c:marker>
          <c:cat>
            <c:multiLvlStrRef>
              <c:f>'M1'!$O$9:$O$36</c:f>
              <c:multiLvlStrCache>
                <c:ptCount val="24"/>
                <c:lvl>
                  <c:pt idx="0">
                    <c:v>March</c:v>
                  </c:pt>
                  <c:pt idx="1">
                    <c:v>April</c:v>
                  </c:pt>
                  <c:pt idx="2">
                    <c:v>May</c:v>
                  </c:pt>
                  <c:pt idx="3">
                    <c:v>June</c:v>
                  </c:pt>
                  <c:pt idx="4">
                    <c:v>July</c:v>
                  </c:pt>
                  <c:pt idx="5">
                    <c:v>August</c:v>
                  </c:pt>
                  <c:pt idx="6">
                    <c:v>September</c:v>
                  </c:pt>
                  <c:pt idx="7">
                    <c:v>October</c:v>
                  </c:pt>
                  <c:pt idx="8">
                    <c:v>November</c:v>
                  </c:pt>
                  <c:pt idx="9">
                    <c:v>December</c:v>
                  </c:pt>
                  <c:pt idx="10">
                    <c:v>January</c:v>
                  </c:pt>
                  <c:pt idx="11">
                    <c:v>February</c:v>
                  </c:pt>
                  <c:pt idx="12">
                    <c:v>March</c:v>
                  </c:pt>
                  <c:pt idx="13">
                    <c:v>April</c:v>
                  </c:pt>
                  <c:pt idx="14">
                    <c:v>May</c:v>
                  </c:pt>
                  <c:pt idx="15">
                    <c:v>June</c:v>
                  </c:pt>
                  <c:pt idx="16">
                    <c:v>July</c:v>
                  </c:pt>
                  <c:pt idx="17">
                    <c:v>August</c:v>
                  </c:pt>
                  <c:pt idx="18">
                    <c:v>September</c:v>
                  </c:pt>
                  <c:pt idx="19">
                    <c:v>October</c:v>
                  </c:pt>
                  <c:pt idx="20">
                    <c:v>November</c:v>
                  </c:pt>
                  <c:pt idx="21">
                    <c:v>December</c:v>
                  </c:pt>
                  <c:pt idx="22">
                    <c:v>January</c:v>
                  </c:pt>
                  <c:pt idx="23">
                    <c:v>February</c:v>
                  </c:pt>
                </c:lvl>
                <c:lvl>
                  <c:pt idx="0">
                    <c:v>2020</c:v>
                  </c:pt>
                  <c:pt idx="10">
                    <c:v>2021</c:v>
                  </c:pt>
                  <c:pt idx="22">
                    <c:v>2022</c:v>
                  </c:pt>
                </c:lvl>
              </c:multiLvlStrCache>
            </c:multiLvlStrRef>
          </c:cat>
          <c:val>
            <c:numRef>
              <c:f>'M1'!$Q$9:$Q$36</c:f>
              <c:numCache>
                <c:formatCode>General</c:formatCode>
                <c:ptCount val="24"/>
                <c:pt idx="0">
                  <c:v>87.532341088999999</c:v>
                </c:pt>
                <c:pt idx="1">
                  <c:v>723.29008011999997</c:v>
                </c:pt>
                <c:pt idx="2">
                  <c:v>307.80335072000003</c:v>
                </c:pt>
                <c:pt idx="3">
                  <c:v>49.327153187</c:v>
                </c:pt>
                <c:pt idx="4">
                  <c:v>7.1702611461999997</c:v>
                </c:pt>
                <c:pt idx="5">
                  <c:v>3.2153100888999999</c:v>
                </c:pt>
                <c:pt idx="6">
                  <c:v>15.273765747000001</c:v>
                </c:pt>
                <c:pt idx="7">
                  <c:v>139.24600022000001</c:v>
                </c:pt>
                <c:pt idx="8">
                  <c:v>319.16485797000001</c:v>
                </c:pt>
                <c:pt idx="9">
                  <c:v>280.93875420000001</c:v>
                </c:pt>
                <c:pt idx="10">
                  <c:v>470.82576957999999</c:v>
                </c:pt>
                <c:pt idx="11">
                  <c:v>310.37182318999999</c:v>
                </c:pt>
                <c:pt idx="12">
                  <c:v>81.414849665000006</c:v>
                </c:pt>
                <c:pt idx="13">
                  <c:v>24.974507872</c:v>
                </c:pt>
                <c:pt idx="14">
                  <c:v>5.5924305603000004</c:v>
                </c:pt>
                <c:pt idx="15">
                  <c:v>20.779929672000002</c:v>
                </c:pt>
                <c:pt idx="16">
                  <c:v>65.998767897999997</c:v>
                </c:pt>
                <c:pt idx="17">
                  <c:v>62.000326243000004</c:v>
                </c:pt>
                <c:pt idx="18">
                  <c:v>171.81693946999999</c:v>
                </c:pt>
                <c:pt idx="19">
                  <c:v>166.58022804999999</c:v>
                </c:pt>
                <c:pt idx="20">
                  <c:v>117.22152987</c:v>
                </c:pt>
                <c:pt idx="21">
                  <c:v>79.285925332999994</c:v>
                </c:pt>
                <c:pt idx="22">
                  <c:v>143.49523742</c:v>
                </c:pt>
                <c:pt idx="23">
                  <c:v>100.45340433</c:v>
                </c:pt>
              </c:numCache>
            </c:numRef>
          </c:val>
          <c:smooth val="0"/>
          <c:extLst>
            <c:ext xmlns:c16="http://schemas.microsoft.com/office/drawing/2014/chart" uri="{C3380CC4-5D6E-409C-BE32-E72D297353CC}">
              <c16:uniqueId val="{00000065-B9CC-489E-83B2-37FE8E6B22E5}"/>
            </c:ext>
          </c:extLst>
        </c:ser>
        <c:ser>
          <c:idx val="2"/>
          <c:order val="2"/>
          <c:tx>
            <c:strRef>
              <c:f>'M1'!$R$7:$R$8</c:f>
              <c:strCache>
                <c:ptCount val="1"/>
                <c:pt idx="0">
                  <c:v>Persons</c:v>
                </c:pt>
              </c:strCache>
            </c:strRef>
          </c:tx>
          <c:spPr>
            <a:ln w="28575" cap="rnd">
              <a:solidFill>
                <a:srgbClr val="284F99"/>
              </a:solidFill>
              <a:round/>
            </a:ln>
            <a:effectLst/>
          </c:spPr>
          <c:marker>
            <c:symbol val="none"/>
          </c:marker>
          <c:cat>
            <c:multiLvlStrRef>
              <c:f>'M1'!$O$9:$O$36</c:f>
              <c:multiLvlStrCache>
                <c:ptCount val="24"/>
                <c:lvl>
                  <c:pt idx="0">
                    <c:v>March</c:v>
                  </c:pt>
                  <c:pt idx="1">
                    <c:v>April</c:v>
                  </c:pt>
                  <c:pt idx="2">
                    <c:v>May</c:v>
                  </c:pt>
                  <c:pt idx="3">
                    <c:v>June</c:v>
                  </c:pt>
                  <c:pt idx="4">
                    <c:v>July</c:v>
                  </c:pt>
                  <c:pt idx="5">
                    <c:v>August</c:v>
                  </c:pt>
                  <c:pt idx="6">
                    <c:v>September</c:v>
                  </c:pt>
                  <c:pt idx="7">
                    <c:v>October</c:v>
                  </c:pt>
                  <c:pt idx="8">
                    <c:v>November</c:v>
                  </c:pt>
                  <c:pt idx="9">
                    <c:v>December</c:v>
                  </c:pt>
                  <c:pt idx="10">
                    <c:v>January</c:v>
                  </c:pt>
                  <c:pt idx="11">
                    <c:v>February</c:v>
                  </c:pt>
                  <c:pt idx="12">
                    <c:v>March</c:v>
                  </c:pt>
                  <c:pt idx="13">
                    <c:v>April</c:v>
                  </c:pt>
                  <c:pt idx="14">
                    <c:v>May</c:v>
                  </c:pt>
                  <c:pt idx="15">
                    <c:v>June</c:v>
                  </c:pt>
                  <c:pt idx="16">
                    <c:v>July</c:v>
                  </c:pt>
                  <c:pt idx="17">
                    <c:v>August</c:v>
                  </c:pt>
                  <c:pt idx="18">
                    <c:v>September</c:v>
                  </c:pt>
                  <c:pt idx="19">
                    <c:v>October</c:v>
                  </c:pt>
                  <c:pt idx="20">
                    <c:v>November</c:v>
                  </c:pt>
                  <c:pt idx="21">
                    <c:v>December</c:v>
                  </c:pt>
                  <c:pt idx="22">
                    <c:v>January</c:v>
                  </c:pt>
                  <c:pt idx="23">
                    <c:v>February</c:v>
                  </c:pt>
                </c:lvl>
                <c:lvl>
                  <c:pt idx="0">
                    <c:v>2020</c:v>
                  </c:pt>
                  <c:pt idx="10">
                    <c:v>2021</c:v>
                  </c:pt>
                  <c:pt idx="22">
                    <c:v>2022</c:v>
                  </c:pt>
                </c:lvl>
              </c:multiLvlStrCache>
            </c:multiLvlStrRef>
          </c:cat>
          <c:val>
            <c:numRef>
              <c:f>'M1'!$R$9:$R$36</c:f>
              <c:numCache>
                <c:formatCode>General</c:formatCode>
                <c:ptCount val="24"/>
                <c:pt idx="0">
                  <c:v>65.339650782000007</c:v>
                </c:pt>
                <c:pt idx="1">
                  <c:v>584.93638233000001</c:v>
                </c:pt>
                <c:pt idx="2">
                  <c:v>268.67248325999998</c:v>
                </c:pt>
                <c:pt idx="3">
                  <c:v>46.69849241</c:v>
                </c:pt>
                <c:pt idx="4">
                  <c:v>8.3989682489999993</c:v>
                </c:pt>
                <c:pt idx="5">
                  <c:v>4.3265444609000001</c:v>
                </c:pt>
                <c:pt idx="6">
                  <c:v>10.132384585</c:v>
                </c:pt>
                <c:pt idx="7">
                  <c:v>106.19237905999999</c:v>
                </c:pt>
                <c:pt idx="8">
                  <c:v>247.66902406</c:v>
                </c:pt>
                <c:pt idx="9">
                  <c:v>224.62508862999999</c:v>
                </c:pt>
                <c:pt idx="10">
                  <c:v>392.25219793000002</c:v>
                </c:pt>
                <c:pt idx="11">
                  <c:v>260.19889898999998</c:v>
                </c:pt>
                <c:pt idx="12">
                  <c:v>70.549967831000004</c:v>
                </c:pt>
                <c:pt idx="13">
                  <c:v>20.626934031000001</c:v>
                </c:pt>
                <c:pt idx="14">
                  <c:v>6.0540615626000003</c:v>
                </c:pt>
                <c:pt idx="15">
                  <c:v>14.706490015</c:v>
                </c:pt>
                <c:pt idx="16">
                  <c:v>45.155971168000001</c:v>
                </c:pt>
                <c:pt idx="17">
                  <c:v>46.429220641000001</c:v>
                </c:pt>
                <c:pt idx="18">
                  <c:v>130.54247318</c:v>
                </c:pt>
                <c:pt idx="19">
                  <c:v>126.83703154</c:v>
                </c:pt>
                <c:pt idx="20">
                  <c:v>96.344549982999993</c:v>
                </c:pt>
                <c:pt idx="21">
                  <c:v>66.995298228999999</c:v>
                </c:pt>
                <c:pt idx="22">
                  <c:v>115.98482076000001</c:v>
                </c:pt>
                <c:pt idx="23">
                  <c:v>81.519518849999997</c:v>
                </c:pt>
              </c:numCache>
            </c:numRef>
          </c:val>
          <c:smooth val="0"/>
          <c:extLst>
            <c:ext xmlns:c16="http://schemas.microsoft.com/office/drawing/2014/chart" uri="{C3380CC4-5D6E-409C-BE32-E72D297353CC}">
              <c16:uniqueId val="{00000066-B9CC-489E-83B2-37FE8E6B22E5}"/>
            </c:ext>
          </c:extLst>
        </c:ser>
        <c:dLbls>
          <c:showLegendKey val="0"/>
          <c:showVal val="0"/>
          <c:showCatName val="0"/>
          <c:showSerName val="0"/>
          <c:showPercent val="0"/>
          <c:showBubbleSize val="0"/>
        </c:dLbls>
        <c:smooth val="0"/>
        <c:axId val="618775056"/>
        <c:axId val="618767512"/>
      </c:lineChart>
      <c:catAx>
        <c:axId val="618775056"/>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solidFill>
                      <a:sysClr val="windowText" lastClr="000000"/>
                    </a:solidFill>
                  </a:rPr>
                  <a:t>Month</a:t>
                </a:r>
                <a:r>
                  <a:rPr lang="en-GB" sz="1400" b="1" baseline="0">
                    <a:solidFill>
                      <a:sysClr val="windowText" lastClr="000000"/>
                    </a:solidFill>
                  </a:rPr>
                  <a:t> of occurence</a:t>
                </a:r>
                <a:endParaRPr lang="en-GB" sz="1400" b="1">
                  <a:solidFill>
                    <a:sysClr val="windowText" lastClr="000000"/>
                  </a:solidFill>
                </a:endParaRPr>
              </a:p>
            </c:rich>
          </c:tx>
          <c:layout>
            <c:manualLayout>
              <c:xMode val="edge"/>
              <c:yMode val="edge"/>
              <c:x val="0.40756808162541602"/>
              <c:y val="0.90868165773949106"/>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18767512"/>
        <c:crosses val="autoZero"/>
        <c:auto val="1"/>
        <c:lblAlgn val="ctr"/>
        <c:lblOffset val="100"/>
        <c:noMultiLvlLbl val="0"/>
      </c:catAx>
      <c:valAx>
        <c:axId val="618767512"/>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solidFill>
                      <a:sysClr val="windowText" lastClr="000000"/>
                    </a:solidFill>
                  </a:rPr>
                  <a:t>Deaths</a:t>
                </a:r>
                <a:r>
                  <a:rPr lang="en-GB" sz="1400" b="1" baseline="0">
                    <a:solidFill>
                      <a:sysClr val="windowText" lastClr="000000"/>
                    </a:solidFill>
                  </a:rPr>
                  <a:t> per 100,000 (age-standardised)</a:t>
                </a:r>
                <a:endParaRPr lang="en-GB" sz="1400" b="1">
                  <a:solidFill>
                    <a:sysClr val="windowText" lastClr="000000"/>
                  </a:solidFill>
                </a:endParaRPr>
              </a:p>
            </c:rich>
          </c:tx>
          <c:layout>
            <c:manualLayout>
              <c:xMode val="edge"/>
              <c:yMode val="edge"/>
              <c:x val="2.0715726808458051E-2"/>
              <c:y val="0.20240120455162541"/>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18775056"/>
        <c:crosses val="autoZero"/>
        <c:crossBetween val="between"/>
      </c:valAx>
      <c:spPr>
        <a:noFill/>
        <a:ln w="25400">
          <a:noFill/>
        </a:ln>
        <a:effectLst/>
      </c:spPr>
    </c:plotArea>
    <c:legend>
      <c:legendPos val="r"/>
      <c:layout>
        <c:manualLayout>
          <c:xMode val="edge"/>
          <c:yMode val="edge"/>
          <c:x val="0.87276966018961044"/>
          <c:y val="0.16309299895506793"/>
          <c:w val="0.12442868387613268"/>
          <c:h val="0.13469355515513537"/>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bg1"/>
      </a:solidFill>
      <a:round/>
    </a:ln>
    <a:effectLst/>
  </c:spPr>
  <c:txPr>
    <a:bodyPr/>
    <a:lstStyle/>
    <a:p>
      <a:pPr>
        <a:defRPr sz="1200">
          <a:latin typeface="Arial" panose="020B0604020202020204" pitchFamily="34" charset="0"/>
          <a:cs typeface="Arial" panose="020B0604020202020204" pitchFamily="34" charset="0"/>
        </a:defRPr>
      </a:pPr>
      <a:endParaRPr lang="en-US"/>
    </a:p>
  </c:txPr>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a:t>Leading</a:t>
            </a:r>
            <a:r>
              <a:rPr lang="en-GB" sz="1400" b="1" baseline="0"/>
              <a:t> causes of death, March 2020 to most recent</a:t>
            </a:r>
            <a:endParaRPr lang="en-GB" sz="1400" b="1"/>
          </a:p>
        </c:rich>
      </c:tx>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41136813374274994"/>
          <c:y val="4.6195818182027754E-2"/>
          <c:w val="0.544449047246781"/>
          <c:h val="0.80269691210228811"/>
        </c:manualLayout>
      </c:layout>
      <c:barChart>
        <c:barDir val="bar"/>
        <c:grouping val="clustered"/>
        <c:varyColors val="0"/>
        <c:ser>
          <c:idx val="0"/>
          <c:order val="0"/>
          <c:spPr>
            <a:solidFill>
              <a:srgbClr val="203F7A"/>
            </a:solidFill>
            <a:ln>
              <a:noFill/>
            </a:ln>
            <a:effectLst/>
          </c:spPr>
          <c:invertIfNegative val="0"/>
          <c:dLbls>
            <c:dLbl>
              <c:idx val="0"/>
              <c:layout/>
              <c:tx>
                <c:rich>
                  <a:bodyPr/>
                  <a:lstStyle/>
                  <a:p>
                    <a:fld id="{B46622D4-7301-4873-A749-13EA98769BC5}" type="CELLRANGE">
                      <a:rPr lang="en-US"/>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ED18-40A2-BEE7-1448F8CC3AEE}"/>
                </c:ext>
              </c:extLst>
            </c:dLbl>
            <c:dLbl>
              <c:idx val="1"/>
              <c:layout/>
              <c:tx>
                <c:rich>
                  <a:bodyPr/>
                  <a:lstStyle/>
                  <a:p>
                    <a:fld id="{4C35F115-82D5-4079-9A1E-919ACEA3B1C3}"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ED18-40A2-BEE7-1448F8CC3AEE}"/>
                </c:ext>
              </c:extLst>
            </c:dLbl>
            <c:dLbl>
              <c:idx val="2"/>
              <c:layout/>
              <c:tx>
                <c:rich>
                  <a:bodyPr/>
                  <a:lstStyle/>
                  <a:p>
                    <a:fld id="{87B3034C-E4DB-4584-9C7C-970B5AAA8211}"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ED18-40A2-BEE7-1448F8CC3AEE}"/>
                </c:ext>
              </c:extLst>
            </c:dLbl>
            <c:dLbl>
              <c:idx val="3"/>
              <c:layout/>
              <c:tx>
                <c:rich>
                  <a:bodyPr/>
                  <a:lstStyle/>
                  <a:p>
                    <a:fld id="{0E162103-E697-4C13-BAF9-9799A2DFFF4B}"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ED18-40A2-BEE7-1448F8CC3AEE}"/>
                </c:ext>
              </c:extLst>
            </c:dLbl>
            <c:dLbl>
              <c:idx val="4"/>
              <c:layout/>
              <c:tx>
                <c:rich>
                  <a:bodyPr/>
                  <a:lstStyle/>
                  <a:p>
                    <a:fld id="{CDAFC3BD-C679-4E6B-853C-679BBCDF4D54}"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ED18-40A2-BEE7-1448F8CC3AEE}"/>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'M10'!$E$126:$E$130</c:f>
              <c:strCache>
                <c:ptCount val="5"/>
                <c:pt idx="0">
                  <c:v>Ischaemic heart diseases</c:v>
                </c:pt>
                <c:pt idx="1">
                  <c:v>Dementia and Alzheimer Disease</c:v>
                </c:pt>
                <c:pt idx="2">
                  <c:v>COVID</c:v>
                </c:pt>
                <c:pt idx="3">
                  <c:v>Malignant neoplasm of trachea, bronchus and lung</c:v>
                </c:pt>
                <c:pt idx="4">
                  <c:v>Cerebrovascular disease</c:v>
                </c:pt>
              </c:strCache>
            </c:strRef>
          </c:cat>
          <c:val>
            <c:numRef>
              <c:f>'M10'!$F$126:$F$130</c:f>
              <c:numCache>
                <c:formatCode>#,##0</c:formatCode>
                <c:ptCount val="5"/>
                <c:pt idx="0">
                  <c:v>13641</c:v>
                </c:pt>
                <c:pt idx="1">
                  <c:v>12263</c:v>
                </c:pt>
                <c:pt idx="2">
                  <c:v>11435</c:v>
                </c:pt>
                <c:pt idx="3">
                  <c:v>7825</c:v>
                </c:pt>
                <c:pt idx="4">
                  <c:v>7745</c:v>
                </c:pt>
              </c:numCache>
            </c:numRef>
          </c:val>
          <c:extLst>
            <c:ext xmlns:c15="http://schemas.microsoft.com/office/drawing/2012/chart" uri="{02D57815-91ED-43cb-92C2-25804820EDAC}">
              <c15:datalabelsRange>
                <c15:f>'M10'!$G$126:$G$130</c15:f>
                <c15:dlblRangeCache>
                  <c:ptCount val="5"/>
                  <c:pt idx="0">
                    <c:v>10.7%</c:v>
                  </c:pt>
                  <c:pt idx="1">
                    <c:v>9.6%</c:v>
                  </c:pt>
                  <c:pt idx="2">
                    <c:v>8.9%</c:v>
                  </c:pt>
                  <c:pt idx="3">
                    <c:v>6.1%</c:v>
                  </c:pt>
                  <c:pt idx="4">
                    <c:v>6.1%</c:v>
                  </c:pt>
                </c15:dlblRangeCache>
              </c15:datalabelsRange>
            </c:ext>
            <c:ext xmlns:c16="http://schemas.microsoft.com/office/drawing/2014/chart" uri="{C3380CC4-5D6E-409C-BE32-E72D297353CC}">
              <c16:uniqueId val="{00000000-ED18-40A2-BEE7-1448F8CC3AEE}"/>
            </c:ext>
          </c:extLst>
        </c:ser>
        <c:dLbls>
          <c:showLegendKey val="0"/>
          <c:showVal val="0"/>
          <c:showCatName val="0"/>
          <c:showSerName val="0"/>
          <c:showPercent val="0"/>
          <c:showBubbleSize val="0"/>
        </c:dLbls>
        <c:gapWidth val="82"/>
        <c:axId val="768624752"/>
        <c:axId val="768622784"/>
      </c:barChart>
      <c:catAx>
        <c:axId val="768624752"/>
        <c:scaling>
          <c:orientation val="maxMin"/>
        </c:scaling>
        <c:delete val="0"/>
        <c:axPos val="l"/>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0"/>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68622784"/>
        <c:crosses val="autoZero"/>
        <c:auto val="1"/>
        <c:lblAlgn val="ctr"/>
        <c:lblOffset val="0"/>
        <c:tickLblSkip val="1"/>
        <c:noMultiLvlLbl val="0"/>
      </c:catAx>
      <c:valAx>
        <c:axId val="768622784"/>
        <c:scaling>
          <c:orientation val="minMax"/>
        </c:scaling>
        <c:delete val="0"/>
        <c:axPos val="t"/>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b="1"/>
                  <a:t>Number of deaths</a:t>
                </a:r>
              </a:p>
            </c:rich>
          </c:tx>
          <c:layout>
            <c:manualLayout>
              <c:xMode val="edge"/>
              <c:yMode val="edge"/>
              <c:x val="0.64993044753745599"/>
              <c:y val="0.89553196916216193"/>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high"/>
        <c:spPr>
          <a:noFill/>
          <a:ln>
            <a:noFill/>
          </a:ln>
          <a:effectLst/>
        </c:spPr>
        <c:txPr>
          <a:bodyPr rot="-60000000" spcFirstLastPara="1" vertOverflow="ellipsis" vert="horz" wrap="square" anchor="b"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68624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200" b="1" baseline="0"/>
              <a:t>Main pre-existing condition of those who died with COVID-19, March 2020 to most recent</a:t>
            </a:r>
            <a:endParaRPr lang="en-GB" sz="1200" b="1"/>
          </a:p>
        </c:rich>
      </c:tx>
      <c:layout>
        <c:manualLayout>
          <c:xMode val="edge"/>
          <c:yMode val="edge"/>
          <c:x val="0.121739950156974"/>
          <c:y val="1.2527471660294425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7899005938289173"/>
          <c:y val="4.6195818182027754E-2"/>
          <c:w val="0.69296674629073463"/>
          <c:h val="0.61878878804210624"/>
        </c:manualLayout>
      </c:layout>
      <c:barChart>
        <c:barDir val="bar"/>
        <c:grouping val="clustered"/>
        <c:varyColors val="0"/>
        <c:ser>
          <c:idx val="0"/>
          <c:order val="0"/>
          <c:spPr>
            <a:solidFill>
              <a:srgbClr val="203F7A"/>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4BFF-4167-B2B8-D6D59B90C41F}"/>
                </c:ext>
              </c:extLst>
            </c:dLbl>
            <c:dLbl>
              <c:idx val="1"/>
              <c:layout/>
              <c:tx>
                <c:rich>
                  <a:bodyPr/>
                  <a:lstStyle/>
                  <a:p>
                    <a:fld id="{E3611C5C-06B7-4436-8F7D-BA888A70304A}" type="CELLRANGE">
                      <a:rPr lang="en-US"/>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4BFF-4167-B2B8-D6D59B90C41F}"/>
                </c:ext>
              </c:extLst>
            </c:dLbl>
            <c:dLbl>
              <c:idx val="2"/>
              <c:layout/>
              <c:tx>
                <c:rich>
                  <a:bodyPr/>
                  <a:lstStyle/>
                  <a:p>
                    <a:fld id="{C6FBE60E-1859-4638-9647-6EC9DD3C46EF}"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4BFF-4167-B2B8-D6D59B90C41F}"/>
                </c:ext>
              </c:extLst>
            </c:dLbl>
            <c:dLbl>
              <c:idx val="3"/>
              <c:layout/>
              <c:tx>
                <c:rich>
                  <a:bodyPr/>
                  <a:lstStyle/>
                  <a:p>
                    <a:fld id="{38DC5220-9AAE-49E0-A765-3420CD6DD5CD}"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4BFF-4167-B2B8-D6D59B90C41F}"/>
                </c:ext>
              </c:extLst>
            </c:dLbl>
            <c:dLbl>
              <c:idx val="4"/>
              <c:layout/>
              <c:tx>
                <c:rich>
                  <a:bodyPr/>
                  <a:lstStyle/>
                  <a:p>
                    <a:fld id="{5B5DDBCE-0197-4BEC-866E-FE358325F9A0}"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4BFF-4167-B2B8-D6D59B90C41F}"/>
                </c:ext>
              </c:extLst>
            </c:dLbl>
            <c:dLbl>
              <c:idx val="5"/>
              <c:layout/>
              <c:tx>
                <c:rich>
                  <a:bodyPr/>
                  <a:lstStyle/>
                  <a:p>
                    <a:fld id="{3DE50009-1C39-4CF3-970D-1F88315046BA}"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4BFF-4167-B2B8-D6D59B90C41F}"/>
                </c:ext>
              </c:extLst>
            </c:dLbl>
            <c:dLbl>
              <c:idx val="6"/>
              <c:layout/>
              <c:tx>
                <c:rich>
                  <a:bodyPr/>
                  <a:lstStyle/>
                  <a:p>
                    <a:fld id="{37F44657-7192-4E65-9088-D1DF422BADA7}"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6-4BFF-4167-B2B8-D6D59B90C41F}"/>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'M11'!$C$174:$C$180</c:f>
              <c:strCache>
                <c:ptCount val="7"/>
                <c:pt idx="0">
                  <c:v>All deaths involving COVID-19</c:v>
                </c:pt>
                <c:pt idx="1">
                  <c:v>Dementia and Alzheimer Disease</c:v>
                </c:pt>
                <c:pt idx="2">
                  <c:v>Ischaemic heart diseases</c:v>
                </c:pt>
                <c:pt idx="3">
                  <c:v>Chronic lower respiratory diseases</c:v>
                </c:pt>
                <c:pt idx="4">
                  <c:v>None</c:v>
                </c:pt>
                <c:pt idx="5">
                  <c:v>Influenza and pneumonia</c:v>
                </c:pt>
                <c:pt idx="6">
                  <c:v>Cerebrovascular disease</c:v>
                </c:pt>
              </c:strCache>
            </c:strRef>
          </c:cat>
          <c:val>
            <c:numRef>
              <c:f>'M11'!$D$174:$D$180</c:f>
              <c:numCache>
                <c:formatCode>#,##0</c:formatCode>
                <c:ptCount val="7"/>
                <c:pt idx="0">
                  <c:v>13421</c:v>
                </c:pt>
                <c:pt idx="1">
                  <c:v>3033</c:v>
                </c:pt>
                <c:pt idx="2">
                  <c:v>1825</c:v>
                </c:pt>
                <c:pt idx="3">
                  <c:v>1616</c:v>
                </c:pt>
                <c:pt idx="4">
                  <c:v>966</c:v>
                </c:pt>
                <c:pt idx="5">
                  <c:v>915</c:v>
                </c:pt>
                <c:pt idx="6">
                  <c:v>860</c:v>
                </c:pt>
              </c:numCache>
            </c:numRef>
          </c:val>
          <c:extLst>
            <c:ext xmlns:c15="http://schemas.microsoft.com/office/drawing/2012/chart" uri="{02D57815-91ED-43cb-92C2-25804820EDAC}">
              <c15:datalabelsRange>
                <c15:f>'M11'!$E$174:$E$180</c15:f>
                <c15:dlblRangeCache>
                  <c:ptCount val="7"/>
                  <c:pt idx="0">
                    <c:v>100%</c:v>
                  </c:pt>
                  <c:pt idx="1">
                    <c:v>23%</c:v>
                  </c:pt>
                  <c:pt idx="2">
                    <c:v>14%</c:v>
                  </c:pt>
                  <c:pt idx="3">
                    <c:v>12%</c:v>
                  </c:pt>
                  <c:pt idx="4">
                    <c:v>7%</c:v>
                  </c:pt>
                  <c:pt idx="5">
                    <c:v>7%</c:v>
                  </c:pt>
                  <c:pt idx="6">
                    <c:v>6%</c:v>
                  </c:pt>
                </c15:dlblRangeCache>
              </c15:datalabelsRange>
            </c:ext>
            <c:ext xmlns:c16="http://schemas.microsoft.com/office/drawing/2014/chart" uri="{C3380CC4-5D6E-409C-BE32-E72D297353CC}">
              <c16:uniqueId val="{00000005-4CD0-4C9C-B07A-F30D449FE684}"/>
            </c:ext>
          </c:extLst>
        </c:ser>
        <c:dLbls>
          <c:showLegendKey val="0"/>
          <c:showVal val="0"/>
          <c:showCatName val="0"/>
          <c:showSerName val="0"/>
          <c:showPercent val="0"/>
          <c:showBubbleSize val="0"/>
        </c:dLbls>
        <c:gapWidth val="82"/>
        <c:axId val="768624752"/>
        <c:axId val="768622784"/>
      </c:barChart>
      <c:catAx>
        <c:axId val="768624752"/>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68622784"/>
        <c:crosses val="autoZero"/>
        <c:auto val="1"/>
        <c:lblAlgn val="ctr"/>
        <c:lblOffset val="100"/>
        <c:noMultiLvlLbl val="0"/>
      </c:catAx>
      <c:valAx>
        <c:axId val="768622784"/>
        <c:scaling>
          <c:orientation val="minMax"/>
        </c:scaling>
        <c:delete val="0"/>
        <c:axPos val="t"/>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Number of deaths</a:t>
                </a:r>
              </a:p>
            </c:rich>
          </c:tx>
          <c:layout>
            <c:manualLayout>
              <c:xMode val="edge"/>
              <c:yMode val="edge"/>
              <c:x val="0.60246225262911657"/>
              <c:y val="0.71580506146230749"/>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high"/>
        <c:spPr>
          <a:noFill/>
          <a:ln>
            <a:noFill/>
          </a:ln>
          <a:effectLst/>
        </c:spPr>
        <c:txPr>
          <a:bodyPr rot="-60000000" spcFirstLastPara="1" vertOverflow="ellipsis" vert="horz" wrap="square" anchor="b"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68624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[covid-deaths-22-monthly-data-week-10.xlsx]M12!PivotTable3</c:name>
    <c:fmtId val="0"/>
  </c:pivotSource>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400" b="1"/>
              <a:t>Main pre-existing medical</a:t>
            </a:r>
            <a:r>
              <a:rPr lang="en-US" sz="1400" b="1" baseline="0"/>
              <a:t> condition by age and sex, between 1st March 2020 and most recent</a:t>
            </a:r>
            <a:endParaRPr lang="en-US" sz="1400" b="1"/>
          </a:p>
        </c:rich>
      </c:tx>
      <c:layout>
        <c:manualLayout>
          <c:xMode val="edge"/>
          <c:yMode val="edge"/>
          <c:x val="0.20478297428788647"/>
          <c:y val="1.419297509441414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rgbClr val="284F99"/>
          </a:solidFill>
          <a:ln>
            <a:noFill/>
          </a:ln>
          <a:effectLst/>
        </c:spPr>
        <c:marker>
          <c:symbol val="none"/>
        </c:marker>
      </c:pivotFmt>
      <c:pivotFmt>
        <c:idx val="14"/>
        <c:spPr>
          <a:solidFill>
            <a:srgbClr val="284F99"/>
          </a:solidFill>
          <a:ln>
            <a:noFill/>
          </a:ln>
          <a:effectLst/>
        </c:spPr>
        <c:marker>
          <c:symbol val="none"/>
        </c:marker>
      </c:pivotFmt>
      <c:pivotFmt>
        <c:idx val="15"/>
        <c:spPr>
          <a:solidFill>
            <a:srgbClr val="284F99"/>
          </a:solidFill>
          <a:ln>
            <a:noFill/>
          </a:ln>
          <a:effectLst/>
        </c:spPr>
        <c:marker>
          <c:symbol val="none"/>
        </c:marker>
      </c:pivotFmt>
      <c:pivotFmt>
        <c:idx val="16"/>
        <c:spPr>
          <a:solidFill>
            <a:srgbClr val="284F99"/>
          </a:solidFill>
          <a:ln>
            <a:noFill/>
          </a:ln>
          <a:effectLst/>
        </c:spPr>
        <c:marker>
          <c:symbol val="none"/>
        </c:marker>
      </c:pivotFmt>
      <c:pivotFmt>
        <c:idx val="17"/>
        <c:spPr>
          <a:solidFill>
            <a:srgbClr val="284F99"/>
          </a:solidFill>
          <a:ln>
            <a:noFill/>
          </a:ln>
          <a:effectLst/>
        </c:spPr>
        <c:marker>
          <c:symbol val="none"/>
        </c:marker>
      </c:pivotFmt>
      <c:pivotFmt>
        <c:idx val="18"/>
        <c:spPr>
          <a:solidFill>
            <a:srgbClr val="284F99"/>
          </a:solidFill>
          <a:ln>
            <a:noFill/>
          </a:ln>
          <a:effectLst/>
        </c:spPr>
        <c:marker>
          <c:symbol val="none"/>
        </c:marker>
      </c:pivotFmt>
      <c:pivotFmt>
        <c:idx val="19"/>
        <c:spPr>
          <a:solidFill>
            <a:srgbClr val="284F99"/>
          </a:solidFill>
          <a:ln>
            <a:noFill/>
          </a:ln>
          <a:effectLst/>
        </c:spPr>
        <c:marker>
          <c:symbol val="none"/>
        </c:marker>
      </c:pivotFmt>
      <c:pivotFmt>
        <c:idx val="20"/>
        <c:spPr>
          <a:solidFill>
            <a:srgbClr val="284F99"/>
          </a:solidFill>
          <a:ln>
            <a:noFill/>
          </a:ln>
          <a:effectLst/>
        </c:spPr>
        <c:marker>
          <c:symbol val="none"/>
        </c:marker>
      </c:pivotFmt>
      <c:pivotFmt>
        <c:idx val="21"/>
        <c:spPr>
          <a:solidFill>
            <a:srgbClr val="284F99"/>
          </a:solidFill>
          <a:ln>
            <a:noFill/>
          </a:ln>
          <a:effectLst>
            <a:outerShdw blurRad="50800" dist="50800" dir="5400000" algn="ctr" rotWithShape="0">
              <a:schemeClr val="bg1"/>
            </a:outerShdw>
          </a:effectLst>
        </c:spPr>
        <c:marker>
          <c:symbol val="none"/>
        </c:marker>
      </c:pivotFmt>
    </c:pivotFmts>
    <c:plotArea>
      <c:layout>
        <c:manualLayout>
          <c:layoutTarget val="inner"/>
          <c:xMode val="edge"/>
          <c:yMode val="edge"/>
          <c:x val="0.57014525691965068"/>
          <c:y val="0.11780993260396294"/>
          <c:w val="0.39658142527475776"/>
          <c:h val="0.80029093541990626"/>
        </c:manualLayout>
      </c:layout>
      <c:barChart>
        <c:barDir val="bar"/>
        <c:grouping val="clustered"/>
        <c:varyColors val="0"/>
        <c:ser>
          <c:idx val="0"/>
          <c:order val="0"/>
          <c:tx>
            <c:strRef>
              <c:f>'M12'!$P$4</c:f>
              <c:strCache>
                <c:ptCount val="1"/>
                <c:pt idx="0">
                  <c:v>Total</c:v>
                </c:pt>
              </c:strCache>
            </c:strRef>
          </c:tx>
          <c:spPr>
            <a:solidFill>
              <a:srgbClr val="284F99"/>
            </a:solidFill>
            <a:ln>
              <a:noFill/>
            </a:ln>
            <a:effectLst>
              <a:outerShdw blurRad="50800" dist="50800" dir="5400000" algn="ctr" rotWithShape="0">
                <a:schemeClr val="bg1"/>
              </a:outerShdw>
            </a:effectLst>
          </c:spPr>
          <c:invertIfNegative val="0"/>
          <c:cat>
            <c:multiLvlStrRef>
              <c:f>'M12'!$O$5:$O$39</c:f>
              <c:multiLvlStrCache>
                <c:ptCount val="28"/>
                <c:lvl>
                  <c:pt idx="0">
                    <c:v>All deaths involving COVID-19</c:v>
                  </c:pt>
                  <c:pt idx="1">
                    <c:v>Chronic lower respiratory diseases</c:v>
                  </c:pt>
                  <c:pt idx="2">
                    <c:v>Cirrhosis and other disease of liver</c:v>
                  </c:pt>
                  <c:pt idx="3">
                    <c:v>Influenza and pneumonia</c:v>
                  </c:pt>
                  <c:pt idx="4">
                    <c:v>Ischaemic heart diseases</c:v>
                  </c:pt>
                  <c:pt idx="5">
                    <c:v>None</c:v>
                  </c:pt>
                  <c:pt idx="6">
                    <c:v>Diabetes</c:v>
                  </c:pt>
                  <c:pt idx="7">
                    <c:v>All deaths involving COVID-19</c:v>
                  </c:pt>
                  <c:pt idx="8">
                    <c:v>Cerebrovascular disease</c:v>
                  </c:pt>
                  <c:pt idx="9">
                    <c:v>Chronic lower respiratory diseases</c:v>
                  </c:pt>
                  <c:pt idx="10">
                    <c:v>Dementia and Alzheimer Disease</c:v>
                  </c:pt>
                  <c:pt idx="11">
                    <c:v>Influenza and pneumonia</c:v>
                  </c:pt>
                  <c:pt idx="12">
                    <c:v>Ischaemic heart diseases</c:v>
                  </c:pt>
                  <c:pt idx="13">
                    <c:v>None</c:v>
                  </c:pt>
                  <c:pt idx="14">
                    <c:v>All deaths involving COVID-19</c:v>
                  </c:pt>
                  <c:pt idx="15">
                    <c:v>Chronic lower respiratory diseases</c:v>
                  </c:pt>
                  <c:pt idx="16">
                    <c:v>Cirrhosis and other disease of liver</c:v>
                  </c:pt>
                  <c:pt idx="17">
                    <c:v>Influenza and pneumonia</c:v>
                  </c:pt>
                  <c:pt idx="18">
                    <c:v>Ischaemic heart diseases</c:v>
                  </c:pt>
                  <c:pt idx="19">
                    <c:v>None</c:v>
                  </c:pt>
                  <c:pt idx="20">
                    <c:v>Diabetes</c:v>
                  </c:pt>
                  <c:pt idx="21">
                    <c:v>All deaths involving COVID-19</c:v>
                  </c:pt>
                  <c:pt idx="22">
                    <c:v>Cerebrovascular disease</c:v>
                  </c:pt>
                  <c:pt idx="23">
                    <c:v>Chronic lower respiratory diseases</c:v>
                  </c:pt>
                  <c:pt idx="24">
                    <c:v>Dementia and Alzheimer Disease</c:v>
                  </c:pt>
                  <c:pt idx="25">
                    <c:v>Influenza and pneumonia</c:v>
                  </c:pt>
                  <c:pt idx="26">
                    <c:v>Ischaemic heart diseases</c:v>
                  </c:pt>
                  <c:pt idx="27">
                    <c:v>None</c:v>
                  </c:pt>
                </c:lvl>
                <c:lvl>
                  <c:pt idx="0">
                    <c:v>64 and under</c:v>
                  </c:pt>
                  <c:pt idx="7">
                    <c:v>65 and over</c:v>
                  </c:pt>
                  <c:pt idx="14">
                    <c:v>64 and under</c:v>
                  </c:pt>
                  <c:pt idx="21">
                    <c:v>65 and over</c:v>
                  </c:pt>
                </c:lvl>
                <c:lvl>
                  <c:pt idx="0">
                    <c:v>Females</c:v>
                  </c:pt>
                  <c:pt idx="14">
                    <c:v>Males</c:v>
                  </c:pt>
                </c:lvl>
              </c:multiLvlStrCache>
            </c:multiLvlStrRef>
          </c:cat>
          <c:val>
            <c:numRef>
              <c:f>'M12'!$P$5:$P$39</c:f>
              <c:numCache>
                <c:formatCode>General</c:formatCode>
                <c:ptCount val="28"/>
                <c:pt idx="0">
                  <c:v>668</c:v>
                </c:pt>
                <c:pt idx="1">
                  <c:v>128</c:v>
                </c:pt>
                <c:pt idx="2">
                  <c:v>40</c:v>
                </c:pt>
                <c:pt idx="3">
                  <c:v>47</c:v>
                </c:pt>
                <c:pt idx="4">
                  <c:v>58</c:v>
                </c:pt>
                <c:pt idx="5">
                  <c:v>85</c:v>
                </c:pt>
                <c:pt idx="6">
                  <c:v>64</c:v>
                </c:pt>
                <c:pt idx="7">
                  <c:v>5804</c:v>
                </c:pt>
                <c:pt idx="8">
                  <c:v>375</c:v>
                </c:pt>
                <c:pt idx="9">
                  <c:v>763</c:v>
                </c:pt>
                <c:pt idx="10">
                  <c:v>1851</c:v>
                </c:pt>
                <c:pt idx="11">
                  <c:v>413</c:v>
                </c:pt>
                <c:pt idx="12">
                  <c:v>497</c:v>
                </c:pt>
                <c:pt idx="13">
                  <c:v>355</c:v>
                </c:pt>
                <c:pt idx="14">
                  <c:v>1045</c:v>
                </c:pt>
                <c:pt idx="15">
                  <c:v>102</c:v>
                </c:pt>
                <c:pt idx="16">
                  <c:v>90</c:v>
                </c:pt>
                <c:pt idx="17">
                  <c:v>66</c:v>
                </c:pt>
                <c:pt idx="18">
                  <c:v>115</c:v>
                </c:pt>
                <c:pt idx="19">
                  <c:v>176</c:v>
                </c:pt>
                <c:pt idx="20">
                  <c:v>135</c:v>
                </c:pt>
                <c:pt idx="21">
                  <c:v>5904</c:v>
                </c:pt>
                <c:pt idx="22">
                  <c:v>420</c:v>
                </c:pt>
                <c:pt idx="23">
                  <c:v>623</c:v>
                </c:pt>
                <c:pt idx="24">
                  <c:v>1175</c:v>
                </c:pt>
                <c:pt idx="25">
                  <c:v>389</c:v>
                </c:pt>
                <c:pt idx="26">
                  <c:v>1155</c:v>
                </c:pt>
                <c:pt idx="27">
                  <c:v>350</c:v>
                </c:pt>
              </c:numCache>
            </c:numRef>
          </c:val>
          <c:extLst>
            <c:ext xmlns:c16="http://schemas.microsoft.com/office/drawing/2014/chart" uri="{C3380CC4-5D6E-409C-BE32-E72D297353CC}">
              <c16:uniqueId val="{00000000-BD66-419E-B4BC-AD3604B24BB0}"/>
            </c:ext>
          </c:extLst>
        </c:ser>
        <c:dLbls>
          <c:showLegendKey val="0"/>
          <c:showVal val="0"/>
          <c:showCatName val="0"/>
          <c:showSerName val="0"/>
          <c:showPercent val="0"/>
          <c:showBubbleSize val="0"/>
        </c:dLbls>
        <c:gapWidth val="49"/>
        <c:axId val="769160552"/>
        <c:axId val="769160880"/>
      </c:barChart>
      <c:catAx>
        <c:axId val="769160552"/>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69160880"/>
        <c:crosses val="autoZero"/>
        <c:auto val="1"/>
        <c:lblAlgn val="ctr"/>
        <c:lblOffset val="100"/>
        <c:noMultiLvlLbl val="0"/>
      </c:catAx>
      <c:valAx>
        <c:axId val="769160880"/>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Number of deaths</a:t>
                </a:r>
              </a:p>
            </c:rich>
          </c:tx>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691605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t>COVID-19 death rate by SIMD quintile between March 2020 and most recent</a:t>
            </a:r>
          </a:p>
        </c:rich>
      </c:tx>
      <c:layout/>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4034879796205993E-2"/>
          <c:y val="7.7920317923420232E-2"/>
          <c:w val="0.92093406445019743"/>
          <c:h val="0.82649879983381935"/>
        </c:manualLayout>
      </c:layout>
      <c:barChart>
        <c:barDir val="col"/>
        <c:grouping val="clustered"/>
        <c:varyColors val="0"/>
        <c:ser>
          <c:idx val="1"/>
          <c:order val="1"/>
          <c:spPr>
            <a:solidFill>
              <a:srgbClr val="93A7CC"/>
            </a:solidFill>
            <a:ln>
              <a:noFill/>
            </a:ln>
            <a:effectLst/>
          </c:spPr>
          <c:invertIfNegative val="0"/>
          <c:dPt>
            <c:idx val="5"/>
            <c:invertIfNegative val="0"/>
            <c:bubble3D val="0"/>
            <c:spPr>
              <a:solidFill>
                <a:srgbClr val="284F99"/>
              </a:solidFill>
              <a:ln>
                <a:noFill/>
              </a:ln>
              <a:effectLst/>
            </c:spPr>
            <c:extLst>
              <c:ext xmlns:c16="http://schemas.microsoft.com/office/drawing/2014/chart" uri="{C3380CC4-5D6E-409C-BE32-E72D297353CC}">
                <c16:uniqueId val="{00000002-9F01-4E95-80A6-4683AC962FEA}"/>
              </c:ext>
            </c:extLst>
          </c:dPt>
          <c:dPt>
            <c:idx val="6"/>
            <c:invertIfNegative val="0"/>
            <c:bubble3D val="0"/>
            <c:spPr>
              <a:solidFill>
                <a:srgbClr val="284F99"/>
              </a:solidFill>
              <a:ln>
                <a:noFill/>
              </a:ln>
              <a:effectLst/>
            </c:spPr>
            <c:extLst>
              <c:ext xmlns:c16="http://schemas.microsoft.com/office/drawing/2014/chart" uri="{C3380CC4-5D6E-409C-BE32-E72D297353CC}">
                <c16:uniqueId val="{00000003-9F01-4E95-80A6-4683AC962FEA}"/>
              </c:ext>
            </c:extLst>
          </c:dPt>
          <c:dPt>
            <c:idx val="7"/>
            <c:invertIfNegative val="0"/>
            <c:bubble3D val="0"/>
            <c:spPr>
              <a:solidFill>
                <a:srgbClr val="284F99"/>
              </a:solidFill>
              <a:ln>
                <a:noFill/>
              </a:ln>
              <a:effectLst/>
            </c:spPr>
            <c:extLst>
              <c:ext xmlns:c16="http://schemas.microsoft.com/office/drawing/2014/chart" uri="{C3380CC4-5D6E-409C-BE32-E72D297353CC}">
                <c16:uniqueId val="{00000004-9F01-4E95-80A6-4683AC962FEA}"/>
              </c:ext>
            </c:extLst>
          </c:dPt>
          <c:dPt>
            <c:idx val="8"/>
            <c:invertIfNegative val="0"/>
            <c:bubble3D val="0"/>
            <c:spPr>
              <a:solidFill>
                <a:srgbClr val="284F99"/>
              </a:solidFill>
              <a:ln>
                <a:noFill/>
              </a:ln>
              <a:effectLst/>
            </c:spPr>
            <c:extLst>
              <c:ext xmlns:c16="http://schemas.microsoft.com/office/drawing/2014/chart" uri="{C3380CC4-5D6E-409C-BE32-E72D297353CC}">
                <c16:uniqueId val="{00000005-9F01-4E95-80A6-4683AC962FEA}"/>
              </c:ext>
            </c:extLst>
          </c:dPt>
          <c:dPt>
            <c:idx val="9"/>
            <c:invertIfNegative val="0"/>
            <c:bubble3D val="0"/>
            <c:spPr>
              <a:solidFill>
                <a:srgbClr val="284F99"/>
              </a:solidFill>
              <a:ln>
                <a:noFill/>
              </a:ln>
              <a:effectLst/>
            </c:spPr>
            <c:extLst>
              <c:ext xmlns:c16="http://schemas.microsoft.com/office/drawing/2014/chart" uri="{C3380CC4-5D6E-409C-BE32-E72D297353CC}">
                <c16:uniqueId val="{00000006-9F01-4E95-80A6-4683AC962FEA}"/>
              </c:ext>
            </c:extLst>
          </c:dPt>
          <c:errBars>
            <c:errBarType val="both"/>
            <c:errValType val="cust"/>
            <c:noEndCap val="0"/>
            <c:plus>
              <c:numRef>
                <c:f>'M3'!$H$6:$H$35</c:f>
                <c:numCache>
                  <c:formatCode>General</c:formatCode>
                  <c:ptCount val="30"/>
                  <c:pt idx="0">
                    <c:v>18.326985799999875</c:v>
                  </c:pt>
                  <c:pt idx="1">
                    <c:v>15.506154400000014</c:v>
                  </c:pt>
                  <c:pt idx="2">
                    <c:v>13.688630000000103</c:v>
                  </c:pt>
                  <c:pt idx="3">
                    <c:v>12.746550500000012</c:v>
                  </c:pt>
                  <c:pt idx="4">
                    <c:v>11.833154239999999</c:v>
                  </c:pt>
                  <c:pt idx="5">
                    <c:v>6.7684266100000059</c:v>
                  </c:pt>
                  <c:pt idx="6">
                    <c:v>5.3967641499999957</c:v>
                  </c:pt>
                  <c:pt idx="7">
                    <c:v>4.4291800900000027</c:v>
                  </c:pt>
                  <c:pt idx="8">
                    <c:v>4.1927352499999984</c:v>
                  </c:pt>
                  <c:pt idx="9">
                    <c:v>3.8506921900000037</c:v>
                  </c:pt>
                  <c:pt idx="10">
                    <c:v>30.889771500000052</c:v>
                  </c:pt>
                  <c:pt idx="11">
                    <c:v>26.509165100000018</c:v>
                  </c:pt>
                  <c:pt idx="12">
                    <c:v>22.892444899999873</c:v>
                  </c:pt>
                  <c:pt idx="13">
                    <c:v>21.465864600000032</c:v>
                  </c:pt>
                  <c:pt idx="14">
                    <c:v>19.958448099999941</c:v>
                  </c:pt>
                  <c:pt idx="15">
                    <c:v>11.893252000000018</c:v>
                  </c:pt>
                  <c:pt idx="16">
                    <c:v>9.8736046900000076</c:v>
                  </c:pt>
                  <c:pt idx="17">
                    <c:v>7.7912781699999982</c:v>
                  </c:pt>
                  <c:pt idx="18">
                    <c:v>7.475683630000006</c:v>
                  </c:pt>
                  <c:pt idx="19">
                    <c:v>6.9859633399999979</c:v>
                  </c:pt>
                  <c:pt idx="20">
                    <c:v>22.282444499999883</c:v>
                  </c:pt>
                  <c:pt idx="21">
                    <c:v>18.708636599999863</c:v>
                  </c:pt>
                  <c:pt idx="22">
                    <c:v>16.807486500000095</c:v>
                  </c:pt>
                  <c:pt idx="23">
                    <c:v>15.589225749999969</c:v>
                  </c:pt>
                  <c:pt idx="24">
                    <c:v>14.531353840000065</c:v>
                  </c:pt>
                  <c:pt idx="25">
                    <c:v>8.0549603800000114</c:v>
                  </c:pt>
                  <c:pt idx="26">
                    <c:v>6.3027271699999829</c:v>
                  </c:pt>
                  <c:pt idx="27">
                    <c:v>5.2048970979999893</c:v>
                  </c:pt>
                  <c:pt idx="28">
                    <c:v>4.9379505059999929</c:v>
                  </c:pt>
                  <c:pt idx="29">
                    <c:v>4.4156900290000038</c:v>
                  </c:pt>
                </c:numCache>
              </c:numRef>
            </c:plus>
            <c:minus>
              <c:numRef>
                <c:f>'M3'!$H$6:$H$35</c:f>
                <c:numCache>
                  <c:formatCode>General</c:formatCode>
                  <c:ptCount val="30"/>
                  <c:pt idx="0">
                    <c:v>18.326985799999875</c:v>
                  </c:pt>
                  <c:pt idx="1">
                    <c:v>15.506154400000014</c:v>
                  </c:pt>
                  <c:pt idx="2">
                    <c:v>13.688630000000103</c:v>
                  </c:pt>
                  <c:pt idx="3">
                    <c:v>12.746550500000012</c:v>
                  </c:pt>
                  <c:pt idx="4">
                    <c:v>11.833154239999999</c:v>
                  </c:pt>
                  <c:pt idx="5">
                    <c:v>6.7684266100000059</c:v>
                  </c:pt>
                  <c:pt idx="6">
                    <c:v>5.3967641499999957</c:v>
                  </c:pt>
                  <c:pt idx="7">
                    <c:v>4.4291800900000027</c:v>
                  </c:pt>
                  <c:pt idx="8">
                    <c:v>4.1927352499999984</c:v>
                  </c:pt>
                  <c:pt idx="9">
                    <c:v>3.8506921900000037</c:v>
                  </c:pt>
                  <c:pt idx="10">
                    <c:v>30.889771500000052</c:v>
                  </c:pt>
                  <c:pt idx="11">
                    <c:v>26.509165100000018</c:v>
                  </c:pt>
                  <c:pt idx="12">
                    <c:v>22.892444899999873</c:v>
                  </c:pt>
                  <c:pt idx="13">
                    <c:v>21.465864600000032</c:v>
                  </c:pt>
                  <c:pt idx="14">
                    <c:v>19.958448099999941</c:v>
                  </c:pt>
                  <c:pt idx="15">
                    <c:v>11.893252000000018</c:v>
                  </c:pt>
                  <c:pt idx="16">
                    <c:v>9.8736046900000076</c:v>
                  </c:pt>
                  <c:pt idx="17">
                    <c:v>7.7912781699999982</c:v>
                  </c:pt>
                  <c:pt idx="18">
                    <c:v>7.475683630000006</c:v>
                  </c:pt>
                  <c:pt idx="19">
                    <c:v>6.9859633399999979</c:v>
                  </c:pt>
                  <c:pt idx="20">
                    <c:v>22.282444499999883</c:v>
                  </c:pt>
                  <c:pt idx="21">
                    <c:v>18.708636599999863</c:v>
                  </c:pt>
                  <c:pt idx="22">
                    <c:v>16.807486500000095</c:v>
                  </c:pt>
                  <c:pt idx="23">
                    <c:v>15.589225749999969</c:v>
                  </c:pt>
                  <c:pt idx="24">
                    <c:v>14.531353840000065</c:v>
                  </c:pt>
                  <c:pt idx="25">
                    <c:v>8.0549603800000114</c:v>
                  </c:pt>
                  <c:pt idx="26">
                    <c:v>6.3027271699999829</c:v>
                  </c:pt>
                  <c:pt idx="27">
                    <c:v>5.2048970979999893</c:v>
                  </c:pt>
                  <c:pt idx="28">
                    <c:v>4.9379505059999929</c:v>
                  </c:pt>
                  <c:pt idx="29">
                    <c:v>4.4156900290000038</c:v>
                  </c:pt>
                </c:numCache>
              </c:numRef>
            </c:minus>
            <c:spPr>
              <a:noFill/>
              <a:ln w="15875" cap="flat" cmpd="sng" algn="ctr">
                <a:solidFill>
                  <a:schemeClr val="tx1"/>
                </a:solidFill>
                <a:round/>
              </a:ln>
              <a:effectLst/>
            </c:spPr>
          </c:errBars>
          <c:val>
            <c:numRef>
              <c:f>'M3'!$E$6:$E$15</c:f>
              <c:numCache>
                <c:formatCode>#,##0.00</c:formatCode>
                <c:ptCount val="10"/>
                <c:pt idx="0">
                  <c:v>1697.5329712</c:v>
                </c:pt>
                <c:pt idx="1">
                  <c:v>1385.2023932</c:v>
                </c:pt>
                <c:pt idx="2">
                  <c:v>1181.5568516999999</c:v>
                </c:pt>
                <c:pt idx="3">
                  <c:v>1043.1781326</c:v>
                </c:pt>
                <c:pt idx="4">
                  <c:v>897.92139334000001</c:v>
                </c:pt>
                <c:pt idx="5">
                  <c:v>210.22951051999999</c:v>
                </c:pt>
                <c:pt idx="6">
                  <c:v>152.52392447</c:v>
                </c:pt>
                <c:pt idx="7">
                  <c:v>112.3821502</c:v>
                </c:pt>
                <c:pt idx="8">
                  <c:v>101.69105617</c:v>
                </c:pt>
                <c:pt idx="9">
                  <c:v>86.066637416999995</c:v>
                </c:pt>
              </c:numCache>
            </c:numRef>
          </c:val>
          <c:extLst>
            <c:ext xmlns:c16="http://schemas.microsoft.com/office/drawing/2014/chart" uri="{C3380CC4-5D6E-409C-BE32-E72D297353CC}">
              <c16:uniqueId val="{00000001-9F01-4E95-80A6-4683AC962FEA}"/>
            </c:ext>
          </c:extLst>
        </c:ser>
        <c:dLbls>
          <c:showLegendKey val="0"/>
          <c:showVal val="0"/>
          <c:showCatName val="0"/>
          <c:showSerName val="0"/>
          <c:showPercent val="0"/>
          <c:showBubbleSize val="0"/>
        </c:dLbls>
        <c:gapWidth val="58"/>
        <c:overlap val="-27"/>
        <c:axId val="625762968"/>
        <c:axId val="625757064"/>
        <c:extLst>
          <c:ext xmlns:c15="http://schemas.microsoft.com/office/drawing/2012/chart" uri="{02D57815-91ED-43cb-92C2-25804820EDAC}">
            <c15:filteredBarSeries>
              <c15:ser>
                <c:idx val="0"/>
                <c:order val="0"/>
                <c:spPr>
                  <a:solidFill>
                    <a:schemeClr val="accent1"/>
                  </a:solidFill>
                  <a:ln>
                    <a:noFill/>
                  </a:ln>
                  <a:effectLst/>
                </c:spPr>
                <c:invertIfNegative val="0"/>
                <c:val>
                  <c:numRef>
                    <c:extLst>
                      <c:ext uri="{02D57815-91ED-43cb-92C2-25804820EDAC}">
                        <c15:formulaRef>
                          <c15:sqref>'M3'!$A$6:$A$15</c15:sqref>
                        </c15:formulaRef>
                      </c:ext>
                    </c:extLst>
                    <c:numCache>
                      <c:formatCode>@</c:formatCode>
                      <c:ptCount val="10"/>
                      <c:pt idx="0">
                        <c:v>1</c:v>
                      </c:pt>
                      <c:pt idx="1">
                        <c:v>2</c:v>
                      </c:pt>
                      <c:pt idx="2">
                        <c:v>3</c:v>
                      </c:pt>
                      <c:pt idx="3">
                        <c:v>4</c:v>
                      </c:pt>
                      <c:pt idx="4">
                        <c:v>5</c:v>
                      </c:pt>
                      <c:pt idx="5">
                        <c:v>1</c:v>
                      </c:pt>
                      <c:pt idx="6">
                        <c:v>2</c:v>
                      </c:pt>
                      <c:pt idx="7">
                        <c:v>3</c:v>
                      </c:pt>
                      <c:pt idx="8">
                        <c:v>4</c:v>
                      </c:pt>
                      <c:pt idx="9">
                        <c:v>5</c:v>
                      </c:pt>
                    </c:numCache>
                  </c:numRef>
                </c:val>
                <c:extLst>
                  <c:ext xmlns:c16="http://schemas.microsoft.com/office/drawing/2014/chart" uri="{C3380CC4-5D6E-409C-BE32-E72D297353CC}">
                    <c16:uniqueId val="{00000000-9F01-4E95-80A6-4683AC962FEA}"/>
                  </c:ext>
                </c:extLst>
              </c15:ser>
            </c15:filteredBarSeries>
          </c:ext>
        </c:extLst>
      </c:barChart>
      <c:catAx>
        <c:axId val="625762968"/>
        <c:scaling>
          <c:orientation val="minMax"/>
        </c:scaling>
        <c:delete val="0"/>
        <c:axPos val="b"/>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5757064"/>
        <c:crosses val="autoZero"/>
        <c:auto val="1"/>
        <c:lblAlgn val="ctr"/>
        <c:lblOffset val="100"/>
        <c:noMultiLvlLbl val="0"/>
      </c:catAx>
      <c:valAx>
        <c:axId val="625757064"/>
        <c:scaling>
          <c:orientation val="minMax"/>
          <c:max val="18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5762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sz="1200" b="1">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t>COVID-19 death rate by urban</a:t>
            </a:r>
            <a:r>
              <a:rPr lang="en-GB" baseline="0"/>
              <a:t> rural classification </a:t>
            </a:r>
            <a:r>
              <a:rPr lang="en-GB"/>
              <a:t>between March 2020 and most recent</a:t>
            </a:r>
          </a:p>
        </c:rich>
      </c:tx>
      <c:layout/>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4034879796205993E-2"/>
          <c:y val="7.7920317923420232E-2"/>
          <c:w val="0.92093406445019743"/>
          <c:h val="0.82649879983381935"/>
        </c:manualLayout>
      </c:layout>
      <c:barChart>
        <c:barDir val="col"/>
        <c:grouping val="clustered"/>
        <c:varyColors val="0"/>
        <c:ser>
          <c:idx val="1"/>
          <c:order val="0"/>
          <c:spPr>
            <a:solidFill>
              <a:srgbClr val="93A7CC"/>
            </a:solidFill>
            <a:ln>
              <a:noFill/>
            </a:ln>
            <a:effectLst/>
          </c:spPr>
          <c:invertIfNegative val="0"/>
          <c:dPt>
            <c:idx val="1"/>
            <c:invertIfNegative val="0"/>
            <c:bubble3D val="0"/>
            <c:spPr>
              <a:solidFill>
                <a:srgbClr val="93A7CC"/>
              </a:solidFill>
              <a:ln>
                <a:noFill/>
              </a:ln>
              <a:effectLst/>
            </c:spPr>
            <c:extLst>
              <c:ext xmlns:c16="http://schemas.microsoft.com/office/drawing/2014/chart" uri="{C3380CC4-5D6E-409C-BE32-E72D297353CC}">
                <c16:uniqueId val="{00000001-5256-437B-B7F2-526FF5F3E1FA}"/>
              </c:ext>
            </c:extLst>
          </c:dPt>
          <c:dPt>
            <c:idx val="6"/>
            <c:invertIfNegative val="0"/>
            <c:bubble3D val="0"/>
            <c:spPr>
              <a:solidFill>
                <a:srgbClr val="284F99"/>
              </a:solidFill>
              <a:ln>
                <a:noFill/>
              </a:ln>
              <a:effectLst/>
            </c:spPr>
            <c:extLst>
              <c:ext xmlns:c16="http://schemas.microsoft.com/office/drawing/2014/chart" uri="{C3380CC4-5D6E-409C-BE32-E72D297353CC}">
                <c16:uniqueId val="{00000003-C931-4C48-BA1B-F26073B54C31}"/>
              </c:ext>
            </c:extLst>
          </c:dPt>
          <c:dPt>
            <c:idx val="7"/>
            <c:invertIfNegative val="0"/>
            <c:bubble3D val="0"/>
            <c:spPr>
              <a:solidFill>
                <a:srgbClr val="284F99"/>
              </a:solidFill>
              <a:ln>
                <a:noFill/>
              </a:ln>
              <a:effectLst/>
            </c:spPr>
            <c:extLst>
              <c:ext xmlns:c16="http://schemas.microsoft.com/office/drawing/2014/chart" uri="{C3380CC4-5D6E-409C-BE32-E72D297353CC}">
                <c16:uniqueId val="{00000005-C931-4C48-BA1B-F26073B54C31}"/>
              </c:ext>
            </c:extLst>
          </c:dPt>
          <c:dPt>
            <c:idx val="8"/>
            <c:invertIfNegative val="0"/>
            <c:bubble3D val="0"/>
            <c:spPr>
              <a:solidFill>
                <a:srgbClr val="284F99"/>
              </a:solidFill>
              <a:ln>
                <a:noFill/>
              </a:ln>
              <a:effectLst/>
            </c:spPr>
            <c:extLst>
              <c:ext xmlns:c16="http://schemas.microsoft.com/office/drawing/2014/chart" uri="{C3380CC4-5D6E-409C-BE32-E72D297353CC}">
                <c16:uniqueId val="{00000007-C931-4C48-BA1B-F26073B54C31}"/>
              </c:ext>
            </c:extLst>
          </c:dPt>
          <c:dPt>
            <c:idx val="9"/>
            <c:invertIfNegative val="0"/>
            <c:bubble3D val="0"/>
            <c:spPr>
              <a:solidFill>
                <a:srgbClr val="284F99"/>
              </a:solidFill>
              <a:ln>
                <a:noFill/>
              </a:ln>
              <a:effectLst/>
            </c:spPr>
            <c:extLst>
              <c:ext xmlns:c16="http://schemas.microsoft.com/office/drawing/2014/chart" uri="{C3380CC4-5D6E-409C-BE32-E72D297353CC}">
                <c16:uniqueId val="{00000009-C931-4C48-BA1B-F26073B54C31}"/>
              </c:ext>
            </c:extLst>
          </c:dPt>
          <c:dPt>
            <c:idx val="10"/>
            <c:invertIfNegative val="0"/>
            <c:bubble3D val="0"/>
            <c:spPr>
              <a:solidFill>
                <a:srgbClr val="284F99"/>
              </a:solidFill>
              <a:ln>
                <a:noFill/>
              </a:ln>
              <a:effectLst/>
            </c:spPr>
            <c:extLst>
              <c:ext xmlns:c16="http://schemas.microsoft.com/office/drawing/2014/chart" uri="{C3380CC4-5D6E-409C-BE32-E72D297353CC}">
                <c16:uniqueId val="{0000000A-5BB7-4BA4-90BA-8735CDD25537}"/>
              </c:ext>
            </c:extLst>
          </c:dPt>
          <c:dPt>
            <c:idx val="11"/>
            <c:invertIfNegative val="0"/>
            <c:bubble3D val="0"/>
            <c:spPr>
              <a:solidFill>
                <a:srgbClr val="284F99"/>
              </a:solidFill>
              <a:ln>
                <a:noFill/>
              </a:ln>
              <a:effectLst/>
            </c:spPr>
            <c:extLst>
              <c:ext xmlns:c16="http://schemas.microsoft.com/office/drawing/2014/chart" uri="{C3380CC4-5D6E-409C-BE32-E72D297353CC}">
                <c16:uniqueId val="{0000000B-5BB7-4BA4-90BA-8735CDD25537}"/>
              </c:ext>
            </c:extLst>
          </c:dPt>
          <c:errBars>
            <c:errBarType val="both"/>
            <c:errValType val="cust"/>
            <c:noEndCap val="0"/>
            <c:plus>
              <c:numRef>
                <c:f>'M4'!$H$6:$H$17</c:f>
                <c:numCache>
                  <c:formatCode>General</c:formatCode>
                  <c:ptCount val="12"/>
                  <c:pt idx="0">
                    <c:v>11.886300200000051</c:v>
                  </c:pt>
                  <c:pt idx="1">
                    <c:v>10.861093299999993</c:v>
                  </c:pt>
                  <c:pt idx="2">
                    <c:v>20.399041099999977</c:v>
                  </c:pt>
                  <c:pt idx="3">
                    <c:v>30.127201600000035</c:v>
                  </c:pt>
                  <c:pt idx="4">
                    <c:v>17.574258599999894</c:v>
                  </c:pt>
                  <c:pt idx="5">
                    <c:v>21.915191600000071</c:v>
                  </c:pt>
                  <c:pt idx="6">
                    <c:v>4.4280219000000045</c:v>
                  </c:pt>
                  <c:pt idx="7">
                    <c:v>3.7696623700000202</c:v>
                  </c:pt>
                  <c:pt idx="8">
                    <c:v>6.550306980000002</c:v>
                  </c:pt>
                  <c:pt idx="9">
                    <c:v>7.7210201200000057</c:v>
                  </c:pt>
                  <c:pt idx="10">
                    <c:v>5.3807951089999904</c:v>
                  </c:pt>
                  <c:pt idx="11">
                    <c:v>5.1214193580000043</c:v>
                  </c:pt>
                </c:numCache>
              </c:numRef>
            </c:plus>
            <c:minus>
              <c:numRef>
                <c:f>'M4'!$H$6:$H$17</c:f>
                <c:numCache>
                  <c:formatCode>General</c:formatCode>
                  <c:ptCount val="12"/>
                  <c:pt idx="0">
                    <c:v>11.886300200000051</c:v>
                  </c:pt>
                  <c:pt idx="1">
                    <c:v>10.861093299999993</c:v>
                  </c:pt>
                  <c:pt idx="2">
                    <c:v>20.399041099999977</c:v>
                  </c:pt>
                  <c:pt idx="3">
                    <c:v>30.127201600000035</c:v>
                  </c:pt>
                  <c:pt idx="4">
                    <c:v>17.574258599999894</c:v>
                  </c:pt>
                  <c:pt idx="5">
                    <c:v>21.915191600000071</c:v>
                  </c:pt>
                  <c:pt idx="6">
                    <c:v>4.4280219000000045</c:v>
                  </c:pt>
                  <c:pt idx="7">
                    <c:v>3.7696623700000202</c:v>
                  </c:pt>
                  <c:pt idx="8">
                    <c:v>6.550306980000002</c:v>
                  </c:pt>
                  <c:pt idx="9">
                    <c:v>7.7210201200000057</c:v>
                  </c:pt>
                  <c:pt idx="10">
                    <c:v>5.3807951089999904</c:v>
                  </c:pt>
                  <c:pt idx="11">
                    <c:v>5.1214193580000043</c:v>
                  </c:pt>
                </c:numCache>
              </c:numRef>
            </c:minus>
            <c:spPr>
              <a:noFill/>
              <a:ln w="15875" cap="flat" cmpd="sng" algn="ctr">
                <a:solidFill>
                  <a:schemeClr val="tx1"/>
                </a:solidFill>
                <a:round/>
              </a:ln>
              <a:effectLst/>
            </c:spPr>
          </c:errBars>
          <c:cat>
            <c:strRef>
              <c:f>'M4'!$A$6:$A$17</c:f>
              <c:strCache>
                <c:ptCount val="12"/>
                <c:pt idx="0">
                  <c:v>UR1</c:v>
                </c:pt>
                <c:pt idx="1">
                  <c:v>UR2</c:v>
                </c:pt>
                <c:pt idx="2">
                  <c:v>UR3</c:v>
                </c:pt>
                <c:pt idx="3">
                  <c:v>UR4</c:v>
                </c:pt>
                <c:pt idx="4">
                  <c:v>UR5</c:v>
                </c:pt>
                <c:pt idx="5">
                  <c:v>UR6</c:v>
                </c:pt>
                <c:pt idx="6">
                  <c:v>UR1</c:v>
                </c:pt>
                <c:pt idx="7">
                  <c:v>UR2</c:v>
                </c:pt>
                <c:pt idx="8">
                  <c:v>UR3</c:v>
                </c:pt>
                <c:pt idx="9">
                  <c:v>UR4</c:v>
                </c:pt>
                <c:pt idx="10">
                  <c:v>UR5</c:v>
                </c:pt>
                <c:pt idx="11">
                  <c:v>UR6</c:v>
                </c:pt>
              </c:strCache>
            </c:strRef>
          </c:cat>
          <c:val>
            <c:numRef>
              <c:f>'M4'!$E$6:$E$17</c:f>
              <c:numCache>
                <c:formatCode>#,##0.00</c:formatCode>
                <c:ptCount val="12"/>
                <c:pt idx="0">
                  <c:v>1286.8081643999999</c:v>
                </c:pt>
                <c:pt idx="1">
                  <c:v>1285.9941466</c:v>
                </c:pt>
                <c:pt idx="2">
                  <c:v>1141.1656247999999</c:v>
                </c:pt>
                <c:pt idx="3">
                  <c:v>1203.8505693</c:v>
                </c:pt>
                <c:pt idx="4">
                  <c:v>1059.7516137</c:v>
                </c:pt>
                <c:pt idx="5">
                  <c:v>1015.2259603</c:v>
                </c:pt>
                <c:pt idx="6">
                  <c:v>163.59830002999999</c:v>
                </c:pt>
                <c:pt idx="7">
                  <c:v>141.06160439999999</c:v>
                </c:pt>
                <c:pt idx="8">
                  <c:v>106.77000593</c:v>
                </c:pt>
                <c:pt idx="9">
                  <c:v>74.069935788999999</c:v>
                </c:pt>
                <c:pt idx="10">
                  <c:v>88.192566823000007</c:v>
                </c:pt>
                <c:pt idx="11">
                  <c:v>50.307825344999998</c:v>
                </c:pt>
              </c:numCache>
            </c:numRef>
          </c:val>
          <c:extLst>
            <c:ext xmlns:c16="http://schemas.microsoft.com/office/drawing/2014/chart" uri="{C3380CC4-5D6E-409C-BE32-E72D297353CC}">
              <c16:uniqueId val="{0000000A-C931-4C48-BA1B-F26073B54C31}"/>
            </c:ext>
          </c:extLst>
        </c:ser>
        <c:dLbls>
          <c:showLegendKey val="0"/>
          <c:showVal val="0"/>
          <c:showCatName val="0"/>
          <c:showSerName val="0"/>
          <c:showPercent val="0"/>
          <c:showBubbleSize val="0"/>
        </c:dLbls>
        <c:gapWidth val="58"/>
        <c:overlap val="-27"/>
        <c:axId val="625762968"/>
        <c:axId val="625757064"/>
        <c:extLst/>
      </c:barChart>
      <c:catAx>
        <c:axId val="625762968"/>
        <c:scaling>
          <c:orientation val="minMax"/>
        </c:scaling>
        <c:delete val="0"/>
        <c:axPos val="b"/>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5757064"/>
        <c:crosses val="autoZero"/>
        <c:auto val="1"/>
        <c:lblAlgn val="ctr"/>
        <c:lblOffset val="100"/>
        <c:noMultiLvlLbl val="0"/>
      </c:catAx>
      <c:valAx>
        <c:axId val="62575706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5762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sz="1200" b="1">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solidFill>
                <a:latin typeface="Arial" panose="020B0604020202020204" pitchFamily="34" charset="0"/>
                <a:ea typeface="+mn-ea"/>
                <a:cs typeface="Arial" panose="020B0604020202020204" pitchFamily="34" charset="0"/>
              </a:defRPr>
            </a:pPr>
            <a:r>
              <a:rPr lang="en-GB"/>
              <a:t>Age-standardised</a:t>
            </a:r>
            <a:r>
              <a:rPr lang="en-GB" baseline="0"/>
              <a:t> rate of mortality for deaths involving COVID-19, health boards, March 2020 to latest</a:t>
            </a:r>
            <a:endParaRPr lang="en-GB"/>
          </a:p>
        </c:rich>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9094165483412919E-2"/>
          <c:y val="6.8363376609696352E-2"/>
          <c:w val="0.88587851211221547"/>
          <c:h val="0.68344448687225123"/>
        </c:manualLayout>
      </c:layout>
      <c:barChart>
        <c:barDir val="col"/>
        <c:grouping val="clustered"/>
        <c:varyColors val="0"/>
        <c:ser>
          <c:idx val="0"/>
          <c:order val="0"/>
          <c:spPr>
            <a:solidFill>
              <a:srgbClr val="284F99"/>
            </a:solidFill>
            <a:ln>
              <a:noFill/>
            </a:ln>
            <a:effectLst/>
          </c:spPr>
          <c:invertIfNegative val="0"/>
          <c:errBars>
            <c:errBarType val="both"/>
            <c:errValType val="cust"/>
            <c:noEndCap val="0"/>
            <c:plus>
              <c:numRef>
                <c:extLst>
                  <c:ext xmlns:c15="http://schemas.microsoft.com/office/drawing/2012/chart" uri="{02D57815-91ED-43cb-92C2-25804820EDAC}">
                    <c15:fullRef>
                      <c15:sqref>'M5'!$G$21:$G$35</c15:sqref>
                    </c15:fullRef>
                  </c:ext>
                </c:extLst>
                <c:f>'M5'!$G$21:$G$34</c:f>
                <c:numCache>
                  <c:formatCode>General</c:formatCode>
                  <c:ptCount val="14"/>
                  <c:pt idx="0">
                    <c:v>8.3583117937109819</c:v>
                  </c:pt>
                  <c:pt idx="1">
                    <c:v>10.82402321181209</c:v>
                  </c:pt>
                  <c:pt idx="2">
                    <c:v>8.181091304712794</c:v>
                  </c:pt>
                  <c:pt idx="3">
                    <c:v>6.9404284581104037</c:v>
                  </c:pt>
                  <c:pt idx="4">
                    <c:v>9.4094461898160091</c:v>
                  </c:pt>
                  <c:pt idx="5">
                    <c:v>5.1507959983676983</c:v>
                  </c:pt>
                  <c:pt idx="6">
                    <c:v>5.8385756539780118</c:v>
                  </c:pt>
                  <c:pt idx="7">
                    <c:v>4.9402078649084018</c:v>
                  </c:pt>
                  <c:pt idx="8">
                    <c:v>7.6167983399240029</c:v>
                  </c:pt>
                  <c:pt idx="9">
                    <c:v>5.4811153743549994</c:v>
                  </c:pt>
                  <c:pt idx="10">
                    <c:v>12.16657149954195</c:v>
                  </c:pt>
                  <c:pt idx="11">
                    <c:v>17.958256576759904</c:v>
                  </c:pt>
                  <c:pt idx="12">
                    <c:v>6.6898505754239892</c:v>
                  </c:pt>
                  <c:pt idx="13">
                    <c:v>13.956586380953301</c:v>
                  </c:pt>
                </c:numCache>
              </c:numRef>
            </c:plus>
            <c:minus>
              <c:numRef>
                <c:extLst>
                  <c:ext xmlns:c15="http://schemas.microsoft.com/office/drawing/2012/chart" uri="{02D57815-91ED-43cb-92C2-25804820EDAC}">
                    <c15:fullRef>
                      <c15:sqref>'M5'!$G$21:$G$35</c15:sqref>
                    </c15:fullRef>
                  </c:ext>
                </c:extLst>
                <c:f>'M5'!$G$21:$G$34</c:f>
                <c:numCache>
                  <c:formatCode>General</c:formatCode>
                  <c:ptCount val="14"/>
                  <c:pt idx="0">
                    <c:v>8.3583117937109819</c:v>
                  </c:pt>
                  <c:pt idx="1">
                    <c:v>10.82402321181209</c:v>
                  </c:pt>
                  <c:pt idx="2">
                    <c:v>8.181091304712794</c:v>
                  </c:pt>
                  <c:pt idx="3">
                    <c:v>6.9404284581104037</c:v>
                  </c:pt>
                  <c:pt idx="4">
                    <c:v>9.4094461898160091</c:v>
                  </c:pt>
                  <c:pt idx="5">
                    <c:v>5.1507959983676983</c:v>
                  </c:pt>
                  <c:pt idx="6">
                    <c:v>5.8385756539780118</c:v>
                  </c:pt>
                  <c:pt idx="7">
                    <c:v>4.9402078649084018</c:v>
                  </c:pt>
                  <c:pt idx="8">
                    <c:v>7.6167983399240029</c:v>
                  </c:pt>
                  <c:pt idx="9">
                    <c:v>5.4811153743549994</c:v>
                  </c:pt>
                  <c:pt idx="10">
                    <c:v>12.16657149954195</c:v>
                  </c:pt>
                  <c:pt idx="11">
                    <c:v>17.958256576759904</c:v>
                  </c:pt>
                  <c:pt idx="12">
                    <c:v>6.6898505754239892</c:v>
                  </c:pt>
                  <c:pt idx="13">
                    <c:v>13.956586380953301</c:v>
                  </c:pt>
                </c:numCache>
              </c:numRef>
            </c:minus>
            <c:spPr>
              <a:noFill/>
              <a:ln w="15875" cap="flat" cmpd="sng" algn="ctr">
                <a:solidFill>
                  <a:schemeClr val="tx1"/>
                </a:solidFill>
                <a:round/>
              </a:ln>
              <a:effectLst/>
            </c:spPr>
          </c:errBars>
          <c:cat>
            <c:strRef>
              <c:extLst>
                <c:ext xmlns:c15="http://schemas.microsoft.com/office/drawing/2012/chart" uri="{02D57815-91ED-43cb-92C2-25804820EDAC}">
                  <c15:fullRef>
                    <c15:sqref>'M5'!$A$21:$A$35</c15:sqref>
                  </c15:fullRef>
                </c:ext>
              </c:extLst>
              <c:f>'M5'!$A$21:$A$34</c:f>
              <c:strCache>
                <c:ptCount val="14"/>
                <c:pt idx="0">
                  <c:v>NHS Ayrshire and Arran</c:v>
                </c:pt>
                <c:pt idx="1">
                  <c:v>NHS Borders</c:v>
                </c:pt>
                <c:pt idx="2">
                  <c:v>NHS Dumfries and Galloway</c:v>
                </c:pt>
                <c:pt idx="3">
                  <c:v>NHS Fife</c:v>
                </c:pt>
                <c:pt idx="4">
                  <c:v>NHS Forth Valley</c:v>
                </c:pt>
                <c:pt idx="5">
                  <c:v>NHS Grampian</c:v>
                </c:pt>
                <c:pt idx="6">
                  <c:v>NHS Greater Glasgow and Clyde</c:v>
                </c:pt>
                <c:pt idx="7">
                  <c:v>NHS Highland</c:v>
                </c:pt>
                <c:pt idx="8">
                  <c:v>NHS Lanarkshire</c:v>
                </c:pt>
                <c:pt idx="9">
                  <c:v>NHS Lothian</c:v>
                </c:pt>
                <c:pt idx="10">
                  <c:v>NHS Orkney</c:v>
                </c:pt>
                <c:pt idx="11">
                  <c:v>NHS Shetland</c:v>
                </c:pt>
                <c:pt idx="12">
                  <c:v>NHS Tayside</c:v>
                </c:pt>
                <c:pt idx="13">
                  <c:v>NHS Western Isles</c:v>
                </c:pt>
              </c:strCache>
            </c:strRef>
          </c:cat>
          <c:val>
            <c:numRef>
              <c:extLst>
                <c:ext xmlns:c15="http://schemas.microsoft.com/office/drawing/2012/chart" uri="{02D57815-91ED-43cb-92C2-25804820EDAC}">
                  <c15:fullRef>
                    <c15:sqref>'M5'!$D$21:$D$35</c15:sqref>
                  </c15:fullRef>
                </c:ext>
              </c:extLst>
              <c:f>'M5'!$D$21:$D$34</c:f>
              <c:numCache>
                <c:formatCode>#,##0.00</c:formatCode>
                <c:ptCount val="14"/>
                <c:pt idx="0">
                  <c:v>150.53667262514699</c:v>
                </c:pt>
                <c:pt idx="1">
                  <c:v>83.840983177112093</c:v>
                </c:pt>
                <c:pt idx="2">
                  <c:v>65.884916736013096</c:v>
                </c:pt>
                <c:pt idx="3">
                  <c:v>97.153048507922605</c:v>
                </c:pt>
                <c:pt idx="4">
                  <c:v>136.280100689123</c:v>
                </c:pt>
                <c:pt idx="5">
                  <c:v>75.460056349076297</c:v>
                </c:pt>
                <c:pt idx="6">
                  <c:v>184.13200552743101</c:v>
                </c:pt>
                <c:pt idx="7">
                  <c:v>47.540902689773603</c:v>
                </c:pt>
                <c:pt idx="8">
                  <c:v>177.65407540126699</c:v>
                </c:pt>
                <c:pt idx="9">
                  <c:v>122.517857799726</c:v>
                </c:pt>
                <c:pt idx="10">
                  <c:v>21.4801538257441</c:v>
                </c:pt>
                <c:pt idx="11">
                  <c:v>36.234915725632803</c:v>
                </c:pt>
                <c:pt idx="12">
                  <c:v>110.114850170293</c:v>
                </c:pt>
                <c:pt idx="13">
                  <c:v>35.3825128320997</c:v>
                </c:pt>
              </c:numCache>
            </c:numRef>
          </c:val>
          <c:extLst>
            <c:ext xmlns:c16="http://schemas.microsoft.com/office/drawing/2014/chart" uri="{C3380CC4-5D6E-409C-BE32-E72D297353CC}">
              <c16:uniqueId val="{00000000-110C-4994-A1CE-0A42062BD2FA}"/>
            </c:ext>
          </c:extLst>
        </c:ser>
        <c:dLbls>
          <c:showLegendKey val="0"/>
          <c:showVal val="0"/>
          <c:showCatName val="0"/>
          <c:showSerName val="0"/>
          <c:showPercent val="0"/>
          <c:showBubbleSize val="0"/>
        </c:dLbls>
        <c:gapWidth val="59"/>
        <c:overlap val="-27"/>
        <c:axId val="711163424"/>
        <c:axId val="711166376"/>
      </c:barChart>
      <c:catAx>
        <c:axId val="711163424"/>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11166376"/>
        <c:crosses val="autoZero"/>
        <c:auto val="1"/>
        <c:lblAlgn val="ctr"/>
        <c:lblOffset val="100"/>
        <c:noMultiLvlLbl val="0"/>
      </c:catAx>
      <c:valAx>
        <c:axId val="711166376"/>
        <c:scaling>
          <c:orientation val="minMax"/>
        </c:scaling>
        <c:delete val="0"/>
        <c:axPos val="l"/>
        <c:title>
          <c:tx>
            <c:rich>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GB"/>
                  <a:t>Age-standardised</a:t>
                </a:r>
                <a:r>
                  <a:rPr lang="en-GB" baseline="0"/>
                  <a:t> rate of mortality</a:t>
                </a:r>
                <a:endParaRPr lang="en-GB"/>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111634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Arial" panose="020B0604020202020204" pitchFamily="34" charset="0"/>
          <a:cs typeface="Arial" panose="020B0604020202020204" pitchFamily="34" charset="0"/>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solidFill>
                <a:latin typeface="Arial" panose="020B0604020202020204" pitchFamily="34" charset="0"/>
                <a:ea typeface="+mn-ea"/>
                <a:cs typeface="Arial" panose="020B0604020202020204" pitchFamily="34" charset="0"/>
              </a:defRPr>
            </a:pPr>
            <a:r>
              <a:rPr lang="en-GB"/>
              <a:t>Age-standardised</a:t>
            </a:r>
            <a:r>
              <a:rPr lang="en-GB" baseline="0"/>
              <a:t> rate of mortality for deaths involving COVID-19, council areas, March 2020 to latest</a:t>
            </a:r>
            <a:endParaRPr lang="en-GB"/>
          </a:p>
        </c:rich>
      </c:tx>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9094165483412919E-2"/>
          <c:y val="6.8363376609696352E-2"/>
          <c:w val="0.88587851211221547"/>
          <c:h val="0.68344448687225123"/>
        </c:manualLayout>
      </c:layout>
      <c:barChart>
        <c:barDir val="col"/>
        <c:grouping val="clustered"/>
        <c:varyColors val="0"/>
        <c:ser>
          <c:idx val="0"/>
          <c:order val="0"/>
          <c:tx>
            <c:v>councils</c:v>
          </c:tx>
          <c:spPr>
            <a:solidFill>
              <a:srgbClr val="284F99"/>
            </a:solidFill>
            <a:ln>
              <a:noFill/>
            </a:ln>
            <a:effectLst/>
          </c:spPr>
          <c:invertIfNegative val="0"/>
          <c:errBars>
            <c:errBarType val="both"/>
            <c:errValType val="cust"/>
            <c:noEndCap val="0"/>
            <c:plus>
              <c:numRef>
                <c:extLst>
                  <c:ext xmlns:c15="http://schemas.microsoft.com/office/drawing/2012/chart" uri="{02D57815-91ED-43cb-92C2-25804820EDAC}">
                    <c15:fullRef>
                      <c15:sqref>'M6'!$G$39:$G$71</c15:sqref>
                    </c15:fullRef>
                  </c:ext>
                </c:extLst>
                <c:f>('M6'!$G$39:$G$63,'M6'!$G$65:$G$71)</c:f>
                <c:numCache>
                  <c:formatCode>General</c:formatCode>
                  <c:ptCount val="32"/>
                  <c:pt idx="0">
                    <c:v>10.441176519499706</c:v>
                  </c:pt>
                  <c:pt idx="1">
                    <c:v>7.3877154626037083</c:v>
                  </c:pt>
                  <c:pt idx="2">
                    <c:v>10.752670260687012</c:v>
                  </c:pt>
                  <c:pt idx="3">
                    <c:v>10.830774936724595</c:v>
                  </c:pt>
                  <c:pt idx="4">
                    <c:v>7.2468958274580046</c:v>
                  </c:pt>
                  <c:pt idx="5">
                    <c:v>24.743652620256</c:v>
                  </c:pt>
                  <c:pt idx="6">
                    <c:v>8.181091304712794</c:v>
                  </c:pt>
                  <c:pt idx="7">
                    <c:v>14.882150413466007</c:v>
                  </c:pt>
                  <c:pt idx="8">
                    <c:v>15.958125481444</c:v>
                  </c:pt>
                  <c:pt idx="9">
                    <c:v>13.240848799668996</c:v>
                  </c:pt>
                  <c:pt idx="10">
                    <c:v>12.735972238617805</c:v>
                  </c:pt>
                  <c:pt idx="11">
                    <c:v>14.812158227401</c:v>
                  </c:pt>
                  <c:pt idx="12">
                    <c:v>13.588631391470017</c:v>
                  </c:pt>
                  <c:pt idx="13">
                    <c:v>6.9404284581104037</c:v>
                  </c:pt>
                  <c:pt idx="14">
                    <c:v>9.6479973745650227</c:v>
                  </c:pt>
                  <c:pt idx="15">
                    <c:v>5.3882973379461987</c:v>
                  </c:pt>
                  <c:pt idx="16">
                    <c:v>18.459061344046006</c:v>
                  </c:pt>
                  <c:pt idx="17">
                    <c:v>18.903419212309018</c:v>
                  </c:pt>
                  <c:pt idx="18">
                    <c:v>7.4390394465921013</c:v>
                  </c:pt>
                  <c:pt idx="19">
                    <c:v>13.956586380953301</c:v>
                  </c:pt>
                  <c:pt idx="20">
                    <c:v>14.537088144468015</c:v>
                  </c:pt>
                  <c:pt idx="21">
                    <c:v>11.48026654312099</c:v>
                  </c:pt>
                  <c:pt idx="22">
                    <c:v>12.16657149954195</c:v>
                  </c:pt>
                  <c:pt idx="23">
                    <c:v>9.671865335896797</c:v>
                  </c:pt>
                  <c:pt idx="24">
                    <c:v>14.224203028465979</c:v>
                  </c:pt>
                  <c:pt idx="25">
                    <c:v>10.82402321181209</c:v>
                  </c:pt>
                  <c:pt idx="26">
                    <c:v>17.958256576759904</c:v>
                  </c:pt>
                  <c:pt idx="27">
                    <c:v>12.953516423449983</c:v>
                  </c:pt>
                  <c:pt idx="28">
                    <c:v>10.117023318789023</c:v>
                  </c:pt>
                  <c:pt idx="29">
                    <c:v>15.007192021825489</c:v>
                  </c:pt>
                  <c:pt idx="30">
                    <c:v>21.614855404693998</c:v>
                  </c:pt>
                  <c:pt idx="31">
                    <c:v>13.376470678114998</c:v>
                  </c:pt>
                </c:numCache>
              </c:numRef>
            </c:plus>
            <c:minus>
              <c:numRef>
                <c:extLst>
                  <c:ext xmlns:c15="http://schemas.microsoft.com/office/drawing/2012/chart" uri="{02D57815-91ED-43cb-92C2-25804820EDAC}">
                    <c15:fullRef>
                      <c15:sqref>'M6'!$G$39:$G$71</c15:sqref>
                    </c15:fullRef>
                  </c:ext>
                </c:extLst>
                <c:f>('M6'!$G$39:$G$63,'M6'!$G$65:$G$71)</c:f>
                <c:numCache>
                  <c:formatCode>General</c:formatCode>
                  <c:ptCount val="32"/>
                  <c:pt idx="0">
                    <c:v>10.441176519499706</c:v>
                  </c:pt>
                  <c:pt idx="1">
                    <c:v>7.3877154626037083</c:v>
                  </c:pt>
                  <c:pt idx="2">
                    <c:v>10.752670260687012</c:v>
                  </c:pt>
                  <c:pt idx="3">
                    <c:v>10.830774936724595</c:v>
                  </c:pt>
                  <c:pt idx="4">
                    <c:v>7.2468958274580046</c:v>
                  </c:pt>
                  <c:pt idx="5">
                    <c:v>24.743652620256</c:v>
                  </c:pt>
                  <c:pt idx="6">
                    <c:v>8.181091304712794</c:v>
                  </c:pt>
                  <c:pt idx="7">
                    <c:v>14.882150413466007</c:v>
                  </c:pt>
                  <c:pt idx="8">
                    <c:v>15.958125481444</c:v>
                  </c:pt>
                  <c:pt idx="9">
                    <c:v>13.240848799668996</c:v>
                  </c:pt>
                  <c:pt idx="10">
                    <c:v>12.735972238617805</c:v>
                  </c:pt>
                  <c:pt idx="11">
                    <c:v>14.812158227401</c:v>
                  </c:pt>
                  <c:pt idx="12">
                    <c:v>13.588631391470017</c:v>
                  </c:pt>
                  <c:pt idx="13">
                    <c:v>6.9404284581104037</c:v>
                  </c:pt>
                  <c:pt idx="14">
                    <c:v>9.6479973745650227</c:v>
                  </c:pt>
                  <c:pt idx="15">
                    <c:v>5.3882973379461987</c:v>
                  </c:pt>
                  <c:pt idx="16">
                    <c:v>18.459061344046006</c:v>
                  </c:pt>
                  <c:pt idx="17">
                    <c:v>18.903419212309018</c:v>
                  </c:pt>
                  <c:pt idx="18">
                    <c:v>7.4390394465921013</c:v>
                  </c:pt>
                  <c:pt idx="19">
                    <c:v>13.956586380953301</c:v>
                  </c:pt>
                  <c:pt idx="20">
                    <c:v>14.537088144468015</c:v>
                  </c:pt>
                  <c:pt idx="21">
                    <c:v>11.48026654312099</c:v>
                  </c:pt>
                  <c:pt idx="22">
                    <c:v>12.16657149954195</c:v>
                  </c:pt>
                  <c:pt idx="23">
                    <c:v>9.671865335896797</c:v>
                  </c:pt>
                  <c:pt idx="24">
                    <c:v>14.224203028465979</c:v>
                  </c:pt>
                  <c:pt idx="25">
                    <c:v>10.82402321181209</c:v>
                  </c:pt>
                  <c:pt idx="26">
                    <c:v>17.958256576759904</c:v>
                  </c:pt>
                  <c:pt idx="27">
                    <c:v>12.953516423449983</c:v>
                  </c:pt>
                  <c:pt idx="28">
                    <c:v>10.117023318789023</c:v>
                  </c:pt>
                  <c:pt idx="29">
                    <c:v>15.007192021825489</c:v>
                  </c:pt>
                  <c:pt idx="30">
                    <c:v>21.614855404693998</c:v>
                  </c:pt>
                  <c:pt idx="31">
                    <c:v>13.376470678114998</c:v>
                  </c:pt>
                </c:numCache>
              </c:numRef>
            </c:minus>
            <c:spPr>
              <a:noFill/>
              <a:ln w="15875" cap="flat" cmpd="sng" algn="ctr">
                <a:solidFill>
                  <a:schemeClr val="tx1"/>
                </a:solidFill>
                <a:round/>
              </a:ln>
              <a:effectLst/>
            </c:spPr>
          </c:errBars>
          <c:cat>
            <c:strRef>
              <c:extLst>
                <c:ext xmlns:c15="http://schemas.microsoft.com/office/drawing/2012/chart" uri="{02D57815-91ED-43cb-92C2-25804820EDAC}">
                  <c15:fullRef>
                    <c15:sqref>'M6'!$A$39:$A$71</c15:sqref>
                  </c15:fullRef>
                </c:ext>
              </c:extLst>
              <c:f>('M6'!$A$39:$A$63,'M6'!$A$65:$A$71)</c:f>
              <c:strCache>
                <c:ptCount val="32"/>
                <c:pt idx="0">
                  <c:v>Aberdeen City</c:v>
                </c:pt>
                <c:pt idx="1">
                  <c:v>Aberdeenshire</c:v>
                </c:pt>
                <c:pt idx="2">
                  <c:v>Angus</c:v>
                </c:pt>
                <c:pt idx="3">
                  <c:v>Argyll and Bute</c:v>
                </c:pt>
                <c:pt idx="4">
                  <c:v>City of Edinburgh</c:v>
                </c:pt>
                <c:pt idx="5">
                  <c:v>Clackmannanshire</c:v>
                </c:pt>
                <c:pt idx="6">
                  <c:v>Dumfries and Galloway</c:v>
                </c:pt>
                <c:pt idx="7">
                  <c:v>Dundee City</c:v>
                </c:pt>
                <c:pt idx="8">
                  <c:v>East Ayrshire</c:v>
                </c:pt>
                <c:pt idx="9">
                  <c:v>East Dunbartonshire</c:v>
                </c:pt>
                <c:pt idx="10">
                  <c:v>East Lothian</c:v>
                </c:pt>
                <c:pt idx="11">
                  <c:v>East Renfrewshire</c:v>
                </c:pt>
                <c:pt idx="12">
                  <c:v>Falkirk</c:v>
                </c:pt>
                <c:pt idx="13">
                  <c:v>Fife</c:v>
                </c:pt>
                <c:pt idx="14">
                  <c:v>Glasgow City</c:v>
                </c:pt>
                <c:pt idx="15">
                  <c:v>Highland</c:v>
                </c:pt>
                <c:pt idx="16">
                  <c:v>Inverclyde</c:v>
                </c:pt>
                <c:pt idx="17">
                  <c:v>Midlothian</c:v>
                </c:pt>
                <c:pt idx="18">
                  <c:v>Moray</c:v>
                </c:pt>
                <c:pt idx="19">
                  <c:v>Na h-Eileanan Siar</c:v>
                </c:pt>
                <c:pt idx="20">
                  <c:v>North Ayrshire</c:v>
                </c:pt>
                <c:pt idx="21">
                  <c:v>North Lanarkshire</c:v>
                </c:pt>
                <c:pt idx="22">
                  <c:v>Orkney Islands</c:v>
                </c:pt>
                <c:pt idx="23">
                  <c:v>Perth and Kinross</c:v>
                </c:pt>
                <c:pt idx="24">
                  <c:v>Renfrewshire</c:v>
                </c:pt>
                <c:pt idx="25">
                  <c:v>Scottish Borders</c:v>
                </c:pt>
                <c:pt idx="26">
                  <c:v>Shetland Islands</c:v>
                </c:pt>
                <c:pt idx="27">
                  <c:v>South Ayrshire</c:v>
                </c:pt>
                <c:pt idx="28">
                  <c:v>South Lanarkshire</c:v>
                </c:pt>
                <c:pt idx="29">
                  <c:v>Stirling</c:v>
                </c:pt>
                <c:pt idx="30">
                  <c:v>West Dunbartonshire</c:v>
                </c:pt>
                <c:pt idx="31">
                  <c:v>West Lothian</c:v>
                </c:pt>
              </c:strCache>
            </c:strRef>
          </c:cat>
          <c:val>
            <c:numRef>
              <c:extLst>
                <c:ext xmlns:c15="http://schemas.microsoft.com/office/drawing/2012/chart" uri="{02D57815-91ED-43cb-92C2-25804820EDAC}">
                  <c15:fullRef>
                    <c15:sqref>'M6'!$D$39:$D$71</c15:sqref>
                  </c15:fullRef>
                </c:ext>
              </c:extLst>
              <c:f>('M6'!$D$39:$D$63,'M6'!$D$65:$D$71)</c:f>
              <c:numCache>
                <c:formatCode>#,##0.00</c:formatCode>
                <c:ptCount val="32"/>
                <c:pt idx="0">
                  <c:v>106.91510176308</c:v>
                </c:pt>
                <c:pt idx="1">
                  <c:v>71.021958043801405</c:v>
                </c:pt>
                <c:pt idx="2">
                  <c:v>85.254145694286905</c:v>
                </c:pt>
                <c:pt idx="3">
                  <c:v>65.404566803924794</c:v>
                </c:pt>
                <c:pt idx="4">
                  <c:v>119.93075890515701</c:v>
                </c:pt>
                <c:pt idx="5">
                  <c:v>155.39952481025799</c:v>
                </c:pt>
                <c:pt idx="6">
                  <c:v>65.884916736013096</c:v>
                </c:pt>
                <c:pt idx="7">
                  <c:v>159.53146007972501</c:v>
                </c:pt>
                <c:pt idx="8">
                  <c:v>161.576971568391</c:v>
                </c:pt>
                <c:pt idx="9">
                  <c:v>123.205834725277</c:v>
                </c:pt>
                <c:pt idx="10">
                  <c:v>93.169854513127603</c:v>
                </c:pt>
                <c:pt idx="11">
                  <c:v>122.49601225781799</c:v>
                </c:pt>
                <c:pt idx="12">
                  <c:v>145.39571243645401</c:v>
                </c:pt>
                <c:pt idx="13">
                  <c:v>97.153048507922605</c:v>
                </c:pt>
                <c:pt idx="14">
                  <c:v>219.26807634053401</c:v>
                </c:pt>
                <c:pt idx="15">
                  <c:v>40.279635464151497</c:v>
                </c:pt>
                <c:pt idx="16">
                  <c:v>152.11011479466401</c:v>
                </c:pt>
                <c:pt idx="17">
                  <c:v>152.17223832469301</c:v>
                </c:pt>
                <c:pt idx="18">
                  <c:v>30.744954994673702</c:v>
                </c:pt>
                <c:pt idx="19">
                  <c:v>35.3825128320997</c:v>
                </c:pt>
                <c:pt idx="20">
                  <c:v>161.37732769413901</c:v>
                </c:pt>
                <c:pt idx="21">
                  <c:v>189.387373914797</c:v>
                </c:pt>
                <c:pt idx="22">
                  <c:v>21.4801538257441</c:v>
                </c:pt>
                <c:pt idx="23">
                  <c:v>93.103560800750003</c:v>
                </c:pt>
                <c:pt idx="24">
                  <c:v>184.30943126493099</c:v>
                </c:pt>
                <c:pt idx="25">
                  <c:v>83.840983177112093</c:v>
                </c:pt>
                <c:pt idx="26">
                  <c:v>36.234915725632803</c:v>
                </c:pt>
                <c:pt idx="27">
                  <c:v>128.04911291122099</c:v>
                </c:pt>
                <c:pt idx="28">
                  <c:v>166.05350810976401</c:v>
                </c:pt>
                <c:pt idx="29">
                  <c:v>111.61245835984199</c:v>
                </c:pt>
                <c:pt idx="30">
                  <c:v>194.62135549195401</c:v>
                </c:pt>
                <c:pt idx="31">
                  <c:v>135.00528504312899</c:v>
                </c:pt>
              </c:numCache>
            </c:numRef>
          </c:val>
          <c:extLst>
            <c:ext xmlns:c16="http://schemas.microsoft.com/office/drawing/2014/chart" uri="{C3380CC4-5D6E-409C-BE32-E72D297353CC}">
              <c16:uniqueId val="{00000000-35F4-4E5F-830C-355E7DF310ED}"/>
            </c:ext>
          </c:extLst>
        </c:ser>
        <c:dLbls>
          <c:showLegendKey val="0"/>
          <c:showVal val="0"/>
          <c:showCatName val="0"/>
          <c:showSerName val="0"/>
          <c:showPercent val="0"/>
          <c:showBubbleSize val="0"/>
        </c:dLbls>
        <c:gapWidth val="59"/>
        <c:overlap val="-27"/>
        <c:axId val="711163424"/>
        <c:axId val="711166376"/>
      </c:barChart>
      <c:catAx>
        <c:axId val="711163424"/>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11166376"/>
        <c:crosses val="autoZero"/>
        <c:auto val="1"/>
        <c:lblAlgn val="ctr"/>
        <c:lblOffset val="100"/>
        <c:noMultiLvlLbl val="0"/>
      </c:catAx>
      <c:valAx>
        <c:axId val="711166376"/>
        <c:scaling>
          <c:orientation val="minMax"/>
        </c:scaling>
        <c:delete val="0"/>
        <c:axPos val="l"/>
        <c:title>
          <c:tx>
            <c:rich>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GB"/>
                  <a:t>Age-standardised</a:t>
                </a:r>
                <a:r>
                  <a:rPr lang="en-GB" baseline="0"/>
                  <a:t> rate of mortality</a:t>
                </a:r>
                <a:endParaRPr lang="en-GB"/>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111634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Arial" panose="020B0604020202020204" pitchFamily="34" charset="0"/>
          <a:cs typeface="Arial" panose="020B0604020202020204" pitchFamily="34" charset="0"/>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0.24845</cdr:x>
      <cdr:y>0.92871</cdr:y>
    </cdr:from>
    <cdr:to>
      <cdr:x>0.35901</cdr:x>
      <cdr:y>0.97529</cdr:y>
    </cdr:to>
    <cdr:sp macro="" textlink="">
      <cdr:nvSpPr>
        <cdr:cNvPr id="2" name="TextBox 1"/>
        <cdr:cNvSpPr txBox="1"/>
      </cdr:nvSpPr>
      <cdr:spPr>
        <a:xfrm xmlns:a="http://schemas.openxmlformats.org/drawingml/2006/main">
          <a:off x="2309092" y="5639955"/>
          <a:ext cx="1027546" cy="2828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a:latin typeface="Arial" panose="020B0604020202020204" pitchFamily="34" charset="0"/>
              <a:cs typeface="Arial" panose="020B0604020202020204" pitchFamily="34" charset="0"/>
            </a:rPr>
            <a:t>All causes</a:t>
          </a:r>
        </a:p>
      </cdr:txBody>
    </cdr:sp>
  </cdr:relSizeAnchor>
  <cdr:relSizeAnchor xmlns:cdr="http://schemas.openxmlformats.org/drawingml/2006/chartDrawing">
    <cdr:from>
      <cdr:x>0.70174</cdr:x>
      <cdr:y>0.92947</cdr:y>
    </cdr:from>
    <cdr:to>
      <cdr:x>0.8123</cdr:x>
      <cdr:y>0.97605</cdr:y>
    </cdr:to>
    <cdr:sp macro="" textlink="">
      <cdr:nvSpPr>
        <cdr:cNvPr id="3" name="TextBox 1"/>
        <cdr:cNvSpPr txBox="1"/>
      </cdr:nvSpPr>
      <cdr:spPr>
        <a:xfrm xmlns:a="http://schemas.openxmlformats.org/drawingml/2006/main">
          <a:off x="6522028" y="5644573"/>
          <a:ext cx="1027546" cy="2828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a:latin typeface="Arial" panose="020B0604020202020204" pitchFamily="34" charset="0"/>
              <a:cs typeface="Arial" panose="020B0604020202020204" pitchFamily="34" charset="0"/>
            </a:rPr>
            <a:t>COVID-19</a:t>
          </a:r>
        </a:p>
      </cdr:txBody>
    </cdr:sp>
  </cdr:relSizeAnchor>
  <cdr:relSizeAnchor xmlns:cdr="http://schemas.openxmlformats.org/drawingml/2006/chartDrawing">
    <cdr:from>
      <cdr:x>0.28366</cdr:x>
      <cdr:y>0.28081</cdr:y>
    </cdr:from>
    <cdr:to>
      <cdr:x>0.52335</cdr:x>
      <cdr:y>0.41188</cdr:y>
    </cdr:to>
    <cdr:sp macro="" textlink="">
      <cdr:nvSpPr>
        <cdr:cNvPr id="5" name="TextBox 1"/>
        <cdr:cNvSpPr txBox="1"/>
      </cdr:nvSpPr>
      <cdr:spPr>
        <a:xfrm xmlns:a="http://schemas.openxmlformats.org/drawingml/2006/main">
          <a:off x="2639730" y="1706478"/>
          <a:ext cx="2230537" cy="7965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200">
              <a:solidFill>
                <a:schemeClr val="tx1"/>
              </a:solidFill>
              <a:latin typeface="Arial" panose="020B0604020202020204" pitchFamily="34" charset="0"/>
              <a:cs typeface="Arial" panose="020B0604020202020204" pitchFamily="34" charset="0"/>
            </a:rPr>
            <a:t>all cause death rate in the most deprived areas is </a:t>
          </a:r>
          <a:r>
            <a:rPr lang="en-GB" sz="1200" b="1">
              <a:solidFill>
                <a:schemeClr val="tx1"/>
              </a:solidFill>
              <a:latin typeface="Arial" panose="020B0604020202020204" pitchFamily="34" charset="0"/>
              <a:cs typeface="Arial" panose="020B0604020202020204" pitchFamily="34" charset="0"/>
            </a:rPr>
            <a:t>1.9 times</a:t>
          </a:r>
          <a:r>
            <a:rPr lang="en-GB" sz="1200">
              <a:solidFill>
                <a:schemeClr val="tx1"/>
              </a:solidFill>
              <a:latin typeface="Arial" panose="020B0604020202020204" pitchFamily="34" charset="0"/>
              <a:cs typeface="Arial" panose="020B0604020202020204" pitchFamily="34" charset="0"/>
            </a:rPr>
            <a:t> that</a:t>
          </a:r>
          <a:r>
            <a:rPr lang="en-GB" sz="1200" baseline="0">
              <a:solidFill>
                <a:schemeClr val="tx1"/>
              </a:solidFill>
              <a:latin typeface="Arial" panose="020B0604020202020204" pitchFamily="34" charset="0"/>
              <a:cs typeface="Arial" panose="020B0604020202020204" pitchFamily="34" charset="0"/>
            </a:rPr>
            <a:t> in</a:t>
          </a:r>
          <a:r>
            <a:rPr lang="en-GB" sz="1200">
              <a:solidFill>
                <a:schemeClr val="tx1"/>
              </a:solidFill>
              <a:latin typeface="Arial" panose="020B0604020202020204" pitchFamily="34" charset="0"/>
              <a:cs typeface="Arial" panose="020B0604020202020204" pitchFamily="34" charset="0"/>
            </a:rPr>
            <a:t> the least</a:t>
          </a:r>
          <a:r>
            <a:rPr lang="en-GB" sz="1200" baseline="0">
              <a:solidFill>
                <a:schemeClr val="tx1"/>
              </a:solidFill>
              <a:latin typeface="Arial" panose="020B0604020202020204" pitchFamily="34" charset="0"/>
              <a:cs typeface="Arial" panose="020B0604020202020204" pitchFamily="34" charset="0"/>
            </a:rPr>
            <a:t> deprived areas</a:t>
          </a:r>
          <a:endParaRPr lang="en-GB" sz="1200">
            <a:solidFill>
              <a:schemeClr val="tx1"/>
            </a:solidFill>
            <a:latin typeface="Arial" panose="020B0604020202020204" pitchFamily="34" charset="0"/>
            <a:cs typeface="Arial" panose="020B0604020202020204" pitchFamily="34" charset="0"/>
          </a:endParaRPr>
        </a:p>
        <a:p xmlns:a="http://schemas.openxmlformats.org/drawingml/2006/main">
          <a:pPr algn="r"/>
          <a:endParaRPr lang="en-GB" sz="1200">
            <a:solidFill>
              <a:schemeClr val="tx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0.53813</cdr:x>
      <cdr:y>0.598</cdr:y>
    </cdr:from>
    <cdr:to>
      <cdr:x>0.77428</cdr:x>
      <cdr:y>0.81066</cdr:y>
    </cdr:to>
    <cdr:sp macro="" textlink="">
      <cdr:nvSpPr>
        <cdr:cNvPr id="6" name="TextBox 1"/>
        <cdr:cNvSpPr txBox="1"/>
      </cdr:nvSpPr>
      <cdr:spPr>
        <a:xfrm xmlns:a="http://schemas.openxmlformats.org/drawingml/2006/main">
          <a:off x="5007836" y="3634045"/>
          <a:ext cx="2197594" cy="12923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chemeClr val="tx1"/>
              </a:solidFill>
              <a:latin typeface="Arial" panose="020B0604020202020204" pitchFamily="34" charset="0"/>
              <a:cs typeface="Arial" panose="020B0604020202020204" pitchFamily="34" charset="0"/>
            </a:rPr>
            <a:t>COVID-19 death rate in the most deprived areas is </a:t>
          </a:r>
          <a:r>
            <a:rPr lang="en-GB" sz="1200" b="1">
              <a:solidFill>
                <a:schemeClr val="tx1"/>
              </a:solidFill>
              <a:latin typeface="Arial" panose="020B0604020202020204" pitchFamily="34" charset="0"/>
              <a:cs typeface="Arial" panose="020B0604020202020204" pitchFamily="34" charset="0"/>
            </a:rPr>
            <a:t>2.4 times </a:t>
          </a:r>
          <a:r>
            <a:rPr lang="en-GB" sz="1200">
              <a:solidFill>
                <a:schemeClr val="tx1"/>
              </a:solidFill>
              <a:latin typeface="Arial" panose="020B0604020202020204" pitchFamily="34" charset="0"/>
              <a:cs typeface="Arial" panose="020B0604020202020204" pitchFamily="34" charset="0"/>
            </a:rPr>
            <a:t>that in the least deprived areas</a:t>
          </a:r>
        </a:p>
        <a:p xmlns:a="http://schemas.openxmlformats.org/drawingml/2006/main">
          <a:endParaRPr lang="en-GB" sz="1200">
            <a:solidFill>
              <a:schemeClr val="tx1"/>
            </a:solidFill>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0.24845</cdr:x>
      <cdr:y>0.92871</cdr:y>
    </cdr:from>
    <cdr:to>
      <cdr:x>0.35901</cdr:x>
      <cdr:y>0.97529</cdr:y>
    </cdr:to>
    <cdr:sp macro="" textlink="">
      <cdr:nvSpPr>
        <cdr:cNvPr id="2" name="TextBox 1"/>
        <cdr:cNvSpPr txBox="1"/>
      </cdr:nvSpPr>
      <cdr:spPr>
        <a:xfrm xmlns:a="http://schemas.openxmlformats.org/drawingml/2006/main">
          <a:off x="2309092" y="5639955"/>
          <a:ext cx="1027546" cy="2828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a:latin typeface="Arial" panose="020B0604020202020204" pitchFamily="34" charset="0"/>
              <a:cs typeface="Arial" panose="020B0604020202020204" pitchFamily="34" charset="0"/>
            </a:rPr>
            <a:t>All causes</a:t>
          </a:r>
        </a:p>
      </cdr:txBody>
    </cdr:sp>
  </cdr:relSizeAnchor>
  <cdr:relSizeAnchor xmlns:cdr="http://schemas.openxmlformats.org/drawingml/2006/chartDrawing">
    <cdr:from>
      <cdr:x>0.70174</cdr:x>
      <cdr:y>0.92947</cdr:y>
    </cdr:from>
    <cdr:to>
      <cdr:x>0.8123</cdr:x>
      <cdr:y>0.97605</cdr:y>
    </cdr:to>
    <cdr:sp macro="" textlink="">
      <cdr:nvSpPr>
        <cdr:cNvPr id="3" name="TextBox 1"/>
        <cdr:cNvSpPr txBox="1"/>
      </cdr:nvSpPr>
      <cdr:spPr>
        <a:xfrm xmlns:a="http://schemas.openxmlformats.org/drawingml/2006/main">
          <a:off x="6522028" y="5644573"/>
          <a:ext cx="1027546" cy="2828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a:latin typeface="Arial" panose="020B0604020202020204" pitchFamily="34" charset="0"/>
              <a:cs typeface="Arial" panose="020B0604020202020204" pitchFamily="34" charset="0"/>
            </a:rPr>
            <a:t>COVID-19</a:t>
          </a:r>
        </a:p>
      </cdr:txBody>
    </cdr:sp>
  </cdr:relSizeAnchor>
  <cdr:relSizeAnchor xmlns:cdr="http://schemas.openxmlformats.org/drawingml/2006/chartDrawing">
    <cdr:from>
      <cdr:x>0.34601</cdr:x>
      <cdr:y>0.10833</cdr:y>
    </cdr:from>
    <cdr:to>
      <cdr:x>0.53649</cdr:x>
      <cdr:y>0.2394</cdr:y>
    </cdr:to>
    <cdr:sp macro="" textlink="">
      <cdr:nvSpPr>
        <cdr:cNvPr id="5" name="TextBox 1"/>
        <cdr:cNvSpPr txBox="1"/>
      </cdr:nvSpPr>
      <cdr:spPr>
        <a:xfrm xmlns:a="http://schemas.openxmlformats.org/drawingml/2006/main">
          <a:off x="3220720" y="659367"/>
          <a:ext cx="1772984" cy="7977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200">
              <a:solidFill>
                <a:schemeClr val="tx1"/>
              </a:solidFill>
              <a:latin typeface="Arial" panose="020B0604020202020204" pitchFamily="34" charset="0"/>
              <a:cs typeface="Arial" panose="020B0604020202020204" pitchFamily="34" charset="0"/>
            </a:rPr>
            <a:t>all cause death rate in the most urban areas is </a:t>
          </a:r>
          <a:r>
            <a:rPr lang="en-GB" sz="1200" b="1">
              <a:solidFill>
                <a:schemeClr val="tx1"/>
              </a:solidFill>
              <a:latin typeface="Arial" panose="020B0604020202020204" pitchFamily="34" charset="0"/>
              <a:cs typeface="Arial" panose="020B0604020202020204" pitchFamily="34" charset="0"/>
            </a:rPr>
            <a:t>1.3 times</a:t>
          </a:r>
          <a:r>
            <a:rPr lang="en-GB" sz="1200">
              <a:solidFill>
                <a:schemeClr val="tx1"/>
              </a:solidFill>
              <a:latin typeface="Arial" panose="020B0604020202020204" pitchFamily="34" charset="0"/>
              <a:cs typeface="Arial" panose="020B0604020202020204" pitchFamily="34" charset="0"/>
            </a:rPr>
            <a:t> that</a:t>
          </a:r>
          <a:r>
            <a:rPr lang="en-GB" sz="1200" baseline="0">
              <a:solidFill>
                <a:schemeClr val="tx1"/>
              </a:solidFill>
              <a:latin typeface="Arial" panose="020B0604020202020204" pitchFamily="34" charset="0"/>
              <a:cs typeface="Arial" panose="020B0604020202020204" pitchFamily="34" charset="0"/>
            </a:rPr>
            <a:t> in</a:t>
          </a:r>
          <a:r>
            <a:rPr lang="en-GB" sz="1200">
              <a:solidFill>
                <a:schemeClr val="tx1"/>
              </a:solidFill>
              <a:latin typeface="Arial" panose="020B0604020202020204" pitchFamily="34" charset="0"/>
              <a:cs typeface="Arial" panose="020B0604020202020204" pitchFamily="34" charset="0"/>
            </a:rPr>
            <a:t> the most rural </a:t>
          </a:r>
          <a:r>
            <a:rPr lang="en-GB" sz="1200" baseline="0">
              <a:solidFill>
                <a:schemeClr val="tx1"/>
              </a:solidFill>
              <a:latin typeface="Arial" panose="020B0604020202020204" pitchFamily="34" charset="0"/>
              <a:cs typeface="Arial" panose="020B0604020202020204" pitchFamily="34" charset="0"/>
            </a:rPr>
            <a:t>areas</a:t>
          </a:r>
          <a:endParaRPr lang="en-GB" sz="1200">
            <a:solidFill>
              <a:schemeClr val="tx1"/>
            </a:solidFill>
            <a:latin typeface="Arial" panose="020B0604020202020204" pitchFamily="34" charset="0"/>
            <a:cs typeface="Arial" panose="020B0604020202020204" pitchFamily="34" charset="0"/>
          </a:endParaRPr>
        </a:p>
        <a:p xmlns:a="http://schemas.openxmlformats.org/drawingml/2006/main">
          <a:pPr algn="r"/>
          <a:endParaRPr lang="en-GB" sz="1200">
            <a:solidFill>
              <a:schemeClr val="tx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0.52777</cdr:x>
      <cdr:y>0.64954</cdr:y>
    </cdr:from>
    <cdr:to>
      <cdr:x>0.76392</cdr:x>
      <cdr:y>0.8622</cdr:y>
    </cdr:to>
    <cdr:sp macro="" textlink="">
      <cdr:nvSpPr>
        <cdr:cNvPr id="6" name="TextBox 1"/>
        <cdr:cNvSpPr txBox="1"/>
      </cdr:nvSpPr>
      <cdr:spPr>
        <a:xfrm xmlns:a="http://schemas.openxmlformats.org/drawingml/2006/main">
          <a:off x="4912590" y="3953581"/>
          <a:ext cx="2198125" cy="12944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chemeClr val="tx1"/>
              </a:solidFill>
              <a:latin typeface="Arial" panose="020B0604020202020204" pitchFamily="34" charset="0"/>
              <a:cs typeface="Arial" panose="020B0604020202020204" pitchFamily="34" charset="0"/>
            </a:rPr>
            <a:t>COVID-19 death rate in the most urban areas is </a:t>
          </a:r>
          <a:r>
            <a:rPr lang="en-GB" sz="1200" b="1">
              <a:solidFill>
                <a:schemeClr val="tx1"/>
              </a:solidFill>
              <a:latin typeface="Arial" panose="020B0604020202020204" pitchFamily="34" charset="0"/>
              <a:cs typeface="Arial" panose="020B0604020202020204" pitchFamily="34" charset="0"/>
            </a:rPr>
            <a:t>3.5 times </a:t>
          </a:r>
          <a:r>
            <a:rPr lang="en-GB" sz="1200">
              <a:solidFill>
                <a:schemeClr val="tx1"/>
              </a:solidFill>
              <a:latin typeface="Arial" panose="020B0604020202020204" pitchFamily="34" charset="0"/>
              <a:cs typeface="Arial" panose="020B0604020202020204" pitchFamily="34" charset="0"/>
            </a:rPr>
            <a:t>that in the most</a:t>
          </a:r>
          <a:r>
            <a:rPr lang="en-GB" sz="1200" baseline="0">
              <a:solidFill>
                <a:schemeClr val="tx1"/>
              </a:solidFill>
              <a:latin typeface="Arial" panose="020B0604020202020204" pitchFamily="34" charset="0"/>
              <a:cs typeface="Arial" panose="020B0604020202020204" pitchFamily="34" charset="0"/>
            </a:rPr>
            <a:t> rural</a:t>
          </a:r>
          <a:r>
            <a:rPr lang="en-GB" sz="1200">
              <a:solidFill>
                <a:schemeClr val="tx1"/>
              </a:solidFill>
              <a:latin typeface="Arial" panose="020B0604020202020204" pitchFamily="34" charset="0"/>
              <a:cs typeface="Arial" panose="020B0604020202020204" pitchFamily="34" charset="0"/>
            </a:rPr>
            <a:t> areas</a:t>
          </a:r>
        </a:p>
        <a:p xmlns:a="http://schemas.openxmlformats.org/drawingml/2006/main">
          <a:endParaRPr lang="en-GB" sz="1200">
            <a:solidFill>
              <a:schemeClr val="tx1"/>
            </a:solidFill>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Daniel Burns" refreshedDate="44634.930638425925" createdVersion="6" refreshedVersion="6" minRefreshableVersion="3" recordCount="225">
  <cacheSource type="worksheet">
    <worksheetSource name="tab_m1_asmr_rates_of_mortality_scotland_cause"/>
  </cacheSource>
  <cacheFields count="8">
    <cacheField name="Month of occurrence" numFmtId="14">
      <sharedItems count="13">
        <s v="March"/>
        <s v="April"/>
        <s v="May"/>
        <s v="June"/>
        <s v="July"/>
        <s v="August"/>
        <s v="September"/>
        <s v="October"/>
        <s v="November"/>
        <s v="December"/>
        <s v="January"/>
        <s v="February"/>
        <s v="Total"/>
      </sharedItems>
    </cacheField>
    <cacheField name="Year of occurrence" numFmtId="49">
      <sharedItems containsMixedTypes="1" containsNumber="1" containsInteger="1" minValue="2020" maxValue="2022" count="4">
        <n v="2020"/>
        <n v="2021"/>
        <n v="2022"/>
        <s v="Total"/>
      </sharedItems>
    </cacheField>
    <cacheField name="Sex" numFmtId="0">
      <sharedItems count="3">
        <s v="Females"/>
        <s v="Males"/>
        <s v="Persons"/>
      </sharedItems>
    </cacheField>
    <cacheField name="Cause" numFmtId="3">
      <sharedItems count="3">
        <s v="All deaths"/>
        <s v="COVID-19 mentioned"/>
        <s v="Underlying COVID-19"/>
      </sharedItems>
    </cacheField>
    <cacheField name="Age-Standardised Rate of Mortality (ASMR)" numFmtId="4">
      <sharedItems containsSemiMixedTypes="0" containsString="0" containsNumber="1" minValue="0.48927820859999999" maxValue="2123.2874630000001"/>
    </cacheField>
    <cacheField name="Upper Confidence Interval" numFmtId="4">
      <sharedItems containsSemiMixedTypes="0" containsString="0" containsNumber="1" minValue="1.4481696506999999" maxValue="2184.7808117999998"/>
    </cacheField>
    <cacheField name="Lower Confidence Interval" numFmtId="4">
      <sharedItems containsSemiMixedTypes="0" containsString="0" containsNumber="1" minValue="-0.46961323399999999" maxValue="2061.7941142"/>
    </cacheField>
    <cacheField name="Deaths" numFmtId="3">
      <sharedItems containsSemiMixedTypes="0" containsString="0" containsNumber="1" containsInteger="1" minValue="1" maxValue="127823"/>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Daniel Burns" refreshedDate="44634.955684722219" createdVersion="6" refreshedVersion="6" minRefreshableVersion="3" recordCount="63">
  <cacheSource type="worksheet">
    <worksheetSource name="tab_m12_preexisting_condition_age_sex"/>
  </cacheSource>
  <cacheFields count="5">
    <cacheField name="Sex" numFmtId="49">
      <sharedItems count="4">
        <s v="Females"/>
        <s v="Males"/>
        <s v="Persons"/>
        <s v="Male" u="1"/>
      </sharedItems>
    </cacheField>
    <cacheField name="Age Group" numFmtId="0">
      <sharedItems count="3">
        <s v="64 and under"/>
        <s v="65 and over"/>
        <s v="all ages"/>
      </sharedItems>
    </cacheField>
    <cacheField name="Pre-existing condition" numFmtId="15">
      <sharedItems count="10">
        <s v="All deaths involving COVID-19"/>
        <s v="Chronic lower respiratory diseases"/>
        <s v="None"/>
        <s v="Diabetes"/>
        <s v="Ischaemic heart diseases"/>
        <s v="Influenza and pneumonia"/>
        <s v="Cirrhosis and other disease of liver"/>
        <s v="Dementia and Alzheimer Disease"/>
        <s v="Cerebrovascular disease"/>
        <s v="Diabetes                                                                                             " u="1"/>
      </sharedItems>
    </cacheField>
    <cacheField name="Deaths involving COVID-19" numFmtId="3">
      <sharedItems containsSemiMixedTypes="0" containsString="0" containsNumber="1" containsInteger="1" minValue="40" maxValue="13421"/>
    </cacheField>
    <cacheField name="Percentage of all COVID-19 deaths in age/sex group that month" numFmtId="165">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25">
  <r>
    <x v="0"/>
    <x v="0"/>
    <x v="0"/>
    <x v="0"/>
    <n v="1075.5115808999999"/>
    <n v="1113.7447118"/>
    <n v="1037.27845"/>
    <n v="2793"/>
  </r>
  <r>
    <x v="1"/>
    <x v="0"/>
    <x v="0"/>
    <x v="0"/>
    <n v="1517.8524689999999"/>
    <n v="1562.0167832"/>
    <n v="1473.6881547"/>
    <n v="3835"/>
  </r>
  <r>
    <x v="2"/>
    <x v="0"/>
    <x v="0"/>
    <x v="0"/>
    <n v="1112.4821952"/>
    <n v="1150.9391221999999"/>
    <n v="1074.0252682"/>
    <n v="2891"/>
  </r>
  <r>
    <x v="3"/>
    <x v="0"/>
    <x v="0"/>
    <x v="0"/>
    <n v="889.44713923999996"/>
    <n v="925.08230615000002"/>
    <n v="853.81197233"/>
    <n v="2227"/>
  </r>
  <r>
    <x v="4"/>
    <x v="0"/>
    <x v="0"/>
    <x v="0"/>
    <n v="878.03058610999994"/>
    <n v="912.99519988999998"/>
    <n v="843.06597232000001"/>
    <n v="2276"/>
  </r>
  <r>
    <x v="5"/>
    <x v="0"/>
    <x v="0"/>
    <x v="0"/>
    <n v="831.76526670999999"/>
    <n v="865.91223587000002"/>
    <n v="797.61829754999997"/>
    <n v="2157"/>
  </r>
  <r>
    <x v="6"/>
    <x v="0"/>
    <x v="0"/>
    <x v="0"/>
    <n v="895.30141463999996"/>
    <n v="930.99512015000005"/>
    <n v="859.60770912999999"/>
    <n v="2254"/>
  </r>
  <r>
    <x v="7"/>
    <x v="0"/>
    <x v="0"/>
    <x v="0"/>
    <n v="988.69783199999995"/>
    <n v="1025.4014161"/>
    <n v="951.9942479"/>
    <n v="2579"/>
  </r>
  <r>
    <x v="8"/>
    <x v="0"/>
    <x v="0"/>
    <x v="0"/>
    <n v="1097.8832196999999"/>
    <n v="1136.83809"/>
    <n v="1058.9283493"/>
    <n v="2774"/>
  </r>
  <r>
    <x v="9"/>
    <x v="0"/>
    <x v="0"/>
    <x v="0"/>
    <n v="1157.5385239"/>
    <n v="1196.8553737"/>
    <n v="1118.2216741"/>
    <n v="3032"/>
  </r>
  <r>
    <x v="10"/>
    <x v="1"/>
    <x v="0"/>
    <x v="0"/>
    <n v="1274.1944764"/>
    <n v="1314.9937761000001"/>
    <n v="1233.3951766"/>
    <n v="3341"/>
  </r>
  <r>
    <x v="11"/>
    <x v="1"/>
    <x v="0"/>
    <x v="0"/>
    <n v="1146.4074215000001"/>
    <n v="1187.6554945"/>
    <n v="1105.1593484"/>
    <n v="2716"/>
  </r>
  <r>
    <x v="0"/>
    <x v="1"/>
    <x v="0"/>
    <x v="0"/>
    <n v="932.43753297000001"/>
    <n v="968.18248328000004"/>
    <n v="896.69258266999998"/>
    <n v="2443"/>
  </r>
  <r>
    <x v="1"/>
    <x v="1"/>
    <x v="0"/>
    <x v="0"/>
    <n v="873.08514186000002"/>
    <n v="908.28384248999998"/>
    <n v="837.88644122000005"/>
    <n v="2222"/>
  </r>
  <r>
    <x v="2"/>
    <x v="1"/>
    <x v="0"/>
    <x v="0"/>
    <n v="883.57970651000005"/>
    <n v="918.40888846999997"/>
    <n v="848.75052454000001"/>
    <n v="2319"/>
  </r>
  <r>
    <x v="3"/>
    <x v="1"/>
    <x v="0"/>
    <x v="0"/>
    <n v="933.48058884"/>
    <n v="969.71821862000002"/>
    <n v="897.24295906999998"/>
    <n v="2379"/>
  </r>
  <r>
    <x v="4"/>
    <x v="1"/>
    <x v="0"/>
    <x v="0"/>
    <n v="963.44307108999999"/>
    <n v="999.57646076000003"/>
    <n v="927.30968141000005"/>
    <n v="2540"/>
  </r>
  <r>
    <x v="5"/>
    <x v="1"/>
    <x v="0"/>
    <x v="0"/>
    <n v="926.99086800999999"/>
    <n v="962.40332329"/>
    <n v="891.57841271999996"/>
    <n v="2448"/>
  </r>
  <r>
    <x v="6"/>
    <x v="1"/>
    <x v="0"/>
    <x v="0"/>
    <n v="1057.4455791"/>
    <n v="1095.7372465999999"/>
    <n v="1019.1539117"/>
    <n v="2709"/>
  </r>
  <r>
    <x v="7"/>
    <x v="1"/>
    <x v="0"/>
    <x v="0"/>
    <n v="1086.3490667999999"/>
    <n v="1124.3475146999999"/>
    <n v="1048.3506189"/>
    <n v="2887"/>
  </r>
  <r>
    <x v="8"/>
    <x v="1"/>
    <x v="0"/>
    <x v="0"/>
    <n v="1100.0396317"/>
    <n v="1138.9303953000001"/>
    <n v="1061.1488681000001"/>
    <n v="2821"/>
  </r>
  <r>
    <x v="9"/>
    <x v="1"/>
    <x v="0"/>
    <x v="0"/>
    <n v="1120.1514749999999"/>
    <n v="1158.6108681000001"/>
    <n v="1081.6920818000001"/>
    <n v="2983"/>
  </r>
  <r>
    <x v="10"/>
    <x v="2"/>
    <x v="0"/>
    <x v="0"/>
    <n v="1083.1080621999999"/>
    <n v="1120.8718183000001"/>
    <n v="1045.3443061999999"/>
    <n v="2879"/>
  </r>
  <r>
    <x v="11"/>
    <x v="2"/>
    <x v="0"/>
    <x v="0"/>
    <n v="969.49409263999996"/>
    <n v="1007.4077883"/>
    <n v="931.58039701999996"/>
    <n v="2333"/>
  </r>
  <r>
    <x v="12"/>
    <x v="3"/>
    <x v="0"/>
    <x v="0"/>
    <n v="1032.6346252000001"/>
    <n v="1040.3204484"/>
    <n v="1024.9488019999999"/>
    <n v="63838"/>
  </r>
  <r>
    <x v="0"/>
    <x v="0"/>
    <x v="1"/>
    <x v="0"/>
    <n v="1496.0348314"/>
    <n v="1548.8587973000001"/>
    <n v="1443.2108656"/>
    <n v="2856"/>
  </r>
  <r>
    <x v="1"/>
    <x v="0"/>
    <x v="1"/>
    <x v="0"/>
    <n v="2123.2874630000001"/>
    <n v="2184.7808117999998"/>
    <n v="2061.7941142"/>
    <n v="3856"/>
  </r>
  <r>
    <x v="2"/>
    <x v="0"/>
    <x v="1"/>
    <x v="0"/>
    <n v="1521.6212671999999"/>
    <n v="1574.8178599"/>
    <n v="1468.4246745999999"/>
    <n v="2890"/>
  </r>
  <r>
    <x v="3"/>
    <x v="0"/>
    <x v="1"/>
    <x v="0"/>
    <n v="1180.9444501999999"/>
    <n v="1229.3251014"/>
    <n v="1132.5637988999999"/>
    <n v="2216"/>
  </r>
  <r>
    <x v="4"/>
    <x v="0"/>
    <x v="1"/>
    <x v="0"/>
    <n v="1151.9543516000001"/>
    <n v="1198.9733719000001"/>
    <n v="1104.9353312000001"/>
    <n v="2225"/>
  </r>
  <r>
    <x v="5"/>
    <x v="0"/>
    <x v="1"/>
    <x v="0"/>
    <n v="1159.8320947"/>
    <n v="1206.8705947999999"/>
    <n v="1112.7935944999999"/>
    <n v="2269"/>
  </r>
  <r>
    <x v="6"/>
    <x v="0"/>
    <x v="1"/>
    <x v="0"/>
    <n v="1190.9492144000001"/>
    <n v="1239.3572799000001"/>
    <n v="1142.5411489000001"/>
    <n v="2232"/>
  </r>
  <r>
    <x v="7"/>
    <x v="0"/>
    <x v="1"/>
    <x v="0"/>
    <n v="1359.6708286999999"/>
    <n v="1410.1168"/>
    <n v="1309.2248574"/>
    <n v="2629"/>
  </r>
  <r>
    <x v="8"/>
    <x v="0"/>
    <x v="1"/>
    <x v="0"/>
    <n v="1560.8689670000001"/>
    <n v="1615.0878101999999"/>
    <n v="1506.6501238000001"/>
    <n v="2888"/>
  </r>
  <r>
    <x v="9"/>
    <x v="0"/>
    <x v="1"/>
    <x v="0"/>
    <n v="1579.1562819999999"/>
    <n v="1632.8109228999999"/>
    <n v="1525.5016410999999"/>
    <n v="3061"/>
  </r>
  <r>
    <x v="10"/>
    <x v="1"/>
    <x v="1"/>
    <x v="0"/>
    <n v="1735.0277583"/>
    <n v="1790.5531841"/>
    <n v="1679.5023325"/>
    <n v="3340"/>
  </r>
  <r>
    <x v="11"/>
    <x v="1"/>
    <x v="1"/>
    <x v="0"/>
    <n v="1548.1005929999999"/>
    <n v="1603.8847185"/>
    <n v="1492.3164674"/>
    <n v="2721"/>
  </r>
  <r>
    <x v="0"/>
    <x v="1"/>
    <x v="1"/>
    <x v="0"/>
    <n v="1277.4375293999999"/>
    <n v="1326.2045235000001"/>
    <n v="1228.6705353"/>
    <n v="2497"/>
  </r>
  <r>
    <x v="1"/>
    <x v="1"/>
    <x v="1"/>
    <x v="0"/>
    <n v="1177.4188113"/>
    <n v="1225.1460271000001"/>
    <n v="1129.6915956"/>
    <n v="2238"/>
  </r>
  <r>
    <x v="2"/>
    <x v="1"/>
    <x v="1"/>
    <x v="0"/>
    <n v="1209.0505228"/>
    <n v="1256.4297643"/>
    <n v="1161.6712814"/>
    <n v="2400"/>
  </r>
  <r>
    <x v="3"/>
    <x v="1"/>
    <x v="1"/>
    <x v="0"/>
    <n v="1190.1748405000001"/>
    <n v="1237.9849595000001"/>
    <n v="1142.3647215000001"/>
    <n v="2288"/>
  </r>
  <r>
    <x v="4"/>
    <x v="1"/>
    <x v="1"/>
    <x v="0"/>
    <n v="1240.4981110000001"/>
    <n v="1288.385867"/>
    <n v="1192.610355"/>
    <n v="2446"/>
  </r>
  <r>
    <x v="5"/>
    <x v="1"/>
    <x v="1"/>
    <x v="0"/>
    <n v="1275.278071"/>
    <n v="1323.6743214999999"/>
    <n v="1226.8818205"/>
    <n v="2525"/>
  </r>
  <r>
    <x v="6"/>
    <x v="1"/>
    <x v="1"/>
    <x v="0"/>
    <n v="1380.7258617"/>
    <n v="1431.5988213000001"/>
    <n v="1329.8529022"/>
    <n v="2664"/>
  </r>
  <r>
    <x v="7"/>
    <x v="1"/>
    <x v="1"/>
    <x v="0"/>
    <n v="1504.5518262999999"/>
    <n v="1556.4866184"/>
    <n v="1452.6170342"/>
    <n v="2989"/>
  </r>
  <r>
    <x v="8"/>
    <x v="1"/>
    <x v="1"/>
    <x v="0"/>
    <n v="1406.4452358999999"/>
    <n v="1457.6819125"/>
    <n v="1355.2085592000001"/>
    <n v="2710"/>
  </r>
  <r>
    <x v="9"/>
    <x v="1"/>
    <x v="1"/>
    <x v="0"/>
    <n v="1494.051743"/>
    <n v="1545.6294192"/>
    <n v="1442.4740667999999"/>
    <n v="2944"/>
  </r>
  <r>
    <x v="10"/>
    <x v="2"/>
    <x v="1"/>
    <x v="0"/>
    <n v="1410.7148790000001"/>
    <n v="1461.0720638"/>
    <n v="1360.3576940999999"/>
    <n v="2803"/>
  </r>
  <r>
    <x v="11"/>
    <x v="2"/>
    <x v="1"/>
    <x v="0"/>
    <n v="1276.3302309999999"/>
    <n v="1326.8721525000001"/>
    <n v="1225.7883093999999"/>
    <n v="2298"/>
  </r>
  <r>
    <x v="12"/>
    <x v="3"/>
    <x v="1"/>
    <x v="0"/>
    <n v="1392.8141481"/>
    <n v="1403.2536706999999"/>
    <n v="1382.3746255000001"/>
    <n v="63985"/>
  </r>
  <r>
    <x v="0"/>
    <x v="0"/>
    <x v="2"/>
    <x v="0"/>
    <n v="1260.2142054000001"/>
    <n v="1291.5726772"/>
    <n v="1228.8557335999999"/>
    <n v="5649"/>
  </r>
  <r>
    <x v="1"/>
    <x v="0"/>
    <x v="2"/>
    <x v="0"/>
    <n v="1786.5917591"/>
    <n v="1823.1076055000001"/>
    <n v="1750.0759126"/>
    <n v="7691"/>
  </r>
  <r>
    <x v="2"/>
    <x v="0"/>
    <x v="2"/>
    <x v="0"/>
    <n v="1297.6506793000001"/>
    <n v="1329.3106187000001"/>
    <n v="1265.9907399000001"/>
    <n v="5781"/>
  </r>
  <r>
    <x v="3"/>
    <x v="0"/>
    <x v="2"/>
    <x v="0"/>
    <n v="1026.4365968"/>
    <n v="1055.5784225"/>
    <n v="997.29477102999999"/>
    <n v="4443"/>
  </r>
  <r>
    <x v="4"/>
    <x v="0"/>
    <x v="2"/>
    <x v="0"/>
    <n v="1001.3299479999999"/>
    <n v="1029.6388563"/>
    <n v="973.02103964000003"/>
    <n v="4501"/>
  </r>
  <r>
    <x v="5"/>
    <x v="0"/>
    <x v="2"/>
    <x v="0"/>
    <n v="980.85542057999999"/>
    <n v="1008.9266679"/>
    <n v="952.78417330000002"/>
    <n v="4426"/>
  </r>
  <r>
    <x v="6"/>
    <x v="0"/>
    <x v="2"/>
    <x v="0"/>
    <n v="1029.9825740000001"/>
    <n v="1059.0538394"/>
    <n v="1000.9113086"/>
    <n v="4486"/>
  </r>
  <r>
    <x v="7"/>
    <x v="0"/>
    <x v="2"/>
    <x v="0"/>
    <n v="1154.8374116"/>
    <n v="1184.9301147000001"/>
    <n v="1124.7447086"/>
    <n v="5208"/>
  </r>
  <r>
    <x v="8"/>
    <x v="0"/>
    <x v="2"/>
    <x v="0"/>
    <n v="1298.6077241999999"/>
    <n v="1330.6695583000001"/>
    <n v="1266.5458900000001"/>
    <n v="5662"/>
  </r>
  <r>
    <x v="9"/>
    <x v="0"/>
    <x v="2"/>
    <x v="0"/>
    <n v="1345.8446062"/>
    <n v="1377.9690458"/>
    <n v="1313.7201666999999"/>
    <n v="6093"/>
  </r>
  <r>
    <x v="10"/>
    <x v="1"/>
    <x v="2"/>
    <x v="0"/>
    <n v="1476.9217168"/>
    <n v="1510.1711648999999"/>
    <n v="1443.6722688"/>
    <n v="6681"/>
  </r>
  <r>
    <x v="11"/>
    <x v="1"/>
    <x v="2"/>
    <x v="0"/>
    <n v="1323.7520383000001"/>
    <n v="1357.2468987"/>
    <n v="1290.2571780000001"/>
    <n v="5437"/>
  </r>
  <r>
    <x v="0"/>
    <x v="1"/>
    <x v="2"/>
    <x v="0"/>
    <n v="1085.4228619"/>
    <n v="1114.5809111999999"/>
    <n v="1056.2648125999999"/>
    <n v="4940"/>
  </r>
  <r>
    <x v="1"/>
    <x v="1"/>
    <x v="2"/>
    <x v="0"/>
    <n v="1009.3772253"/>
    <n v="1038.0187002"/>
    <n v="980.73575032999997"/>
    <n v="4460"/>
  </r>
  <r>
    <x v="2"/>
    <x v="1"/>
    <x v="2"/>
    <x v="0"/>
    <n v="1030.9632806"/>
    <n v="1059.3987095"/>
    <n v="1002.5278518"/>
    <n v="4719"/>
  </r>
  <r>
    <x v="3"/>
    <x v="1"/>
    <x v="2"/>
    <x v="0"/>
    <n v="1052.7684724999999"/>
    <n v="1081.9245361000001"/>
    <n v="1023.6124089"/>
    <n v="4667"/>
  </r>
  <r>
    <x v="4"/>
    <x v="1"/>
    <x v="2"/>
    <x v="0"/>
    <n v="1088.8555805999999"/>
    <n v="1117.9241704999999"/>
    <n v="1059.7869906999999"/>
    <n v="4986"/>
  </r>
  <r>
    <x v="5"/>
    <x v="1"/>
    <x v="2"/>
    <x v="0"/>
    <n v="1083.675992"/>
    <n v="1112.6481799999999"/>
    <n v="1054.703804"/>
    <n v="4973"/>
  </r>
  <r>
    <x v="6"/>
    <x v="1"/>
    <x v="2"/>
    <x v="0"/>
    <n v="1204.6068797"/>
    <n v="1235.4996825000001"/>
    <n v="1173.7140769"/>
    <n v="5373"/>
  </r>
  <r>
    <x v="7"/>
    <x v="1"/>
    <x v="2"/>
    <x v="0"/>
    <n v="1273.6899953"/>
    <n v="1304.7987436000001"/>
    <n v="1242.5812470000001"/>
    <n v="5876"/>
  </r>
  <r>
    <x v="8"/>
    <x v="1"/>
    <x v="2"/>
    <x v="0"/>
    <n v="1240.128248"/>
    <n v="1271.3703052000001"/>
    <n v="1208.8861907999999"/>
    <n v="5531"/>
  </r>
  <r>
    <x v="9"/>
    <x v="1"/>
    <x v="2"/>
    <x v="0"/>
    <n v="1284.0423676"/>
    <n v="1315.1360342"/>
    <n v="1252.948701"/>
    <n v="5927"/>
  </r>
  <r>
    <x v="10"/>
    <x v="2"/>
    <x v="2"/>
    <x v="0"/>
    <n v="1232.9637061999999"/>
    <n v="1263.4985641999999"/>
    <n v="1202.4288481999999"/>
    <n v="5682"/>
  </r>
  <r>
    <x v="11"/>
    <x v="2"/>
    <x v="2"/>
    <x v="0"/>
    <n v="1105.2050124"/>
    <n v="1135.7536786999999"/>
    <n v="1074.656346"/>
    <n v="4631"/>
  </r>
  <r>
    <x v="12"/>
    <x v="3"/>
    <x v="2"/>
    <x v="0"/>
    <n v="1194.1704706"/>
    <n v="1200.4328052999999"/>
    <n v="1187.9081358000001"/>
    <n v="127823"/>
  </r>
  <r>
    <x v="0"/>
    <x v="0"/>
    <x v="0"/>
    <x v="1"/>
    <n v="47.706814332"/>
    <n v="56.086312968999998"/>
    <n v="39.327315695999999"/>
    <n v="125"/>
  </r>
  <r>
    <x v="1"/>
    <x v="0"/>
    <x v="0"/>
    <x v="1"/>
    <n v="479.66073814999999"/>
    <n v="505.75506453000003"/>
    <n v="453.56641175999999"/>
    <n v="1224"/>
  </r>
  <r>
    <x v="2"/>
    <x v="0"/>
    <x v="0"/>
    <x v="1"/>
    <n v="239.35542075000001"/>
    <n v="257.72083004000001"/>
    <n v="220.99001146000001"/>
    <n v="632"/>
  </r>
  <r>
    <x v="3"/>
    <x v="0"/>
    <x v="0"/>
    <x v="1"/>
    <n v="44.819248748"/>
    <n v="53.055680997000003"/>
    <n v="36.5828165"/>
    <n v="114"/>
  </r>
  <r>
    <x v="4"/>
    <x v="0"/>
    <x v="0"/>
    <x v="1"/>
    <n v="9.0759509039000008"/>
    <n v="12.716209828"/>
    <n v="5.4356919798999996"/>
    <n v="24"/>
  </r>
  <r>
    <x v="5"/>
    <x v="0"/>
    <x v="0"/>
    <x v="1"/>
    <n v="4.8990197340000003"/>
    <n v="7.5696109510999996"/>
    <n v="2.2284285168000002"/>
    <n v="13"/>
  </r>
  <r>
    <x v="6"/>
    <x v="0"/>
    <x v="0"/>
    <x v="1"/>
    <n v="6.1781329620000003"/>
    <n v="9.2139965032000006"/>
    <n v="3.1422694208999999"/>
    <n v="16"/>
  </r>
  <r>
    <x v="7"/>
    <x v="0"/>
    <x v="0"/>
    <x v="1"/>
    <n v="82.045735575999998"/>
    <n v="92.992134333999999"/>
    <n v="71.099336817999998"/>
    <n v="216"/>
  </r>
  <r>
    <x v="8"/>
    <x v="0"/>
    <x v="0"/>
    <x v="1"/>
    <n v="195.25662839"/>
    <n v="212.29797446000001"/>
    <n v="178.21528233000001"/>
    <n v="497"/>
  </r>
  <r>
    <x v="9"/>
    <x v="0"/>
    <x v="0"/>
    <x v="1"/>
    <n v="183.91705214999999"/>
    <n v="200.15125232"/>
    <n v="167.68285198999999"/>
    <n v="487"/>
  </r>
  <r>
    <x v="10"/>
    <x v="1"/>
    <x v="0"/>
    <x v="1"/>
    <n v="333.58985089999999"/>
    <n v="355.29813688000002"/>
    <n v="311.88156492000002"/>
    <n v="880"/>
  </r>
  <r>
    <x v="11"/>
    <x v="1"/>
    <x v="0"/>
    <x v="1"/>
    <n v="221.49832359999999"/>
    <n v="240.23837785000001"/>
    <n v="202.75826935000001"/>
    <n v="530"/>
  </r>
  <r>
    <x v="0"/>
    <x v="1"/>
    <x v="0"/>
    <x v="1"/>
    <n v="62.674794923"/>
    <n v="72.285118323000006"/>
    <n v="53.064471523000002"/>
    <n v="164"/>
  </r>
  <r>
    <x v="1"/>
    <x v="1"/>
    <x v="0"/>
    <x v="1"/>
    <n v="17.358119008999999"/>
    <n v="22.505772620999998"/>
    <n v="12.210465396"/>
    <n v="44"/>
  </r>
  <r>
    <x v="2"/>
    <x v="1"/>
    <x v="0"/>
    <x v="1"/>
    <n v="6.3743454750000001"/>
    <n v="9.4168011435000007"/>
    <n v="3.3318898066"/>
    <n v="17"/>
  </r>
  <r>
    <x v="3"/>
    <x v="1"/>
    <x v="0"/>
    <x v="1"/>
    <n v="10.572801977999999"/>
    <n v="14.659737785000001"/>
    <n v="6.4858661715999997"/>
    <n v="26"/>
  </r>
  <r>
    <x v="4"/>
    <x v="1"/>
    <x v="0"/>
    <x v="1"/>
    <n v="30.193702757000001"/>
    <n v="36.923217719999997"/>
    <n v="23.464187793000001"/>
    <n v="78"/>
  </r>
  <r>
    <x v="5"/>
    <x v="1"/>
    <x v="0"/>
    <x v="1"/>
    <n v="34.139490449"/>
    <n v="41.218714992999999"/>
    <n v="27.060265906000001"/>
    <n v="90"/>
  </r>
  <r>
    <x v="6"/>
    <x v="1"/>
    <x v="0"/>
    <x v="1"/>
    <n v="99.943741822000007"/>
    <n v="112.19812218"/>
    <n v="87.689361460000001"/>
    <n v="256"/>
  </r>
  <r>
    <x v="7"/>
    <x v="1"/>
    <x v="0"/>
    <x v="1"/>
    <n v="96.169657138999995"/>
    <n v="107.96929664"/>
    <n v="84.370017633000003"/>
    <n v="255"/>
  </r>
  <r>
    <x v="8"/>
    <x v="1"/>
    <x v="0"/>
    <x v="1"/>
    <n v="80.552940007000004"/>
    <n v="91.571535287000003"/>
    <n v="69.534344727999994"/>
    <n v="206"/>
  </r>
  <r>
    <x v="9"/>
    <x v="1"/>
    <x v="0"/>
    <x v="1"/>
    <n v="58.580380826000003"/>
    <n v="67.848580575"/>
    <n v="49.312181076000002"/>
    <n v="154"/>
  </r>
  <r>
    <x v="10"/>
    <x v="2"/>
    <x v="0"/>
    <x v="1"/>
    <n v="97.790918078000004"/>
    <n v="109.61039593"/>
    <n v="85.971440220999995"/>
    <n v="262"/>
  </r>
  <r>
    <x v="11"/>
    <x v="2"/>
    <x v="0"/>
    <x v="1"/>
    <n v="66.389589229999999"/>
    <n v="76.59566762"/>
    <n v="56.183510841"/>
    <n v="162"/>
  </r>
  <r>
    <x v="12"/>
    <x v="3"/>
    <x v="0"/>
    <x v="1"/>
    <n v="103.76417515999999"/>
    <n v="106.28784605"/>
    <n v="101.24050428"/>
    <n v="6472"/>
  </r>
  <r>
    <x v="0"/>
    <x v="0"/>
    <x v="1"/>
    <x v="1"/>
    <n v="87.532341088999999"/>
    <n v="100.89474233"/>
    <n v="74.169939851999999"/>
    <n v="172"/>
  </r>
  <r>
    <x v="1"/>
    <x v="0"/>
    <x v="1"/>
    <x v="1"/>
    <n v="723.29008011999997"/>
    <n v="762.34629751"/>
    <n v="684.23386273999995"/>
    <n v="1282"/>
  </r>
  <r>
    <x v="2"/>
    <x v="0"/>
    <x v="1"/>
    <x v="1"/>
    <n v="307.80335072000003"/>
    <n v="333.92336290999998"/>
    <n v="281.68333854000002"/>
    <n v="544"/>
  </r>
  <r>
    <x v="3"/>
    <x v="0"/>
    <x v="1"/>
    <x v="1"/>
    <n v="49.327153187"/>
    <n v="60.284100285000001"/>
    <n v="38.370206090000003"/>
    <n v="83"/>
  </r>
  <r>
    <x v="4"/>
    <x v="0"/>
    <x v="1"/>
    <x v="1"/>
    <n v="7.1702611461999997"/>
    <n v="11.184225007"/>
    <n v="3.1562972852"/>
    <n v="13"/>
  </r>
  <r>
    <x v="5"/>
    <x v="0"/>
    <x v="1"/>
    <x v="1"/>
    <n v="3.2153100888999999"/>
    <n v="5.8888327935999998"/>
    <n v="0.54178738429999995"/>
    <n v="6"/>
  </r>
  <r>
    <x v="6"/>
    <x v="0"/>
    <x v="1"/>
    <x v="1"/>
    <n v="15.273765747000001"/>
    <n v="21.073729890999999"/>
    <n v="9.4738016032000001"/>
    <n v="28"/>
  </r>
  <r>
    <x v="7"/>
    <x v="0"/>
    <x v="1"/>
    <x v="1"/>
    <n v="139.24600022000001"/>
    <n v="156.10374537999999"/>
    <n v="122.38825507"/>
    <n v="271"/>
  </r>
  <r>
    <x v="8"/>
    <x v="0"/>
    <x v="1"/>
    <x v="1"/>
    <n v="319.16485797000001"/>
    <n v="345.47427446"/>
    <n v="292.85544147000002"/>
    <n v="579"/>
  </r>
  <r>
    <x v="9"/>
    <x v="0"/>
    <x v="1"/>
    <x v="1"/>
    <n v="280.93875420000001"/>
    <n v="305.16183532000002"/>
    <n v="256.71567309"/>
    <n v="529"/>
  </r>
  <r>
    <x v="10"/>
    <x v="1"/>
    <x v="1"/>
    <x v="1"/>
    <n v="470.82576957999999"/>
    <n v="501.73423571000001"/>
    <n v="439.91730346000003"/>
    <n v="895"/>
  </r>
  <r>
    <x v="11"/>
    <x v="1"/>
    <x v="1"/>
    <x v="1"/>
    <n v="310.37182318999999"/>
    <n v="336.89460408000002"/>
    <n v="283.84904230000001"/>
    <n v="540"/>
  </r>
  <r>
    <x v="0"/>
    <x v="1"/>
    <x v="1"/>
    <x v="1"/>
    <n v="81.414849665000006"/>
    <n v="94.339271190999995"/>
    <n v="68.490428137999999"/>
    <n v="161"/>
  </r>
  <r>
    <x v="1"/>
    <x v="1"/>
    <x v="1"/>
    <x v="1"/>
    <n v="24.974507872"/>
    <n v="32.324297991999998"/>
    <n v="17.624717751999999"/>
    <n v="47"/>
  </r>
  <r>
    <x v="2"/>
    <x v="1"/>
    <x v="1"/>
    <x v="1"/>
    <n v="5.5924305603000004"/>
    <n v="8.9702693784999994"/>
    <n v="2.2145917421000001"/>
    <n v="11"/>
  </r>
  <r>
    <x v="3"/>
    <x v="1"/>
    <x v="1"/>
    <x v="1"/>
    <n v="20.779929672000002"/>
    <n v="27.339650774999999"/>
    <n v="14.220208569"/>
    <n v="40"/>
  </r>
  <r>
    <x v="4"/>
    <x v="1"/>
    <x v="1"/>
    <x v="1"/>
    <n v="65.998767897999997"/>
    <n v="77.590567687000004"/>
    <n v="54.406968108999997"/>
    <n v="131"/>
  </r>
  <r>
    <x v="5"/>
    <x v="1"/>
    <x v="1"/>
    <x v="1"/>
    <n v="62.000326243000004"/>
    <n v="73.066237771999994"/>
    <n v="50.934414713000002"/>
    <n v="126"/>
  </r>
  <r>
    <x v="6"/>
    <x v="1"/>
    <x v="1"/>
    <x v="1"/>
    <n v="171.81693946999999"/>
    <n v="190.67894579"/>
    <n v="152.95493316"/>
    <n v="330"/>
  </r>
  <r>
    <x v="7"/>
    <x v="1"/>
    <x v="1"/>
    <x v="1"/>
    <n v="166.58022804999999"/>
    <n v="184.80233061999999"/>
    <n v="148.35812548000001"/>
    <n v="332"/>
  </r>
  <r>
    <x v="8"/>
    <x v="1"/>
    <x v="1"/>
    <x v="1"/>
    <n v="117.22152987"/>
    <n v="132.66389065999999"/>
    <n v="101.77916908"/>
    <n v="230"/>
  </r>
  <r>
    <x v="9"/>
    <x v="1"/>
    <x v="1"/>
    <x v="1"/>
    <n v="79.285925332999994"/>
    <n v="92.021912008000001"/>
    <n v="66.549938659000006"/>
    <n v="157"/>
  </r>
  <r>
    <x v="10"/>
    <x v="2"/>
    <x v="1"/>
    <x v="1"/>
    <n v="143.49523742"/>
    <n v="161.04594678000001"/>
    <n v="125.94452805"/>
    <n v="267"/>
  </r>
  <r>
    <x v="11"/>
    <x v="2"/>
    <x v="1"/>
    <x v="1"/>
    <n v="100.45340433"/>
    <n v="115.63780284000001"/>
    <n v="85.269005813000007"/>
    <n v="175"/>
  </r>
  <r>
    <x v="12"/>
    <x v="3"/>
    <x v="1"/>
    <x v="1"/>
    <n v="154.97086719000001"/>
    <n v="158.68928893"/>
    <n v="151.25244545000001"/>
    <n v="6949"/>
  </r>
  <r>
    <x v="0"/>
    <x v="0"/>
    <x v="2"/>
    <x v="1"/>
    <n v="65.339650782000007"/>
    <n v="72.791562880000001"/>
    <n v="57.887738683999999"/>
    <n v="297"/>
  </r>
  <r>
    <x v="1"/>
    <x v="0"/>
    <x v="2"/>
    <x v="1"/>
    <n v="584.93638233000001"/>
    <n v="607.17167486999995"/>
    <n v="562.70108978999997"/>
    <n v="2506"/>
  </r>
  <r>
    <x v="2"/>
    <x v="0"/>
    <x v="2"/>
    <x v="1"/>
    <n v="268.67248325999998"/>
    <n v="283.81464370999998"/>
    <n v="253.53032282000001"/>
    <n v="1176"/>
  </r>
  <r>
    <x v="3"/>
    <x v="0"/>
    <x v="2"/>
    <x v="1"/>
    <n v="46.69849241"/>
    <n v="53.241191135000001"/>
    <n v="40.155793684000002"/>
    <n v="197"/>
  </r>
  <r>
    <x v="4"/>
    <x v="0"/>
    <x v="2"/>
    <x v="1"/>
    <n v="8.3989682489999993"/>
    <n v="11.122325116000001"/>
    <n v="5.6756113818999996"/>
    <n v="37"/>
  </r>
  <r>
    <x v="5"/>
    <x v="0"/>
    <x v="2"/>
    <x v="1"/>
    <n v="4.3265444609000001"/>
    <n v="6.2869449172999996"/>
    <n v="2.3661440045000002"/>
    <n v="19"/>
  </r>
  <r>
    <x v="6"/>
    <x v="0"/>
    <x v="2"/>
    <x v="1"/>
    <n v="10.132384585"/>
    <n v="13.142469694000001"/>
    <n v="7.1222994762000003"/>
    <n v="44"/>
  </r>
  <r>
    <x v="7"/>
    <x v="0"/>
    <x v="2"/>
    <x v="1"/>
    <n v="106.19237905999999"/>
    <n v="115.63166642"/>
    <n v="96.753091701000002"/>
    <n v="487"/>
  </r>
  <r>
    <x v="8"/>
    <x v="0"/>
    <x v="2"/>
    <x v="1"/>
    <n v="247.66902406"/>
    <n v="262.36422249999998"/>
    <n v="232.97382561000001"/>
    <n v="1076"/>
  </r>
  <r>
    <x v="9"/>
    <x v="0"/>
    <x v="2"/>
    <x v="1"/>
    <n v="224.62508862999999"/>
    <n v="238.35214371999999"/>
    <n v="210.89803354"/>
    <n v="1016"/>
  </r>
  <r>
    <x v="10"/>
    <x v="1"/>
    <x v="2"/>
    <x v="1"/>
    <n v="392.25219793000002"/>
    <n v="410.22361454000003"/>
    <n v="374.28078132000002"/>
    <n v="1775"/>
  </r>
  <r>
    <x v="11"/>
    <x v="1"/>
    <x v="2"/>
    <x v="1"/>
    <n v="260.19889898999998"/>
    <n v="275.69805094999998"/>
    <n v="244.69974701999999"/>
    <n v="1070"/>
  </r>
  <r>
    <x v="0"/>
    <x v="1"/>
    <x v="2"/>
    <x v="1"/>
    <n v="70.549967831000004"/>
    <n v="78.244303657000003"/>
    <n v="62.855632006"/>
    <n v="325"/>
  </r>
  <r>
    <x v="1"/>
    <x v="1"/>
    <x v="2"/>
    <x v="1"/>
    <n v="20.626934031000001"/>
    <n v="24.887065840999998"/>
    <n v="16.366802222"/>
    <n v="91"/>
  </r>
  <r>
    <x v="2"/>
    <x v="1"/>
    <x v="2"/>
    <x v="1"/>
    <n v="6.0540615626000003"/>
    <n v="8.3085713468000009"/>
    <n v="3.7995517784000001"/>
    <n v="28"/>
  </r>
  <r>
    <x v="3"/>
    <x v="1"/>
    <x v="2"/>
    <x v="1"/>
    <n v="14.706490015"/>
    <n v="18.267420179999998"/>
    <n v="11.14555985"/>
    <n v="66"/>
  </r>
  <r>
    <x v="4"/>
    <x v="1"/>
    <x v="2"/>
    <x v="1"/>
    <n v="45.155971168000001"/>
    <n v="51.300176768999997"/>
    <n v="39.011765568000001"/>
    <n v="209"/>
  </r>
  <r>
    <x v="5"/>
    <x v="1"/>
    <x v="2"/>
    <x v="1"/>
    <n v="46.429220641000001"/>
    <n v="52.641918623000002"/>
    <n v="40.216522660000003"/>
    <n v="216"/>
  </r>
  <r>
    <x v="6"/>
    <x v="1"/>
    <x v="2"/>
    <x v="1"/>
    <n v="130.54247318"/>
    <n v="141.11341307000001"/>
    <n v="119.9715333"/>
    <n v="586"/>
  </r>
  <r>
    <x v="7"/>
    <x v="1"/>
    <x v="2"/>
    <x v="1"/>
    <n v="126.83703154"/>
    <n v="137.09671066000001"/>
    <n v="116.57735243"/>
    <n v="587"/>
  </r>
  <r>
    <x v="8"/>
    <x v="1"/>
    <x v="2"/>
    <x v="1"/>
    <n v="96.344549982999993"/>
    <n v="105.39943135999999"/>
    <n v="87.289668603999999"/>
    <n v="436"/>
  </r>
  <r>
    <x v="9"/>
    <x v="1"/>
    <x v="2"/>
    <x v="1"/>
    <n v="66.995298228999999"/>
    <n v="74.460517345"/>
    <n v="59.530079112999999"/>
    <n v="311"/>
  </r>
  <r>
    <x v="10"/>
    <x v="2"/>
    <x v="2"/>
    <x v="1"/>
    <n v="115.98482076000001"/>
    <n v="125.85034253000001"/>
    <n v="106.119299"/>
    <n v="529"/>
  </r>
  <r>
    <x v="11"/>
    <x v="2"/>
    <x v="2"/>
    <x v="1"/>
    <n v="81.519518849999997"/>
    <n v="90.224465941999995"/>
    <n v="72.814571756999996"/>
    <n v="337"/>
  </r>
  <r>
    <x v="12"/>
    <x v="3"/>
    <x v="2"/>
    <x v="1"/>
    <n v="125.69310376"/>
    <n v="127.81835368"/>
    <n v="123.56785384"/>
    <n v="13421"/>
  </r>
  <r>
    <x v="0"/>
    <x v="0"/>
    <x v="0"/>
    <x v="2"/>
    <n v="42.699586326999999"/>
    <n v="50.624096962000003"/>
    <n v="34.775075692000001"/>
    <n v="112"/>
  </r>
  <r>
    <x v="1"/>
    <x v="0"/>
    <x v="0"/>
    <x v="2"/>
    <n v="461.48784139000003"/>
    <n v="487.09281464999998"/>
    <n v="435.88286813000002"/>
    <n v="1178"/>
  </r>
  <r>
    <x v="2"/>
    <x v="0"/>
    <x v="0"/>
    <x v="2"/>
    <n v="216.14141427999999"/>
    <n v="233.5972094"/>
    <n v="198.68561917"/>
    <n v="571"/>
  </r>
  <r>
    <x v="3"/>
    <x v="0"/>
    <x v="0"/>
    <x v="2"/>
    <n v="35.686297842000002"/>
    <n v="43.029425341"/>
    <n v="28.343170342000001"/>
    <n v="91"/>
  </r>
  <r>
    <x v="4"/>
    <x v="0"/>
    <x v="0"/>
    <x v="2"/>
    <n v="4.1298451598000003"/>
    <n v="6.5763996154999997"/>
    <n v="1.683290704"/>
    <n v="11"/>
  </r>
  <r>
    <x v="5"/>
    <x v="0"/>
    <x v="0"/>
    <x v="2"/>
    <n v="3.0525289918"/>
    <n v="5.1749166327999996"/>
    <n v="0.93014135080000004"/>
    <n v="8"/>
  </r>
  <r>
    <x v="6"/>
    <x v="0"/>
    <x v="0"/>
    <x v="2"/>
    <n v="4.6164738956000004"/>
    <n v="7.2375616273999999"/>
    <n v="1.9953861637000001"/>
    <n v="12"/>
  </r>
  <r>
    <x v="7"/>
    <x v="0"/>
    <x v="0"/>
    <x v="2"/>
    <n v="71.419094243999993"/>
    <n v="81.635594732000001"/>
    <n v="61.202593757000002"/>
    <n v="188"/>
  </r>
  <r>
    <x v="8"/>
    <x v="0"/>
    <x v="0"/>
    <x v="2"/>
    <n v="167.99812231999999"/>
    <n v="183.82951419"/>
    <n v="152.16673046"/>
    <n v="427"/>
  </r>
  <r>
    <x v="9"/>
    <x v="0"/>
    <x v="0"/>
    <x v="2"/>
    <n v="151.9131721"/>
    <n v="166.69433359000001"/>
    <n v="137.13201061000001"/>
    <n v="402"/>
  </r>
  <r>
    <x v="10"/>
    <x v="1"/>
    <x v="0"/>
    <x v="2"/>
    <n v="285.06264804"/>
    <n v="305.15972345"/>
    <n v="264.96557261999999"/>
    <n v="753"/>
  </r>
  <r>
    <x v="11"/>
    <x v="1"/>
    <x v="0"/>
    <x v="2"/>
    <n v="187.16824858999999"/>
    <n v="204.44590266"/>
    <n v="169.89059451"/>
    <n v="447"/>
  </r>
  <r>
    <x v="0"/>
    <x v="1"/>
    <x v="0"/>
    <x v="2"/>
    <n v="48.753740362999999"/>
    <n v="57.220310750000003"/>
    <n v="40.287169976999998"/>
    <n v="128"/>
  </r>
  <r>
    <x v="1"/>
    <x v="1"/>
    <x v="0"/>
    <x v="2"/>
    <n v="11.126687990000001"/>
    <n v="15.265801897999999"/>
    <n v="6.9875740818000001"/>
    <n v="28"/>
  </r>
  <r>
    <x v="2"/>
    <x v="1"/>
    <x v="0"/>
    <x v="2"/>
    <n v="4.6681752110000003"/>
    <n v="7.3176100604999998"/>
    <n v="2.0187403615999999"/>
    <n v="12"/>
  </r>
  <r>
    <x v="3"/>
    <x v="1"/>
    <x v="0"/>
    <x v="2"/>
    <n v="7.4110846039"/>
    <n v="10.858308982"/>
    <n v="3.9638602258"/>
    <n v="18"/>
  </r>
  <r>
    <x v="4"/>
    <x v="1"/>
    <x v="0"/>
    <x v="2"/>
    <n v="24.662156453000001"/>
    <n v="30.734608005999998"/>
    <n v="18.589704899000001"/>
    <n v="64"/>
  </r>
  <r>
    <x v="5"/>
    <x v="1"/>
    <x v="0"/>
    <x v="2"/>
    <n v="27.970752835999999"/>
    <n v="34.368728849"/>
    <n v="21.572776822000002"/>
    <n v="74"/>
  </r>
  <r>
    <x v="6"/>
    <x v="1"/>
    <x v="0"/>
    <x v="2"/>
    <n v="82.463237691000003"/>
    <n v="93.607503617000006"/>
    <n v="71.318971763999997"/>
    <n v="211"/>
  </r>
  <r>
    <x v="7"/>
    <x v="1"/>
    <x v="0"/>
    <x v="2"/>
    <n v="78.989758831000003"/>
    <n v="89.676140633000003"/>
    <n v="68.303377028"/>
    <n v="210"/>
  </r>
  <r>
    <x v="8"/>
    <x v="1"/>
    <x v="0"/>
    <x v="2"/>
    <n v="60.481537717000002"/>
    <n v="70.058343218000005"/>
    <n v="50.904732215999999"/>
    <n v="154"/>
  </r>
  <r>
    <x v="9"/>
    <x v="1"/>
    <x v="0"/>
    <x v="2"/>
    <n v="46.037209840999999"/>
    <n v="54.257485346000003"/>
    <n v="37.816934334999999"/>
    <n v="121"/>
  </r>
  <r>
    <x v="10"/>
    <x v="2"/>
    <x v="0"/>
    <x v="2"/>
    <n v="62.458889491000001"/>
    <n v="71.899240844999994"/>
    <n v="53.018538137999997"/>
    <n v="168"/>
  </r>
  <r>
    <x v="11"/>
    <x v="2"/>
    <x v="0"/>
    <x v="2"/>
    <n v="37.620679654"/>
    <n v="45.302956250999998"/>
    <n v="29.938403056999999"/>
    <n v="92"/>
  </r>
  <r>
    <x v="12"/>
    <x v="3"/>
    <x v="0"/>
    <x v="2"/>
    <n v="87.803616379999994"/>
    <n v="90.125783890999998"/>
    <n v="85.481448869999994"/>
    <n v="5480"/>
  </r>
  <r>
    <x v="0"/>
    <x v="0"/>
    <x v="1"/>
    <x v="2"/>
    <n v="78.725895026000003"/>
    <n v="91.483842108999994"/>
    <n v="65.967947942999999"/>
    <n v="153"/>
  </r>
  <r>
    <x v="1"/>
    <x v="0"/>
    <x v="1"/>
    <x v="2"/>
    <n v="698.4712002"/>
    <n v="736.92789507999998"/>
    <n v="660.01450532000001"/>
    <n v="1235"/>
  </r>
  <r>
    <x v="2"/>
    <x v="0"/>
    <x v="1"/>
    <x v="2"/>
    <n v="280.19664409000001"/>
    <n v="305.18850170000002"/>
    <n v="255.20478648"/>
    <n v="494"/>
  </r>
  <r>
    <x v="3"/>
    <x v="0"/>
    <x v="1"/>
    <x v="2"/>
    <n v="36.292456682999997"/>
    <n v="45.776177431000001"/>
    <n v="26.808735935000001"/>
    <n v="60"/>
  </r>
  <r>
    <x v="4"/>
    <x v="0"/>
    <x v="1"/>
    <x v="2"/>
    <n v="2.8983536774999998"/>
    <n v="5.5137527287000001"/>
    <n v="0.28295462640000002"/>
    <n v="5"/>
  </r>
  <r>
    <x v="5"/>
    <x v="0"/>
    <x v="1"/>
    <x v="2"/>
    <n v="0.48927820859999999"/>
    <n v="1.4481696506999999"/>
    <n v="-0.46961323399999999"/>
    <n v="1"/>
  </r>
  <r>
    <x v="6"/>
    <x v="0"/>
    <x v="1"/>
    <x v="2"/>
    <n v="12.824370911999999"/>
    <n v="18.209016500000001"/>
    <n v="7.4397253244000003"/>
    <n v="23"/>
  </r>
  <r>
    <x v="7"/>
    <x v="0"/>
    <x v="1"/>
    <x v="2"/>
    <n v="129.71200243000001"/>
    <n v="146.00740880000001"/>
    <n v="113.41659606"/>
    <n v="252"/>
  </r>
  <r>
    <x v="8"/>
    <x v="0"/>
    <x v="1"/>
    <x v="2"/>
    <n v="279.72217818000001"/>
    <n v="304.42296506000002"/>
    <n v="255.0213913"/>
    <n v="507"/>
  </r>
  <r>
    <x v="9"/>
    <x v="0"/>
    <x v="1"/>
    <x v="2"/>
    <n v="237.44881287999999"/>
    <n v="259.79268293000001"/>
    <n v="215.10494284000001"/>
    <n v="446"/>
  </r>
  <r>
    <x v="10"/>
    <x v="1"/>
    <x v="1"/>
    <x v="2"/>
    <n v="417.78096720000002"/>
    <n v="447.01656187999998"/>
    <n v="388.54537253000001"/>
    <n v="792"/>
  </r>
  <r>
    <x v="11"/>
    <x v="1"/>
    <x v="1"/>
    <x v="2"/>
    <n v="253.43436199000001"/>
    <n v="277.43651376000003"/>
    <n v="229.43221022"/>
    <n v="442"/>
  </r>
  <r>
    <x v="0"/>
    <x v="1"/>
    <x v="1"/>
    <x v="2"/>
    <n v="57.724106681999999"/>
    <n v="68.655831118999998"/>
    <n v="46.792382244999999"/>
    <n v="114"/>
  </r>
  <r>
    <x v="1"/>
    <x v="1"/>
    <x v="1"/>
    <x v="2"/>
    <n v="13.060876683"/>
    <n v="18.202718746999999"/>
    <n v="7.9190346178000004"/>
    <n v="26"/>
  </r>
  <r>
    <x v="2"/>
    <x v="1"/>
    <x v="1"/>
    <x v="2"/>
    <n v="3.0722976912000002"/>
    <n v="5.6270529394000004"/>
    <n v="0.51754244299999996"/>
    <n v="6"/>
  </r>
  <r>
    <x v="3"/>
    <x v="1"/>
    <x v="1"/>
    <x v="2"/>
    <n v="18.239604368999998"/>
    <n v="24.408890005"/>
    <n v="12.070318733000001"/>
    <n v="35"/>
  </r>
  <r>
    <x v="4"/>
    <x v="1"/>
    <x v="1"/>
    <x v="2"/>
    <n v="55.028265576999999"/>
    <n v="65.579673463999995"/>
    <n v="44.476857690000003"/>
    <n v="110"/>
  </r>
  <r>
    <x v="5"/>
    <x v="1"/>
    <x v="1"/>
    <x v="2"/>
    <n v="52.419690830999997"/>
    <n v="62.635077066999997"/>
    <n v="42.204304595000004"/>
    <n v="106"/>
  </r>
  <r>
    <x v="6"/>
    <x v="1"/>
    <x v="1"/>
    <x v="2"/>
    <n v="149.50867217000001"/>
    <n v="167.162721"/>
    <n v="131.85462333999999"/>
    <n v="286"/>
  </r>
  <r>
    <x v="7"/>
    <x v="1"/>
    <x v="1"/>
    <x v="2"/>
    <n v="140.48791933000001"/>
    <n v="157.19238494000001"/>
    <n v="123.78345372"/>
    <n v="281"/>
  </r>
  <r>
    <x v="8"/>
    <x v="1"/>
    <x v="1"/>
    <x v="2"/>
    <n v="89.080495103999993"/>
    <n v="102.42232989999999"/>
    <n v="75.738660307000004"/>
    <n v="178"/>
  </r>
  <r>
    <x v="9"/>
    <x v="1"/>
    <x v="1"/>
    <x v="2"/>
    <n v="59.264380557000003"/>
    <n v="70.182595023999994"/>
    <n v="48.346166089999997"/>
    <n v="119"/>
  </r>
  <r>
    <x v="10"/>
    <x v="2"/>
    <x v="1"/>
    <x v="2"/>
    <n v="99.649974076999996"/>
    <n v="114.37608005"/>
    <n v="84.923868103000004"/>
    <n v="184"/>
  </r>
  <r>
    <x v="11"/>
    <x v="2"/>
    <x v="1"/>
    <x v="2"/>
    <n v="58.854480525"/>
    <n v="70.697874408000004"/>
    <n v="47.011086642000002"/>
    <n v="100"/>
  </r>
  <r>
    <x v="12"/>
    <x v="3"/>
    <x v="1"/>
    <x v="2"/>
    <n v="133.02119026"/>
    <n v="136.47308884"/>
    <n v="129.56929169"/>
    <n v="5955"/>
  </r>
  <r>
    <x v="0"/>
    <x v="0"/>
    <x v="2"/>
    <x v="2"/>
    <n v="58.542248004000001"/>
    <n v="65.612356735999995"/>
    <n v="51.472139272"/>
    <n v="265"/>
  </r>
  <r>
    <x v="1"/>
    <x v="0"/>
    <x v="2"/>
    <x v="2"/>
    <n v="563.55666527999995"/>
    <n v="585.40249333999998"/>
    <n v="541.71083721000002"/>
    <n v="2413"/>
  </r>
  <r>
    <x v="2"/>
    <x v="0"/>
    <x v="2"/>
    <x v="2"/>
    <n v="243.84102515000001"/>
    <n v="258.29669378"/>
    <n v="229.38535651000001"/>
    <n v="1065"/>
  </r>
  <r>
    <x v="3"/>
    <x v="0"/>
    <x v="2"/>
    <x v="2"/>
    <n v="35.930248226000003"/>
    <n v="41.683880238999997"/>
    <n v="30.176616212999999"/>
    <n v="151"/>
  </r>
  <r>
    <x v="4"/>
    <x v="0"/>
    <x v="2"/>
    <x v="2"/>
    <n v="3.6414480156"/>
    <n v="5.4379386324999999"/>
    <n v="1.8449573986000001"/>
    <n v="16"/>
  </r>
  <r>
    <x v="5"/>
    <x v="0"/>
    <x v="2"/>
    <x v="2"/>
    <n v="2.0889565149"/>
    <n v="3.4629843984000002"/>
    <n v="0.71492863149999997"/>
    <n v="9"/>
  </r>
  <r>
    <x v="6"/>
    <x v="0"/>
    <x v="2"/>
    <x v="2"/>
    <n v="8.0895970349000006"/>
    <n v="10.783685835"/>
    <n v="5.3955082347000003"/>
    <n v="35"/>
  </r>
  <r>
    <x v="7"/>
    <x v="0"/>
    <x v="2"/>
    <x v="2"/>
    <n v="96.074497067999999"/>
    <n v="105.06244604"/>
    <n v="87.086548098999998"/>
    <n v="440"/>
  </r>
  <r>
    <x v="8"/>
    <x v="0"/>
    <x v="2"/>
    <x v="2"/>
    <n v="215.36490785999999"/>
    <n v="229.09751104"/>
    <n v="201.63230469000001"/>
    <n v="934"/>
  </r>
  <r>
    <x v="9"/>
    <x v="0"/>
    <x v="2"/>
    <x v="2"/>
    <n v="187.64773664000001"/>
    <n v="200.22258060999999"/>
    <n v="175.07289266999999"/>
    <n v="848"/>
  </r>
  <r>
    <x v="10"/>
    <x v="1"/>
    <x v="2"/>
    <x v="2"/>
    <n v="341.63635820000002"/>
    <n v="358.45434131000002"/>
    <n v="324.81837510000003"/>
    <n v="1545"/>
  </r>
  <r>
    <x v="11"/>
    <x v="1"/>
    <x v="2"/>
    <x v="2"/>
    <n v="216.08784532999999"/>
    <n v="230.24003981000001"/>
    <n v="201.93565086000001"/>
    <n v="889"/>
  </r>
  <r>
    <x v="0"/>
    <x v="1"/>
    <x v="2"/>
    <x v="2"/>
    <n v="52.677481718999999"/>
    <n v="59.340229747999999"/>
    <n v="46.014733689000003"/>
    <n v="242"/>
  </r>
  <r>
    <x v="1"/>
    <x v="1"/>
    <x v="2"/>
    <x v="2"/>
    <n v="12.092645537999999"/>
    <n v="15.335541146000001"/>
    <n v="8.8497499291999997"/>
    <n v="54"/>
  </r>
  <r>
    <x v="2"/>
    <x v="1"/>
    <x v="2"/>
    <x v="2"/>
    <n v="3.9540439752999998"/>
    <n v="5.7940258152000004"/>
    <n v="2.1140621355000002"/>
    <n v="18"/>
  </r>
  <r>
    <x v="3"/>
    <x v="1"/>
    <x v="2"/>
    <x v="2"/>
    <n v="11.756394112000001"/>
    <n v="14.932774923"/>
    <n v="8.5800132999999992"/>
    <n v="53"/>
  </r>
  <r>
    <x v="4"/>
    <x v="1"/>
    <x v="2"/>
    <x v="2"/>
    <n v="37.363868138999997"/>
    <n v="42.937267233"/>
    <n v="31.790469044000002"/>
    <n v="174"/>
  </r>
  <r>
    <x v="5"/>
    <x v="1"/>
    <x v="2"/>
    <x v="2"/>
    <n v="38.745247065999997"/>
    <n v="44.426970312999998"/>
    <n v="33.063523818"/>
    <n v="180"/>
  </r>
  <r>
    <x v="6"/>
    <x v="1"/>
    <x v="2"/>
    <x v="2"/>
    <n v="110.68745849"/>
    <n v="120.42672503"/>
    <n v="100.94819194999999"/>
    <n v="497"/>
  </r>
  <r>
    <x v="7"/>
    <x v="1"/>
    <x v="2"/>
    <x v="2"/>
    <n v="105.85825726"/>
    <n v="115.22694712000001"/>
    <n v="96.489567394000005"/>
    <n v="491"/>
  </r>
  <r>
    <x v="8"/>
    <x v="1"/>
    <x v="2"/>
    <x v="2"/>
    <n v="73.454572577999997"/>
    <n v="81.373147399000004"/>
    <n v="65.535997756"/>
    <n v="332"/>
  </r>
  <r>
    <x v="9"/>
    <x v="1"/>
    <x v="2"/>
    <x v="2"/>
    <n v="51.383656459999997"/>
    <n v="57.903967649999998"/>
    <n v="44.863345270000003"/>
    <n v="240"/>
  </r>
  <r>
    <x v="10"/>
    <x v="2"/>
    <x v="2"/>
    <x v="2"/>
    <n v="77.383839241999993"/>
    <n v="85.470126960000002"/>
    <n v="69.297551523999999"/>
    <n v="352"/>
  </r>
  <r>
    <x v="11"/>
    <x v="2"/>
    <x v="2"/>
    <x v="2"/>
    <n v="46.861870453999998"/>
    <n v="53.505683726000001"/>
    <n v="40.218057182999999"/>
    <n v="192"/>
  </r>
  <r>
    <x v="12"/>
    <x v="3"/>
    <x v="2"/>
    <x v="2"/>
    <n v="107.18344509000001"/>
    <n v="109.1484541"/>
    <n v="105.21843608"/>
    <n v="11435"/>
  </r>
</pivotCacheRecords>
</file>

<file path=xl/pivotCache/pivotCacheRecords2.xml><?xml version="1.0" encoding="utf-8"?>
<pivotCacheRecords xmlns="http://schemas.openxmlformats.org/spreadsheetml/2006/main" xmlns:r="http://schemas.openxmlformats.org/officeDocument/2006/relationships" count="63">
  <r>
    <x v="0"/>
    <x v="0"/>
    <x v="0"/>
    <n v="668"/>
    <m/>
  </r>
  <r>
    <x v="0"/>
    <x v="0"/>
    <x v="1"/>
    <n v="128"/>
    <m/>
  </r>
  <r>
    <x v="0"/>
    <x v="0"/>
    <x v="2"/>
    <n v="85"/>
    <m/>
  </r>
  <r>
    <x v="0"/>
    <x v="0"/>
    <x v="3"/>
    <n v="64"/>
    <m/>
  </r>
  <r>
    <x v="0"/>
    <x v="0"/>
    <x v="4"/>
    <n v="58"/>
    <m/>
  </r>
  <r>
    <x v="0"/>
    <x v="0"/>
    <x v="5"/>
    <n v="47"/>
    <m/>
  </r>
  <r>
    <x v="0"/>
    <x v="0"/>
    <x v="6"/>
    <n v="40"/>
    <m/>
  </r>
  <r>
    <x v="0"/>
    <x v="1"/>
    <x v="0"/>
    <n v="5804"/>
    <m/>
  </r>
  <r>
    <x v="0"/>
    <x v="1"/>
    <x v="7"/>
    <n v="1851"/>
    <m/>
  </r>
  <r>
    <x v="0"/>
    <x v="1"/>
    <x v="1"/>
    <n v="763"/>
    <m/>
  </r>
  <r>
    <x v="0"/>
    <x v="1"/>
    <x v="4"/>
    <n v="497"/>
    <m/>
  </r>
  <r>
    <x v="0"/>
    <x v="1"/>
    <x v="5"/>
    <n v="413"/>
    <m/>
  </r>
  <r>
    <x v="0"/>
    <x v="1"/>
    <x v="8"/>
    <n v="375"/>
    <m/>
  </r>
  <r>
    <x v="0"/>
    <x v="1"/>
    <x v="2"/>
    <n v="355"/>
    <m/>
  </r>
  <r>
    <x v="0"/>
    <x v="2"/>
    <x v="0"/>
    <n v="6472"/>
    <m/>
  </r>
  <r>
    <x v="0"/>
    <x v="2"/>
    <x v="7"/>
    <n v="1854"/>
    <m/>
  </r>
  <r>
    <x v="0"/>
    <x v="2"/>
    <x v="1"/>
    <n v="891"/>
    <m/>
  </r>
  <r>
    <x v="0"/>
    <x v="2"/>
    <x v="4"/>
    <n v="555"/>
    <m/>
  </r>
  <r>
    <x v="0"/>
    <x v="2"/>
    <x v="5"/>
    <n v="460"/>
    <m/>
  </r>
  <r>
    <x v="0"/>
    <x v="2"/>
    <x v="2"/>
    <n v="440"/>
    <m/>
  </r>
  <r>
    <x v="0"/>
    <x v="2"/>
    <x v="8"/>
    <n v="392"/>
    <m/>
  </r>
  <r>
    <x v="1"/>
    <x v="0"/>
    <x v="0"/>
    <n v="1045"/>
    <m/>
  </r>
  <r>
    <x v="1"/>
    <x v="0"/>
    <x v="2"/>
    <n v="176"/>
    <m/>
  </r>
  <r>
    <x v="1"/>
    <x v="0"/>
    <x v="3"/>
    <n v="135"/>
    <m/>
  </r>
  <r>
    <x v="1"/>
    <x v="0"/>
    <x v="4"/>
    <n v="115"/>
    <m/>
  </r>
  <r>
    <x v="1"/>
    <x v="0"/>
    <x v="1"/>
    <n v="102"/>
    <m/>
  </r>
  <r>
    <x v="1"/>
    <x v="0"/>
    <x v="6"/>
    <n v="90"/>
    <m/>
  </r>
  <r>
    <x v="1"/>
    <x v="0"/>
    <x v="5"/>
    <n v="66"/>
    <m/>
  </r>
  <r>
    <x v="1"/>
    <x v="1"/>
    <x v="0"/>
    <n v="5904"/>
    <m/>
  </r>
  <r>
    <x v="1"/>
    <x v="1"/>
    <x v="7"/>
    <n v="1175"/>
    <m/>
  </r>
  <r>
    <x v="1"/>
    <x v="1"/>
    <x v="4"/>
    <n v="1155"/>
    <m/>
  </r>
  <r>
    <x v="1"/>
    <x v="1"/>
    <x v="1"/>
    <n v="623"/>
    <m/>
  </r>
  <r>
    <x v="1"/>
    <x v="1"/>
    <x v="8"/>
    <n v="420"/>
    <m/>
  </r>
  <r>
    <x v="1"/>
    <x v="1"/>
    <x v="5"/>
    <n v="389"/>
    <m/>
  </r>
  <r>
    <x v="1"/>
    <x v="1"/>
    <x v="2"/>
    <n v="350"/>
    <m/>
  </r>
  <r>
    <x v="1"/>
    <x v="2"/>
    <x v="0"/>
    <n v="6949"/>
    <m/>
  </r>
  <r>
    <x v="1"/>
    <x v="2"/>
    <x v="4"/>
    <n v="1270"/>
    <m/>
  </r>
  <r>
    <x v="1"/>
    <x v="2"/>
    <x v="7"/>
    <n v="1179"/>
    <m/>
  </r>
  <r>
    <x v="1"/>
    <x v="2"/>
    <x v="1"/>
    <n v="725"/>
    <m/>
  </r>
  <r>
    <x v="1"/>
    <x v="2"/>
    <x v="2"/>
    <n v="526"/>
    <m/>
  </r>
  <r>
    <x v="1"/>
    <x v="2"/>
    <x v="8"/>
    <n v="468"/>
    <m/>
  </r>
  <r>
    <x v="1"/>
    <x v="2"/>
    <x v="5"/>
    <n v="455"/>
    <m/>
  </r>
  <r>
    <x v="2"/>
    <x v="0"/>
    <x v="0"/>
    <n v="1713"/>
    <m/>
  </r>
  <r>
    <x v="2"/>
    <x v="0"/>
    <x v="2"/>
    <n v="261"/>
    <m/>
  </r>
  <r>
    <x v="2"/>
    <x v="0"/>
    <x v="1"/>
    <n v="230"/>
    <m/>
  </r>
  <r>
    <x v="2"/>
    <x v="0"/>
    <x v="3"/>
    <n v="199"/>
    <m/>
  </r>
  <r>
    <x v="2"/>
    <x v="0"/>
    <x v="4"/>
    <n v="173"/>
    <m/>
  </r>
  <r>
    <x v="2"/>
    <x v="0"/>
    <x v="6"/>
    <n v="130"/>
    <m/>
  </r>
  <r>
    <x v="2"/>
    <x v="0"/>
    <x v="5"/>
    <n v="113"/>
    <m/>
  </r>
  <r>
    <x v="2"/>
    <x v="1"/>
    <x v="0"/>
    <n v="11708"/>
    <m/>
  </r>
  <r>
    <x v="2"/>
    <x v="1"/>
    <x v="7"/>
    <n v="3026"/>
    <m/>
  </r>
  <r>
    <x v="2"/>
    <x v="1"/>
    <x v="4"/>
    <n v="1652"/>
    <m/>
  </r>
  <r>
    <x v="2"/>
    <x v="1"/>
    <x v="1"/>
    <n v="1386"/>
    <m/>
  </r>
  <r>
    <x v="2"/>
    <x v="1"/>
    <x v="5"/>
    <n v="802"/>
    <m/>
  </r>
  <r>
    <x v="2"/>
    <x v="1"/>
    <x v="8"/>
    <n v="795"/>
    <m/>
  </r>
  <r>
    <x v="2"/>
    <x v="1"/>
    <x v="2"/>
    <n v="705"/>
    <m/>
  </r>
  <r>
    <x v="2"/>
    <x v="2"/>
    <x v="0"/>
    <n v="13421"/>
    <m/>
  </r>
  <r>
    <x v="2"/>
    <x v="2"/>
    <x v="7"/>
    <n v="3033"/>
    <m/>
  </r>
  <r>
    <x v="2"/>
    <x v="2"/>
    <x v="4"/>
    <n v="1825"/>
    <m/>
  </r>
  <r>
    <x v="2"/>
    <x v="2"/>
    <x v="1"/>
    <n v="1616"/>
    <m/>
  </r>
  <r>
    <x v="2"/>
    <x v="2"/>
    <x v="2"/>
    <n v="966"/>
    <m/>
  </r>
  <r>
    <x v="2"/>
    <x v="2"/>
    <x v="5"/>
    <n v="915"/>
    <m/>
  </r>
  <r>
    <x v="2"/>
    <x v="2"/>
    <x v="8"/>
    <n v="86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4">
  <location ref="O7:S36" firstHeaderRow="1" firstDataRow="2" firstDataCol="1" rowPageCount="1" colPageCount="1"/>
  <pivotFields count="8">
    <pivotField axis="axisRow" showAll="0">
      <items count="14">
        <item x="10"/>
        <item x="11"/>
        <item x="0"/>
        <item x="1"/>
        <item x="2"/>
        <item x="3"/>
        <item x="4"/>
        <item x="5"/>
        <item x="6"/>
        <item x="7"/>
        <item x="8"/>
        <item x="9"/>
        <item h="1" x="12"/>
        <item t="default"/>
      </items>
    </pivotField>
    <pivotField axis="axisRow" showAll="0">
      <items count="5">
        <item x="0"/>
        <item x="1"/>
        <item x="2"/>
        <item h="1" x="3"/>
        <item t="default"/>
      </items>
    </pivotField>
    <pivotField axis="axisCol" showAll="0">
      <items count="4">
        <item x="0"/>
        <item x="1"/>
        <item x="2"/>
        <item t="default"/>
      </items>
    </pivotField>
    <pivotField axis="axisPage" showAll="0">
      <items count="4">
        <item x="0"/>
        <item x="1"/>
        <item x="2"/>
        <item t="default"/>
      </items>
    </pivotField>
    <pivotField dataField="1" showAll="0"/>
    <pivotField showAll="0"/>
    <pivotField showAll="0"/>
    <pivotField showAll="0"/>
  </pivotFields>
  <rowFields count="2">
    <field x="1"/>
    <field x="0"/>
  </rowFields>
  <rowItems count="28">
    <i>
      <x/>
    </i>
    <i r="1">
      <x v="2"/>
    </i>
    <i r="1">
      <x v="3"/>
    </i>
    <i r="1">
      <x v="4"/>
    </i>
    <i r="1">
      <x v="5"/>
    </i>
    <i r="1">
      <x v="6"/>
    </i>
    <i r="1">
      <x v="7"/>
    </i>
    <i r="1">
      <x v="8"/>
    </i>
    <i r="1">
      <x v="9"/>
    </i>
    <i r="1">
      <x v="10"/>
    </i>
    <i r="1">
      <x v="11"/>
    </i>
    <i>
      <x v="1"/>
    </i>
    <i r="1">
      <x/>
    </i>
    <i r="1">
      <x v="1"/>
    </i>
    <i r="1">
      <x v="2"/>
    </i>
    <i r="1">
      <x v="3"/>
    </i>
    <i r="1">
      <x v="4"/>
    </i>
    <i r="1">
      <x v="5"/>
    </i>
    <i r="1">
      <x v="6"/>
    </i>
    <i r="1">
      <x v="7"/>
    </i>
    <i r="1">
      <x v="8"/>
    </i>
    <i r="1">
      <x v="9"/>
    </i>
    <i r="1">
      <x v="10"/>
    </i>
    <i r="1">
      <x v="11"/>
    </i>
    <i>
      <x v="2"/>
    </i>
    <i r="1">
      <x/>
    </i>
    <i r="1">
      <x v="1"/>
    </i>
    <i t="grand">
      <x/>
    </i>
  </rowItems>
  <colFields count="1">
    <field x="2"/>
  </colFields>
  <colItems count="4">
    <i>
      <x/>
    </i>
    <i>
      <x v="1"/>
    </i>
    <i>
      <x v="2"/>
    </i>
    <i t="grand">
      <x/>
    </i>
  </colItems>
  <pageFields count="1">
    <pageField fld="3" item="1" hier="-1"/>
  </pageFields>
  <dataFields count="1">
    <dataField name="Sum of Age-Standardised Rate of Mortality (ASMR)" fld="4" baseField="0" baseItem="0"/>
  </dataFields>
  <chartFormats count="4">
    <chartFormat chart="0" format="213" series="1">
      <pivotArea type="data" outline="0" fieldPosition="0">
        <references count="1">
          <reference field="4294967294" count="1" selected="0">
            <x v="0"/>
          </reference>
        </references>
      </pivotArea>
    </chartFormat>
    <chartFormat chart="0" format="214" series="1">
      <pivotArea type="data" outline="0" fieldPosition="0">
        <references count="2">
          <reference field="4294967294" count="1" selected="0">
            <x v="0"/>
          </reference>
          <reference field="2" count="1" selected="0">
            <x v="1"/>
          </reference>
        </references>
      </pivotArea>
    </chartFormat>
    <chartFormat chart="0" format="215" series="1">
      <pivotArea type="data" outline="0" fieldPosition="0">
        <references count="2">
          <reference field="4294967294" count="1" selected="0">
            <x v="0"/>
          </reference>
          <reference field="2" count="1" selected="0">
            <x v="2"/>
          </reference>
        </references>
      </pivotArea>
    </chartFormat>
    <chartFormat chart="0" format="216"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6" minRefreshableVersion="3" useAutoFormatting="1" createdVersion="6" indent="0" outline="1" outlineData="1" multipleFieldFilters="0" chartFormat="3">
  <location ref="O4:P39" firstHeaderRow="1" firstDataRow="1" firstDataCol="1"/>
  <pivotFields count="5">
    <pivotField axis="axisRow" showAll="0">
      <items count="5">
        <item x="0"/>
        <item h="1" m="1" x="3"/>
        <item x="1"/>
        <item h="1" x="2"/>
        <item t="default"/>
      </items>
    </pivotField>
    <pivotField axis="axisRow" showAll="0">
      <items count="4">
        <item x="0"/>
        <item x="1"/>
        <item h="1" x="2"/>
        <item t="default"/>
      </items>
    </pivotField>
    <pivotField axis="axisRow" showAll="0">
      <items count="11">
        <item x="0"/>
        <item x="8"/>
        <item x="1"/>
        <item x="6"/>
        <item x="7"/>
        <item m="1" x="9"/>
        <item x="5"/>
        <item x="4"/>
        <item x="2"/>
        <item x="3"/>
        <item t="default"/>
      </items>
    </pivotField>
    <pivotField dataField="1" showAll="0"/>
    <pivotField showAll="0"/>
  </pivotFields>
  <rowFields count="3">
    <field x="0"/>
    <field x="1"/>
    <field x="2"/>
  </rowFields>
  <rowItems count="35">
    <i>
      <x/>
    </i>
    <i r="1">
      <x/>
    </i>
    <i r="2">
      <x/>
    </i>
    <i r="2">
      <x v="2"/>
    </i>
    <i r="2">
      <x v="3"/>
    </i>
    <i r="2">
      <x v="6"/>
    </i>
    <i r="2">
      <x v="7"/>
    </i>
    <i r="2">
      <x v="8"/>
    </i>
    <i r="2">
      <x v="9"/>
    </i>
    <i r="1">
      <x v="1"/>
    </i>
    <i r="2">
      <x/>
    </i>
    <i r="2">
      <x v="1"/>
    </i>
    <i r="2">
      <x v="2"/>
    </i>
    <i r="2">
      <x v="4"/>
    </i>
    <i r="2">
      <x v="6"/>
    </i>
    <i r="2">
      <x v="7"/>
    </i>
    <i r="2">
      <x v="8"/>
    </i>
    <i>
      <x v="2"/>
    </i>
    <i r="1">
      <x/>
    </i>
    <i r="2">
      <x/>
    </i>
    <i r="2">
      <x v="2"/>
    </i>
    <i r="2">
      <x v="3"/>
    </i>
    <i r="2">
      <x v="6"/>
    </i>
    <i r="2">
      <x v="7"/>
    </i>
    <i r="2">
      <x v="8"/>
    </i>
    <i r="2">
      <x v="9"/>
    </i>
    <i r="1">
      <x v="1"/>
    </i>
    <i r="2">
      <x/>
    </i>
    <i r="2">
      <x v="1"/>
    </i>
    <i r="2">
      <x v="2"/>
    </i>
    <i r="2">
      <x v="4"/>
    </i>
    <i r="2">
      <x v="6"/>
    </i>
    <i r="2">
      <x v="7"/>
    </i>
    <i r="2">
      <x v="8"/>
    </i>
    <i t="grand">
      <x/>
    </i>
  </rowItems>
  <colItems count="1">
    <i/>
  </colItems>
  <dataFields count="1">
    <dataField name="Sum of Deaths involving COVID-19" fld="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2" name="Table_of_contents" displayName="Table_of_contents" ref="A4:B17" totalsRowShown="0" headerRowDxfId="185" dataDxfId="184">
  <autoFilter ref="A4:B17">
    <filterColumn colId="0" hiddenButton="1"/>
    <filterColumn colId="1" hiddenButton="1"/>
  </autoFilter>
  <tableColumns count="2">
    <tableColumn id="1" name="Worksheet name" dataDxfId="183"/>
    <tableColumn id="2" name="Worksheet title" dataDxfId="182" dataCellStyle="Hyperlink"/>
  </tableColumns>
  <tableStyleInfo name="TableStyleLight15" showFirstColumn="0" showLastColumn="0" showRowStripes="0" showColumnStripes="0"/>
</table>
</file>

<file path=xl/tables/table10.xml><?xml version="1.0" encoding="utf-8"?>
<table xmlns="http://schemas.openxmlformats.org/spreadsheetml/2006/main" id="9" name="tab_m8_intermediate_zone_deaths" displayName="tab_m8_intermediate_zone_deaths" ref="A5:F1285" totalsRowShown="0" headerRowDxfId="74" dataDxfId="72" headerRowBorderDxfId="73" tableBorderDxfId="71">
  <autoFilter ref="A5:F1285"/>
  <tableColumns count="6">
    <tableColumn id="24" name="Intermediate Zone code" dataDxfId="70"/>
    <tableColumn id="1" name="Name of Intermediate Zone" dataDxfId="69"/>
    <tableColumn id="2" name="Local authority" dataDxfId="68"/>
    <tableColumn id="7" name="Population (mid-2020)" dataDxfId="67"/>
    <tableColumn id="3" name="Deaths" dataDxfId="66"/>
    <tableColumn id="4" name="Crude rate of mortality per 100,000 population" dataDxfId="65">
      <calculatedColumnFormula>(tab_m8_intermediate_zone_deaths[[#This Row],[Deaths]]*100000)/tab_m8_intermediate_zone_deaths[[#This Row],[Population (mid-2020)]]</calculatedColumnFormula>
    </tableColumn>
  </tableColumns>
  <tableStyleInfo showFirstColumn="0" showLastColumn="0" showRowStripes="1" showColumnStripes="0"/>
</table>
</file>

<file path=xl/tables/table11.xml><?xml version="1.0" encoding="utf-8"?>
<table xmlns="http://schemas.openxmlformats.org/spreadsheetml/2006/main" id="10" name="tab_m9_wider_covid_related_WHO_codes" displayName="tab_m9_wider_covid_related_WHO_codes" ref="A5:P30" totalsRowCount="1" headerRowDxfId="64" dataDxfId="62" headerRowBorderDxfId="63" tableBorderDxfId="61">
  <autoFilter ref="A5:P29"/>
  <tableColumns count="16">
    <tableColumn id="24" name="Month of death_x000a__x000a_" totalsRowLabel="Total" dataDxfId="60" totalsRowDxfId="59"/>
    <tableColumn id="13" name="Year of death_x000a__x000a_" totalsRowLabel="Total" dataDxfId="58" totalsRowDxfId="57"/>
    <tableColumn id="3" name="COVID-19, virus identified (U07.1)_x000a__x000a__x000a__x000a__x000a__x000a__x000a_Mentioned" totalsRowFunction="sum" dataDxfId="56" totalsRowDxfId="55"/>
    <tableColumn id="4" name="COVID-19, virus identified (U07.1)_x000a__x000a__x000a__x000a__x000a__x000a__x000a_Underlying cause" totalsRowFunction="sum" dataDxfId="54" totalsRowDxfId="53"/>
    <tableColumn id="5" name="COVID-19, virus not identified (U07.2)_x000a__x000a__x000a__x000a__x000a__x000a_Mentioned" totalsRowFunction="sum" dataDxfId="52" totalsRowDxfId="51"/>
    <tableColumn id="11" name="COVID-19, virus not identified (U07.2)_x000a__x000a__x000a__x000a__x000a__x000a_Underlying cause" totalsRowFunction="sum" dataDxfId="50" totalsRowDxfId="49"/>
    <tableColumn id="10" name="Personal history of COVID-19, unspecified (U08.9)_x000a__x000a__x000a__x000a__x000a_Mentioned" totalsRowFunction="sum" dataDxfId="48" totalsRowDxfId="47"/>
    <tableColumn id="9" name="Personal history of COVID-19, unspecified (U08.9)_x000a__x000a__x000a__x000a__x000a_Underlying cause" totalsRowLabel="not applicable" dataDxfId="46" totalsRowDxfId="45"/>
    <tableColumn id="14" name="Post COVID-19 condition, unspecified (U09.9)_x000a__x000a__x000a__x000a__x000a_Mentioned" totalsRowFunction="sum" dataDxfId="44" totalsRowDxfId="43"/>
    <tableColumn id="15" name="Post COVID-19 condition, unspecified (U09.9)_x000a__x000a__x000a__x000a__x000a_Underlying cause" totalsRowLabel="not applicable" dataDxfId="42" totalsRowDxfId="41"/>
    <tableColumn id="8" name="Multisystem inflammatory syndrome associated with COVID-19, unspecified (U10.9)_x000a__x000a_Mentioned" totalsRowFunction="sum" dataDxfId="40" totalsRowDxfId="39"/>
    <tableColumn id="7" name="Multisystem inflammatory syndrome associated with COVID-19, unspecified (U10.9)_x000a__x000a_Underlying cause" totalsRowFunction="sum" dataDxfId="38" totalsRowDxfId="37"/>
    <tableColumn id="2" name="Need for immunisation against COVID-19, unspecified (U11.9)_x000a__x000a__x000a__x000a_Mentioned" totalsRowFunction="sum" dataDxfId="36" totalsRowDxfId="35"/>
    <tableColumn id="1" name="Need for immunisation against COVID-19, unspecified (U11.9)_x000a__x000a__x000a__x000a_Underlying cause" totalsRowLabel="not applicable" dataDxfId="34" totalsRowDxfId="33"/>
    <tableColumn id="12" name="COVID-19vaccines causing adverse effects in therapeutic use, unspecified (U12.9)_x000a__x000a_Mentioned" totalsRowFunction="sum" dataDxfId="32" totalsRowDxfId="31"/>
    <tableColumn id="6" name="COVID-19vaccines causing adverse effects in therapeutic use, unspecified (U12.9)_x000a__x000a_Underlying cause" totalsRowFunction="sum" dataDxfId="30" totalsRowDxfId="29"/>
  </tableColumns>
  <tableStyleInfo showFirstColumn="0" showLastColumn="0" showRowStripes="1" showColumnStripes="0"/>
</table>
</file>

<file path=xl/tables/table12.xml><?xml version="1.0" encoding="utf-8"?>
<table xmlns="http://schemas.openxmlformats.org/spreadsheetml/2006/main" id="11" name="tab_m10_leading_cause_month" displayName="tab_m10_leading_cause_month" ref="A5:G130" totalsRowShown="0" headerRowDxfId="28" dataDxfId="26" headerRowBorderDxfId="27" tableBorderDxfId="25">
  <autoFilter ref="A5:G130"/>
  <sortState ref="A6:G130">
    <sortCondition ref="B6:B130"/>
    <sortCondition ref="A6:A130" customList="January,February,March,April,May,June,July,August,September,October,November,December"/>
    <sortCondition ref="C6:C130"/>
  </sortState>
  <tableColumns count="7">
    <tableColumn id="24" name="Month of death" dataDxfId="24"/>
    <tableColumn id="1" name="Year of death" dataDxfId="23"/>
    <tableColumn id="2" name="Rank" dataDxfId="22">
      <calculatedColumnFormula>SUMPRODUCT((tab_m10_leading_cause_month[[#This Row],[Month of death]]=tab_m10_leading_cause_month[Month of death])*(tab_m10_leading_cause_month[[#This Row],[Year of death]]=tab_m10_leading_cause_month[Year of death])*(tab_m10_leading_cause_month[[#This Row],[Deaths]]&lt;tab_m10_leading_cause_month[Deaths]))+1</calculatedColumnFormula>
    </tableColumn>
    <tableColumn id="3" name="ICD-10 codes" dataDxfId="21"/>
    <tableColumn id="6" name="Cause" dataDxfId="20"/>
    <tableColumn id="4" name="Deaths" dataDxfId="19"/>
    <tableColumn id="5" name="Percentage of all deaths that month" dataDxfId="18"/>
  </tableColumns>
  <tableStyleInfo showFirstColumn="0" showLastColumn="0" showRowStripes="1" showColumnStripes="0"/>
</table>
</file>

<file path=xl/tables/table13.xml><?xml version="1.0" encoding="utf-8"?>
<table xmlns="http://schemas.openxmlformats.org/spreadsheetml/2006/main" id="12" name="tab_m11_preexisting_condition" displayName="tab_m11_preexisting_condition" ref="A5:E180" totalsRowShown="0" headerRowDxfId="17" dataDxfId="15" headerRowBorderDxfId="16" tableBorderDxfId="14">
  <autoFilter ref="A5:E180"/>
  <sortState ref="A6:E180">
    <sortCondition ref="B6:B180"/>
    <sortCondition ref="A6:A180" customList="January,February,March,April,May,June,July,August,September,October,November,December"/>
    <sortCondition descending="1" ref="D6:D180"/>
  </sortState>
  <tableColumns count="5">
    <tableColumn id="24" name="Month of death" dataDxfId="13"/>
    <tableColumn id="1" name="Year of death" dataDxfId="12"/>
    <tableColumn id="2" name="Pre-existing condition" dataDxfId="11"/>
    <tableColumn id="3" name="Deaths involving COVID-19" dataDxfId="10"/>
    <tableColumn id="6" name="Percentage of all COVID-19 deaths that month" dataDxfId="9"/>
  </tableColumns>
  <tableStyleInfo showFirstColumn="0" showLastColumn="0" showRowStripes="1" showColumnStripes="0"/>
</table>
</file>

<file path=xl/tables/table14.xml><?xml version="1.0" encoding="utf-8"?>
<table xmlns="http://schemas.openxmlformats.org/spreadsheetml/2006/main" id="13" name="tab_m12_preexisting_condition_age_sex" displayName="tab_m12_preexisting_condition_age_sex" ref="A5:E68" totalsRowShown="0" headerRowDxfId="8" dataDxfId="6" headerRowBorderDxfId="7" tableBorderDxfId="5">
  <autoFilter ref="A5:E68"/>
  <sortState ref="A6:E68">
    <sortCondition ref="A6:A68"/>
    <sortCondition ref="B6:B68"/>
    <sortCondition descending="1" ref="D6:D68"/>
  </sortState>
  <tableColumns count="5">
    <tableColumn id="24" name="Sex" dataDxfId="4"/>
    <tableColumn id="1" name="Age Group" dataDxfId="3"/>
    <tableColumn id="2" name="Pre-existing condition" dataDxfId="2"/>
    <tableColumn id="3" name="Deaths involving COVID-19" dataDxfId="1"/>
    <tableColumn id="5" name="Percentage of all COVID-19 deaths in age/sex group that month" dataDxfId="0"/>
  </tableColumns>
  <tableStyleInfo showFirstColumn="0" showLastColumn="0" showRowStripes="1" showColumnStripes="0"/>
</table>
</file>

<file path=xl/tables/table2.xml><?xml version="1.0" encoding="utf-8"?>
<table xmlns="http://schemas.openxmlformats.org/spreadsheetml/2006/main" id="3" name="Notes" displayName="Notes" ref="A5:D25" totalsRowShown="0" headerRowDxfId="181" dataDxfId="180">
  <autoFilter ref="A5:D25">
    <filterColumn colId="0" hiddenButton="1"/>
    <filterColumn colId="1" hiddenButton="1"/>
    <filterColumn colId="2" hiddenButton="1"/>
    <filterColumn colId="3" hiddenButton="1"/>
  </autoFilter>
  <tableColumns count="4">
    <tableColumn id="1" name="Note number" dataDxfId="179"/>
    <tableColumn id="2" name="Note text" dataDxfId="178"/>
    <tableColumn id="3" name="Related tables" dataDxfId="177"/>
    <tableColumn id="4" name="Link for more information" dataDxfId="176"/>
  </tableColumns>
  <tableStyleInfo name="TableStyleLight15" showFirstColumn="0" showLastColumn="0" showRowStripes="0" showColumnStripes="0"/>
</table>
</file>

<file path=xl/tables/table3.xml><?xml version="1.0" encoding="utf-8"?>
<table xmlns="http://schemas.openxmlformats.org/spreadsheetml/2006/main" id="26" name="tab_m1_asmr_rates_of_mortality_scotland_cause" displayName="tab_m1_asmr_rates_of_mortality_scotland_cause" ref="A5:H230" totalsRowShown="0" headerRowDxfId="175" dataDxfId="173" headerRowBorderDxfId="174" tableBorderDxfId="172">
  <autoFilter ref="A5:H230"/>
  <sortState ref="A6:H230">
    <sortCondition ref="D6:D230"/>
    <sortCondition ref="C6:C230"/>
    <sortCondition ref="B6:B230"/>
    <sortCondition ref="A6:A230" customList="January,February,March,April,May,June,July,August,September,October,November,December"/>
  </sortState>
  <tableColumns count="8">
    <tableColumn id="24" name="Month of occurrence" dataDxfId="171"/>
    <tableColumn id="7" name="Year of occurrence" dataDxfId="170"/>
    <tableColumn id="1" name="Sex" dataDxfId="169"/>
    <tableColumn id="2" name="Cause" dataDxfId="168"/>
    <tableColumn id="3" name="Age-Standardised Rate of Mortality (ASMR)" dataDxfId="167"/>
    <tableColumn id="4" name="Upper Confidence Interval" dataDxfId="166"/>
    <tableColumn id="5" name="Lower Confidence Interval" dataDxfId="165"/>
    <tableColumn id="6" name="Deaths" dataDxfId="164"/>
  </tableColumns>
  <tableStyleInfo showFirstColumn="0" showLastColumn="0" showRowStripes="1" showColumnStripes="0"/>
</table>
</file>

<file path=xl/tables/table4.xml><?xml version="1.0" encoding="utf-8"?>
<table xmlns="http://schemas.openxmlformats.org/spreadsheetml/2006/main" id="1" name="tab_m2_age_specific_rates_of_mortality_scotland" displayName="tab_m2_age_specific_rates_of_mortality_scotland" ref="A5:Y455" totalsRowShown="0" headerRowDxfId="163" dataDxfId="161" headerRowBorderDxfId="162" tableBorderDxfId="160">
  <autoFilter ref="A5:Y455"/>
  <sortState ref="A6:Y455">
    <sortCondition ref="A5:A455"/>
  </sortState>
  <tableColumns count="25">
    <tableColumn id="24" name="Month of occurrence" dataDxfId="159"/>
    <tableColumn id="23" name="Year of occurrence" dataDxfId="158"/>
    <tableColumn id="1" name="Sex" dataDxfId="157"/>
    <tableColumn id="2" name="Cause" dataDxfId="156"/>
    <tableColumn id="7" name="Measure" dataDxfId="155"/>
    <tableColumn id="3" name="Age 0" dataDxfId="154"/>
    <tableColumn id="25" name="Age 1-4" dataDxfId="153"/>
    <tableColumn id="4" name="Age 5-9" dataDxfId="152"/>
    <tableColumn id="5" name="Age 10-14" dataDxfId="151"/>
    <tableColumn id="6" name="Age 15-19" dataDxfId="150"/>
    <tableColumn id="8" name="Age 20-24" dataDxfId="149"/>
    <tableColumn id="9" name="Age 25-29" dataDxfId="148"/>
    <tableColumn id="10" name="Age 30-34" dataDxfId="147"/>
    <tableColumn id="11" name="Age 35-39" dataDxfId="146"/>
    <tableColumn id="12" name="Age 40-44" dataDxfId="145"/>
    <tableColumn id="13" name="Age 45-49" dataDxfId="144"/>
    <tableColumn id="14" name="Age 50-54" dataDxfId="143"/>
    <tableColumn id="15" name="Age 55-59" dataDxfId="142"/>
    <tableColumn id="16" name="Age 60-64" dataDxfId="141"/>
    <tableColumn id="17" name="Age 65-69" dataDxfId="140"/>
    <tableColumn id="18" name="Age 70-74" dataDxfId="139"/>
    <tableColumn id="19" name="Age 75-79" dataDxfId="138"/>
    <tableColumn id="20" name="Age 80-84" dataDxfId="137"/>
    <tableColumn id="21" name="Age 85-89" dataDxfId="136"/>
    <tableColumn id="22" name="Age 90 or more" dataDxfId="135"/>
  </tableColumns>
  <tableStyleInfo showFirstColumn="0" showLastColumn="0" showRowStripes="1" showColumnStripes="0"/>
</table>
</file>

<file path=xl/tables/table5.xml><?xml version="1.0" encoding="utf-8"?>
<table xmlns="http://schemas.openxmlformats.org/spreadsheetml/2006/main" id="4" name="tab_m3_simd_deprivation" displayName="tab_m3_simd_deprivation" ref="A5:I35" totalsRowShown="0" headerRowDxfId="134" dataDxfId="132" headerRowBorderDxfId="133" tableBorderDxfId="131">
  <autoFilter ref="A5:I35"/>
  <sortState ref="A6:I35">
    <sortCondition descending="1" ref="C6:C35"/>
    <sortCondition ref="D6:D35"/>
    <sortCondition ref="A6:A35"/>
  </sortState>
  <tableColumns count="9">
    <tableColumn id="24" name="SIMD quintile" dataDxfId="130"/>
    <tableColumn id="9" name="Quintile description" dataDxfId="129"/>
    <tableColumn id="1" name="Sex" dataDxfId="128"/>
    <tableColumn id="2" name="Cause" dataDxfId="127"/>
    <tableColumn id="3" name="Age-Standardised Rate of Mortality (ASMR)" dataDxfId="126"/>
    <tableColumn id="4" name="Upper Confidence Interval Limit" dataDxfId="125"/>
    <tableColumn id="5" name="Lower Confidence Interval Limit" dataDxfId="124"/>
    <tableColumn id="7" name="Confidence interval" dataDxfId="123">
      <calculatedColumnFormula>tab_m3_simd_deprivation[[#This Row],[Upper Confidence Interval Limit]]-tab_m3_simd_deprivation[[#This Row],[Age-Standardised Rate of Mortality (ASMR)]]</calculatedColumnFormula>
    </tableColumn>
    <tableColumn id="6" name="Deaths" dataDxfId="122"/>
  </tableColumns>
  <tableStyleInfo showFirstColumn="0" showLastColumn="0" showRowStripes="1" showColumnStripes="0"/>
</table>
</file>

<file path=xl/tables/table6.xml><?xml version="1.0" encoding="utf-8"?>
<table xmlns="http://schemas.openxmlformats.org/spreadsheetml/2006/main" id="5" name="tab_m4_urban_rural" displayName="tab_m4_urban_rural" ref="A5:I41" totalsRowShown="0" headerRowDxfId="121" dataDxfId="119" headerRowBorderDxfId="120" tableBorderDxfId="118">
  <autoFilter ref="A5:I41"/>
  <sortState ref="A6:I41">
    <sortCondition descending="1" ref="C6:C41"/>
    <sortCondition ref="D6:D41"/>
    <sortCondition ref="A6:A41"/>
  </sortState>
  <tableColumns count="9">
    <tableColumn id="24" name="Urban Rural Classification" dataDxfId="117"/>
    <tableColumn id="8" name="Urban Rural Description" dataDxfId="116"/>
    <tableColumn id="1" name="Sex" dataDxfId="115"/>
    <tableColumn id="2" name="Cause" dataDxfId="114"/>
    <tableColumn id="3" name="Age-Standardised Rate of Mortality (ASMR)" dataDxfId="113"/>
    <tableColumn id="4" name="Upper Confidence Interval Limit" dataDxfId="112"/>
    <tableColumn id="5" name="Lower Confidence Interval Limit" dataDxfId="111"/>
    <tableColumn id="7" name="Confidence interval" dataDxfId="110">
      <calculatedColumnFormula>tab_m4_urban_rural[[#This Row],[Upper Confidence Interval Limit]]-tab_m4_urban_rural[[#This Row],[Age-Standardised Rate of Mortality (ASMR)]]</calculatedColumnFormula>
    </tableColumn>
    <tableColumn id="6" name="Deaths" dataDxfId="109"/>
  </tableColumns>
  <tableStyleInfo showFirstColumn="0" showLastColumn="0" showRowStripes="1" showColumnStripes="0"/>
</table>
</file>

<file path=xl/tables/table7.xml><?xml version="1.0" encoding="utf-8"?>
<table xmlns="http://schemas.openxmlformats.org/spreadsheetml/2006/main" id="6" name="tab_m5_healthboards" displayName="tab_m5_healthboards" ref="A5:H140" totalsRowShown="0" headerRowDxfId="108" dataDxfId="106" headerRowBorderDxfId="107" tableBorderDxfId="105">
  <autoFilter ref="A5:H140"/>
  <sortState ref="A6:H140">
    <sortCondition descending="1" ref="B6:B140"/>
    <sortCondition descending="1" ref="C6:C140"/>
    <sortCondition ref="A6:A140"/>
  </sortState>
  <tableColumns count="8">
    <tableColumn id="24" name="Health board" dataDxfId="104"/>
    <tableColumn id="1" name="Sex" dataDxfId="103"/>
    <tableColumn id="2" name="Cause" dataDxfId="102"/>
    <tableColumn id="3" name="Age-Standardised Rate of Mortality (ASMR)" dataDxfId="101"/>
    <tableColumn id="4" name="Upper Confidence Interval Limit" dataDxfId="100"/>
    <tableColumn id="5" name="Lower Confidence Interval Limit" dataDxfId="99"/>
    <tableColumn id="7" name="Confidence interval" dataDxfId="98">
      <calculatedColumnFormula>tab_m5_healthboards[[#This Row],[Age-Standardised Rate of Mortality (ASMR)]]-tab_m5_healthboards[[#This Row],[Lower Confidence Interval Limit]]</calculatedColumnFormula>
    </tableColumn>
    <tableColumn id="6" name="Deaths" dataDxfId="97"/>
  </tableColumns>
  <tableStyleInfo showFirstColumn="0" showLastColumn="0" showRowStripes="1" showColumnStripes="0"/>
</table>
</file>

<file path=xl/tables/table8.xml><?xml version="1.0" encoding="utf-8"?>
<table xmlns="http://schemas.openxmlformats.org/spreadsheetml/2006/main" id="7" name="tab_m6_councils" displayName="tab_m6_councils" ref="A5:H302" totalsRowShown="0" headerRowDxfId="96" dataDxfId="94" headerRowBorderDxfId="95" tableBorderDxfId="93">
  <autoFilter ref="A5:H302"/>
  <sortState ref="A6:H302">
    <sortCondition descending="1" ref="B6:B302"/>
    <sortCondition descending="1" ref="C6:C302"/>
    <sortCondition ref="A6:A302"/>
  </sortState>
  <tableColumns count="8">
    <tableColumn id="24" name="Council area" dataDxfId="92"/>
    <tableColumn id="1" name="Sex" dataDxfId="91"/>
    <tableColumn id="2" name="Cause" dataDxfId="90"/>
    <tableColumn id="3" name="Age-Standardised Rate of Mortality (ASMR)" dataDxfId="89"/>
    <tableColumn id="4" name="Upper Confidence Interval Limit" dataDxfId="88"/>
    <tableColumn id="5" name="Lower Confidence Interval Limit" dataDxfId="87"/>
    <tableColumn id="7" name="Confidence interval" dataDxfId="86">
      <calculatedColumnFormula>tab_m6_councils[[#This Row],[Age-Standardised Rate of Mortality (ASMR)]]-tab_m6_councils[[#This Row],[Lower Confidence Interval Limit]]</calculatedColumnFormula>
    </tableColumn>
    <tableColumn id="6" name="Deaths" dataDxfId="85"/>
  </tableColumns>
  <tableStyleInfo showFirstColumn="0" showLastColumn="0" showRowStripes="1" showColumnStripes="0"/>
</table>
</file>

<file path=xl/tables/table9.xml><?xml version="1.0" encoding="utf-8"?>
<table xmlns="http://schemas.openxmlformats.org/spreadsheetml/2006/main" id="8" name="tab_m7_occupation_deaths" displayName="tab_m7_occupation_deaths" ref="A5:F79" totalsRowShown="0" headerRowDxfId="84" dataDxfId="82" headerRowBorderDxfId="83" tableBorderDxfId="81">
  <autoFilter ref="A5:F79"/>
  <tableColumns count="6">
    <tableColumn id="24" name="SOC Group" dataDxfId="80"/>
    <tableColumn id="2" name="Cause" dataDxfId="79"/>
    <tableColumn id="3" name="Age-Standardised Rate of Mortality (ASMR)" dataDxfId="78"/>
    <tableColumn id="4" name="Upper Confidence Interval" dataDxfId="77"/>
    <tableColumn id="5" name="Lower Confidence Interval" dataDxfId="76"/>
    <tableColumn id="6" name="Deaths" dataDxfId="75"/>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ivotTable" Target="../pivotTables/pivotTable2.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causesofdeath/bulletins/coronaviruscovid19relateddeathsbyoccupationenglandandwales/deathsregistereduptoandincluding20april2020" TargetMode="External"/><Relationship Id="rId2" Type="http://schemas.openxmlformats.org/officeDocument/2006/relationships/hyperlink" Target="https://www.ons.gov.uk/methodology/classificationsandstandards/standardoccupationalclassificationsoc/soc2010/soc2010volume1structureanddescriptionsofunitgroups" TargetMode="External"/><Relationship Id="rId1" Type="http://schemas.openxmlformats.org/officeDocument/2006/relationships/hyperlink" Target="https://www.gov.scot/publications/scottish-government-urban-rural-classification-2016/" TargetMode="External"/><Relationship Id="rId5" Type="http://schemas.openxmlformats.org/officeDocument/2006/relationships/table" Target="../tables/table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tabSelected="1" zoomScaleNormal="100" workbookViewId="0"/>
  </sheetViews>
  <sheetFormatPr defaultColWidth="8.6640625" defaultRowHeight="15" x14ac:dyDescent="0.25"/>
  <cols>
    <col min="1" max="1" width="161.6640625" style="5" customWidth="1"/>
    <col min="2" max="16384" width="8.6640625" style="5"/>
  </cols>
  <sheetData>
    <row r="1" spans="1:1" ht="15.6" x14ac:dyDescent="0.3">
      <c r="A1" s="34" t="s">
        <v>40</v>
      </c>
    </row>
    <row r="2" spans="1:1" s="4" customFormat="1" x14ac:dyDescent="0.25">
      <c r="A2" s="5" t="s">
        <v>2839</v>
      </c>
    </row>
    <row r="3" spans="1:1" s="4" customFormat="1" ht="25.2" customHeight="1" x14ac:dyDescent="0.3">
      <c r="A3" s="35" t="s">
        <v>1</v>
      </c>
    </row>
    <row r="4" spans="1:1" s="4" customFormat="1" x14ac:dyDescent="0.25">
      <c r="A4" s="24" t="s">
        <v>2838</v>
      </c>
    </row>
    <row r="5" spans="1:1" s="4" customFormat="1" ht="25.2" customHeight="1" x14ac:dyDescent="0.3">
      <c r="A5" s="35" t="s">
        <v>8</v>
      </c>
    </row>
    <row r="6" spans="1:1" s="4" customFormat="1" x14ac:dyDescent="0.25">
      <c r="A6" s="24" t="s">
        <v>42</v>
      </c>
    </row>
    <row r="7" spans="1:1" s="4" customFormat="1" ht="25.2" customHeight="1" x14ac:dyDescent="0.3">
      <c r="A7" s="35" t="s">
        <v>14</v>
      </c>
    </row>
    <row r="8" spans="1:1" s="4" customFormat="1" x14ac:dyDescent="0.25">
      <c r="A8" s="16" t="s">
        <v>41</v>
      </c>
    </row>
    <row r="9" spans="1:1" s="4" customFormat="1" ht="25.2" customHeight="1" x14ac:dyDescent="0.3">
      <c r="A9" s="35" t="s">
        <v>9</v>
      </c>
    </row>
    <row r="10" spans="1:1" s="4" customFormat="1" x14ac:dyDescent="0.25">
      <c r="A10" s="24" t="s">
        <v>0</v>
      </c>
    </row>
    <row r="11" spans="1:1" s="4" customFormat="1" ht="25.2" customHeight="1" x14ac:dyDescent="0.3">
      <c r="A11" s="35" t="s">
        <v>10</v>
      </c>
    </row>
    <row r="12" spans="1:1" s="4" customFormat="1" x14ac:dyDescent="0.25">
      <c r="A12" s="24" t="s">
        <v>21</v>
      </c>
    </row>
    <row r="13" spans="1:1" s="4" customFormat="1" ht="25.2" customHeight="1" x14ac:dyDescent="0.3">
      <c r="A13" s="35" t="s">
        <v>2</v>
      </c>
    </row>
    <row r="14" spans="1:1" s="4" customFormat="1" x14ac:dyDescent="0.25">
      <c r="A14" s="24" t="s">
        <v>33</v>
      </c>
    </row>
    <row r="15" spans="1:1" s="4" customFormat="1" ht="30" x14ac:dyDescent="0.25">
      <c r="A15" s="28" t="s">
        <v>37</v>
      </c>
    </row>
    <row r="16" spans="1:1" s="4" customFormat="1" x14ac:dyDescent="0.25">
      <c r="A16" s="24" t="s">
        <v>32</v>
      </c>
    </row>
    <row r="17" spans="1:1" s="4" customFormat="1" x14ac:dyDescent="0.25">
      <c r="A17" s="24" t="s">
        <v>34</v>
      </c>
    </row>
    <row r="18" spans="1:1" s="4" customFormat="1" ht="30" x14ac:dyDescent="0.25">
      <c r="A18" s="24" t="s">
        <v>35</v>
      </c>
    </row>
    <row r="19" spans="1:1" x14ac:dyDescent="0.25">
      <c r="A19" s="5" t="s">
        <v>22</v>
      </c>
    </row>
    <row r="20" spans="1:1" ht="25.2" customHeight="1" x14ac:dyDescent="0.3">
      <c r="A20" s="33" t="s">
        <v>36</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zoomScaleNormal="100" workbookViewId="0"/>
  </sheetViews>
  <sheetFormatPr defaultColWidth="9.33203125" defaultRowHeight="15.6" x14ac:dyDescent="0.3"/>
  <cols>
    <col min="1" max="1" width="74.6640625" style="7" customWidth="1"/>
    <col min="2" max="2" width="26" style="7" customWidth="1"/>
    <col min="3" max="3" width="16.6640625" style="7" customWidth="1"/>
    <col min="4" max="4" width="16.6640625" style="42" customWidth="1"/>
    <col min="5" max="5" width="16.6640625" style="41" customWidth="1"/>
    <col min="6" max="6" width="16.6640625" style="7" customWidth="1"/>
    <col min="7" max="16384" width="9.33203125" style="7"/>
  </cols>
  <sheetData>
    <row r="1" spans="1:6" s="4" customFormat="1" x14ac:dyDescent="0.3">
      <c r="A1" s="3" t="s">
        <v>2834</v>
      </c>
      <c r="D1" s="36"/>
      <c r="E1" s="13"/>
    </row>
    <row r="2" spans="1:6" s="4" customFormat="1" ht="15" x14ac:dyDescent="0.25">
      <c r="A2" s="5" t="s">
        <v>2853</v>
      </c>
      <c r="D2" s="36"/>
      <c r="E2" s="13"/>
    </row>
    <row r="3" spans="1:6" s="4" customFormat="1" ht="15" x14ac:dyDescent="0.25">
      <c r="A3" s="5" t="s">
        <v>16</v>
      </c>
      <c r="D3" s="36"/>
      <c r="E3" s="13"/>
    </row>
    <row r="4" spans="1:6" s="4" customFormat="1" ht="30" customHeight="1" x14ac:dyDescent="0.25">
      <c r="A4" s="6" t="s">
        <v>20</v>
      </c>
      <c r="D4" s="36"/>
      <c r="E4" s="13"/>
    </row>
    <row r="5" spans="1:6" ht="95.1" customHeight="1" thickBot="1" x14ac:dyDescent="0.35">
      <c r="A5" s="87" t="s">
        <v>84</v>
      </c>
      <c r="B5" s="88" t="s">
        <v>60</v>
      </c>
      <c r="C5" s="44" t="s">
        <v>56</v>
      </c>
      <c r="D5" s="90" t="s">
        <v>57</v>
      </c>
      <c r="E5" s="91" t="s">
        <v>58</v>
      </c>
      <c r="F5" s="91" t="s">
        <v>55</v>
      </c>
    </row>
    <row r="6" spans="1:6" ht="30" customHeight="1" x14ac:dyDescent="0.3">
      <c r="A6" s="10" t="s">
        <v>2692</v>
      </c>
      <c r="B6" s="12" t="s">
        <v>2857</v>
      </c>
      <c r="C6" s="55">
        <v>225.38363262999999</v>
      </c>
      <c r="D6" s="56">
        <v>239.55970593000001</v>
      </c>
      <c r="E6" s="57">
        <v>211.2</v>
      </c>
      <c r="F6" s="1">
        <v>1075</v>
      </c>
    </row>
    <row r="7" spans="1:6" ht="16.2" customHeight="1" x14ac:dyDescent="0.3">
      <c r="A7" s="10" t="s">
        <v>2693</v>
      </c>
      <c r="B7" s="12" t="s">
        <v>2857</v>
      </c>
      <c r="C7" s="58">
        <v>115.10571969</v>
      </c>
      <c r="D7" s="59">
        <v>122.13342229</v>
      </c>
      <c r="E7" s="57">
        <v>108.1</v>
      </c>
      <c r="F7" s="2">
        <v>1122</v>
      </c>
    </row>
    <row r="8" spans="1:6" ht="16.2" customHeight="1" x14ac:dyDescent="0.3">
      <c r="A8" s="10" t="s">
        <v>2694</v>
      </c>
      <c r="B8" s="12" t="s">
        <v>2857</v>
      </c>
      <c r="C8" s="58">
        <v>187.80455592000001</v>
      </c>
      <c r="D8" s="59">
        <v>200.02928795</v>
      </c>
      <c r="E8" s="57">
        <v>175.6</v>
      </c>
      <c r="F8" s="2">
        <v>1035</v>
      </c>
    </row>
    <row r="9" spans="1:6" ht="16.2" customHeight="1" x14ac:dyDescent="0.3">
      <c r="A9" s="10" t="s">
        <v>2695</v>
      </c>
      <c r="B9" s="12" t="s">
        <v>2857</v>
      </c>
      <c r="C9" s="58">
        <v>208.97679669999999</v>
      </c>
      <c r="D9" s="59">
        <v>222.30642638</v>
      </c>
      <c r="E9" s="57">
        <v>195.6</v>
      </c>
      <c r="F9" s="2">
        <v>972</v>
      </c>
    </row>
    <row r="10" spans="1:6" ht="16.2" customHeight="1" x14ac:dyDescent="0.3">
      <c r="A10" s="10" t="s">
        <v>2696</v>
      </c>
      <c r="B10" s="12" t="s">
        <v>2857</v>
      </c>
      <c r="C10" s="58">
        <v>540.63355787</v>
      </c>
      <c r="D10" s="59">
        <v>560.46820049999997</v>
      </c>
      <c r="E10" s="57">
        <v>520.79999999999995</v>
      </c>
      <c r="F10" s="2">
        <v>2871</v>
      </c>
    </row>
    <row r="11" spans="1:6" ht="16.2" customHeight="1" x14ac:dyDescent="0.3">
      <c r="A11" s="10" t="s">
        <v>2697</v>
      </c>
      <c r="B11" s="12" t="s">
        <v>2857</v>
      </c>
      <c r="C11" s="58">
        <v>320.65614975</v>
      </c>
      <c r="D11" s="59">
        <v>337.06467515000003</v>
      </c>
      <c r="E11" s="57">
        <v>304.2</v>
      </c>
      <c r="F11" s="2">
        <v>1489</v>
      </c>
    </row>
    <row r="12" spans="1:6" ht="16.2" customHeight="1" x14ac:dyDescent="0.3">
      <c r="A12" s="10" t="s">
        <v>2698</v>
      </c>
      <c r="B12" s="12" t="s">
        <v>2857</v>
      </c>
      <c r="C12" s="58">
        <v>330.56448179</v>
      </c>
      <c r="D12" s="59">
        <v>352.54210086000001</v>
      </c>
      <c r="E12" s="57">
        <v>308.60000000000002</v>
      </c>
      <c r="F12" s="2">
        <v>916</v>
      </c>
    </row>
    <row r="13" spans="1:6" ht="16.2" customHeight="1" x14ac:dyDescent="0.3">
      <c r="A13" s="10" t="s">
        <v>2699</v>
      </c>
      <c r="B13" s="12" t="s">
        <v>2857</v>
      </c>
      <c r="C13" s="58">
        <v>600.46221171000002</v>
      </c>
      <c r="D13" s="59">
        <v>627.12422922999997</v>
      </c>
      <c r="E13" s="57">
        <v>573.79999999999995</v>
      </c>
      <c r="F13" s="2">
        <v>1994</v>
      </c>
    </row>
    <row r="14" spans="1:6" ht="16.2" customHeight="1" x14ac:dyDescent="0.3">
      <c r="A14" s="10" t="s">
        <v>2700</v>
      </c>
      <c r="B14" s="12" t="s">
        <v>2857</v>
      </c>
      <c r="C14" s="58">
        <v>552.18907479999996</v>
      </c>
      <c r="D14" s="59">
        <v>573.94030664000002</v>
      </c>
      <c r="E14" s="57">
        <v>530.4</v>
      </c>
      <c r="F14" s="2">
        <v>2535</v>
      </c>
    </row>
    <row r="15" spans="1:6" ht="16.2" customHeight="1" x14ac:dyDescent="0.3">
      <c r="A15" s="10" t="s">
        <v>2701</v>
      </c>
      <c r="B15" s="12" t="s">
        <v>2857</v>
      </c>
      <c r="C15" s="58">
        <v>181.56592828000001</v>
      </c>
      <c r="D15" s="59">
        <v>197.11802481000001</v>
      </c>
      <c r="E15" s="57">
        <v>166</v>
      </c>
      <c r="F15" s="2">
        <v>600</v>
      </c>
    </row>
    <row r="16" spans="1:6" ht="16.2" customHeight="1" x14ac:dyDescent="0.3">
      <c r="A16" s="10" t="s">
        <v>2702</v>
      </c>
      <c r="B16" s="12" t="s">
        <v>2857</v>
      </c>
      <c r="C16" s="58">
        <v>322.5300762</v>
      </c>
      <c r="D16" s="59">
        <v>352.45929353000002</v>
      </c>
      <c r="E16" s="57">
        <v>292.60000000000002</v>
      </c>
      <c r="F16" s="2">
        <v>475</v>
      </c>
    </row>
    <row r="17" spans="1:6" ht="16.2" customHeight="1" x14ac:dyDescent="0.3">
      <c r="A17" s="10" t="s">
        <v>2703</v>
      </c>
      <c r="B17" s="12" t="s">
        <v>2857</v>
      </c>
      <c r="C17" s="58">
        <v>122.63602330000001</v>
      </c>
      <c r="D17" s="59">
        <v>137.88512025</v>
      </c>
      <c r="E17" s="57">
        <v>107.4</v>
      </c>
      <c r="F17" s="2">
        <v>274</v>
      </c>
    </row>
    <row r="18" spans="1:6" ht="16.2" customHeight="1" x14ac:dyDescent="0.3">
      <c r="A18" s="10" t="s">
        <v>2704</v>
      </c>
      <c r="B18" s="12" t="s">
        <v>2857</v>
      </c>
      <c r="C18" s="58">
        <v>126.52996988</v>
      </c>
      <c r="D18" s="59">
        <v>141.67942846</v>
      </c>
      <c r="E18" s="57">
        <v>111.4</v>
      </c>
      <c r="F18" s="2">
        <v>308</v>
      </c>
    </row>
    <row r="19" spans="1:6" ht="16.2" customHeight="1" x14ac:dyDescent="0.3">
      <c r="A19" s="10" t="s">
        <v>2705</v>
      </c>
      <c r="B19" s="12" t="s">
        <v>2857</v>
      </c>
      <c r="C19" s="58">
        <v>108.17959940999999</v>
      </c>
      <c r="D19" s="57">
        <v>122.77504567</v>
      </c>
      <c r="E19" s="57">
        <v>93.6</v>
      </c>
      <c r="F19" s="17">
        <v>237</v>
      </c>
    </row>
    <row r="20" spans="1:6" ht="16.2" customHeight="1" x14ac:dyDescent="0.3">
      <c r="A20" s="10" t="s">
        <v>2706</v>
      </c>
      <c r="B20" s="12" t="s">
        <v>2857</v>
      </c>
      <c r="C20" s="58">
        <v>108.81251985</v>
      </c>
      <c r="D20" s="60">
        <v>121.34958305000001</v>
      </c>
      <c r="E20" s="57">
        <v>96.3</v>
      </c>
      <c r="F20" s="14">
        <v>303</v>
      </c>
    </row>
    <row r="21" spans="1:6" ht="16.2" customHeight="1" x14ac:dyDescent="0.3">
      <c r="A21" s="10" t="s">
        <v>2707</v>
      </c>
      <c r="B21" s="12" t="s">
        <v>2857</v>
      </c>
      <c r="C21" s="58">
        <v>171.93954683000001</v>
      </c>
      <c r="D21" s="60">
        <v>200.39384181</v>
      </c>
      <c r="E21" s="57">
        <v>143.5</v>
      </c>
      <c r="F21" s="14">
        <v>145</v>
      </c>
    </row>
    <row r="22" spans="1:6" ht="16.2" customHeight="1" x14ac:dyDescent="0.3">
      <c r="A22" s="10" t="s">
        <v>2708</v>
      </c>
      <c r="B22" s="12" t="s">
        <v>2857</v>
      </c>
      <c r="C22" s="58">
        <v>166.47440069999999</v>
      </c>
      <c r="D22" s="60">
        <v>196.67046241</v>
      </c>
      <c r="E22" s="57">
        <v>136.30000000000001</v>
      </c>
      <c r="F22" s="14">
        <v>132</v>
      </c>
    </row>
    <row r="23" spans="1:6" ht="16.2" customHeight="1" x14ac:dyDescent="0.3">
      <c r="A23" s="10" t="s">
        <v>2709</v>
      </c>
      <c r="B23" s="12" t="s">
        <v>2857</v>
      </c>
      <c r="C23" s="61">
        <v>259.49832691</v>
      </c>
      <c r="D23" s="60">
        <v>320.45046110999999</v>
      </c>
      <c r="E23" s="57">
        <v>198.5</v>
      </c>
      <c r="F23" s="14">
        <v>103</v>
      </c>
    </row>
    <row r="24" spans="1:6" ht="16.2" customHeight="1" x14ac:dyDescent="0.3">
      <c r="A24" s="10" t="s">
        <v>2710</v>
      </c>
      <c r="B24" s="12" t="s">
        <v>2857</v>
      </c>
      <c r="C24" s="61">
        <v>346.71061864000001</v>
      </c>
      <c r="D24" s="60">
        <v>394.24888451999999</v>
      </c>
      <c r="E24" s="57">
        <v>299.2</v>
      </c>
      <c r="F24" s="14">
        <v>229</v>
      </c>
    </row>
    <row r="25" spans="1:6" ht="16.2" customHeight="1" x14ac:dyDescent="0.3">
      <c r="A25" s="10" t="s">
        <v>2711</v>
      </c>
      <c r="B25" s="12" t="s">
        <v>2857</v>
      </c>
      <c r="C25" s="61">
        <v>159.90730472999999</v>
      </c>
      <c r="D25" s="60">
        <v>176.45240525</v>
      </c>
      <c r="E25" s="57">
        <v>143.4</v>
      </c>
      <c r="F25" s="14">
        <v>426</v>
      </c>
    </row>
    <row r="26" spans="1:6" ht="16.2" customHeight="1" x14ac:dyDescent="0.3">
      <c r="A26" s="10" t="s">
        <v>2712</v>
      </c>
      <c r="B26" s="12" t="s">
        <v>2857</v>
      </c>
      <c r="C26" s="61">
        <v>221.74674318000001</v>
      </c>
      <c r="D26" s="60">
        <v>237.73343654999999</v>
      </c>
      <c r="E26" s="57">
        <v>205.8</v>
      </c>
      <c r="F26" s="14">
        <v>778</v>
      </c>
    </row>
    <row r="27" spans="1:6" ht="16.2" customHeight="1" x14ac:dyDescent="0.3">
      <c r="A27" s="10" t="s">
        <v>2713</v>
      </c>
      <c r="B27" s="12" t="s">
        <v>2857</v>
      </c>
      <c r="C27" s="62">
        <v>201.0936792</v>
      </c>
      <c r="D27" s="60">
        <v>232.15076409</v>
      </c>
      <c r="E27" s="57">
        <v>170</v>
      </c>
      <c r="F27" s="14">
        <v>194</v>
      </c>
    </row>
    <row r="28" spans="1:6" ht="16.2" customHeight="1" x14ac:dyDescent="0.3">
      <c r="A28" s="10" t="s">
        <v>2714</v>
      </c>
      <c r="B28" s="12" t="s">
        <v>2857</v>
      </c>
      <c r="C28" s="61">
        <v>553.30875500000002</v>
      </c>
      <c r="D28" s="60">
        <v>611.47957796000003</v>
      </c>
      <c r="E28" s="57">
        <v>495.1</v>
      </c>
      <c r="F28" s="14">
        <v>366</v>
      </c>
    </row>
    <row r="29" spans="1:6" ht="16.2" customHeight="1" x14ac:dyDescent="0.3">
      <c r="A29" s="10" t="s">
        <v>2715</v>
      </c>
      <c r="B29" s="12" t="s">
        <v>2857</v>
      </c>
      <c r="C29" s="61">
        <v>494.79206396000001</v>
      </c>
      <c r="D29" s="60">
        <v>528.90825695000001</v>
      </c>
      <c r="E29" s="57">
        <v>460.7</v>
      </c>
      <c r="F29" s="14">
        <v>826</v>
      </c>
    </row>
    <row r="30" spans="1:6" ht="16.2" customHeight="1" x14ac:dyDescent="0.3">
      <c r="A30" s="10" t="s">
        <v>2716</v>
      </c>
      <c r="B30" s="12" t="s">
        <v>2857</v>
      </c>
      <c r="C30" s="61">
        <v>590.89251425999998</v>
      </c>
      <c r="D30" s="60">
        <v>626.82675093</v>
      </c>
      <c r="E30" s="57">
        <v>555</v>
      </c>
      <c r="F30" s="14">
        <v>1038</v>
      </c>
    </row>
    <row r="31" spans="1:6" ht="16.2" customHeight="1" x14ac:dyDescent="0.3">
      <c r="A31" s="10" t="s">
        <v>2717</v>
      </c>
      <c r="B31" s="12" t="s">
        <v>2857</v>
      </c>
      <c r="C31" s="58">
        <v>571.51105645999996</v>
      </c>
      <c r="D31" s="60">
        <v>617.21777798999995</v>
      </c>
      <c r="E31" s="57">
        <v>525.79999999999995</v>
      </c>
      <c r="F31" s="14">
        <v>641</v>
      </c>
    </row>
    <row r="32" spans="1:6" ht="16.2" customHeight="1" x14ac:dyDescent="0.3">
      <c r="A32" s="10" t="s">
        <v>2718</v>
      </c>
      <c r="B32" s="12" t="s">
        <v>2857</v>
      </c>
      <c r="C32" s="61">
        <v>306.09000744999997</v>
      </c>
      <c r="D32" s="60">
        <v>323.97798517000001</v>
      </c>
      <c r="E32" s="57">
        <v>288.2</v>
      </c>
      <c r="F32" s="14">
        <v>1147</v>
      </c>
    </row>
    <row r="33" spans="1:6" ht="16.2" customHeight="1" x14ac:dyDescent="0.3">
      <c r="A33" s="10" t="s">
        <v>2719</v>
      </c>
      <c r="B33" s="12" t="s">
        <v>2857</v>
      </c>
      <c r="C33" s="61">
        <v>378.99955068000003</v>
      </c>
      <c r="D33" s="60">
        <v>419.62708326000001</v>
      </c>
      <c r="E33" s="57">
        <v>338.4</v>
      </c>
      <c r="F33" s="14">
        <v>342</v>
      </c>
    </row>
    <row r="34" spans="1:6" ht="16.2" customHeight="1" x14ac:dyDescent="0.3">
      <c r="A34" s="10" t="s">
        <v>2720</v>
      </c>
      <c r="B34" s="12" t="s">
        <v>2857</v>
      </c>
      <c r="C34" s="58">
        <v>367.22622701</v>
      </c>
      <c r="D34" s="60">
        <v>395.00351301000001</v>
      </c>
      <c r="E34" s="57">
        <v>339.4</v>
      </c>
      <c r="F34" s="14">
        <v>706</v>
      </c>
    </row>
    <row r="35" spans="1:6" ht="16.2" customHeight="1" x14ac:dyDescent="0.3">
      <c r="A35" s="10" t="s">
        <v>2721</v>
      </c>
      <c r="B35" s="12" t="s">
        <v>2857</v>
      </c>
      <c r="C35" s="58">
        <v>252.66218158000001</v>
      </c>
      <c r="D35" s="60">
        <v>287.92114925999999</v>
      </c>
      <c r="E35" s="57">
        <v>217.4</v>
      </c>
      <c r="F35" s="14">
        <v>210</v>
      </c>
    </row>
    <row r="36" spans="1:6" ht="16.2" customHeight="1" x14ac:dyDescent="0.3">
      <c r="A36" s="10" t="s">
        <v>2722</v>
      </c>
      <c r="B36" s="12" t="s">
        <v>2857</v>
      </c>
      <c r="C36" s="61">
        <v>828.84124844999997</v>
      </c>
      <c r="D36" s="60">
        <v>882.23966031999998</v>
      </c>
      <c r="E36" s="57">
        <v>775.4</v>
      </c>
      <c r="F36" s="14">
        <v>937</v>
      </c>
    </row>
    <row r="37" spans="1:6" ht="16.2" customHeight="1" x14ac:dyDescent="0.3">
      <c r="A37" s="10" t="s">
        <v>2723</v>
      </c>
      <c r="B37" s="12" t="s">
        <v>2857</v>
      </c>
      <c r="C37" s="61">
        <v>486.25744653999999</v>
      </c>
      <c r="D37" s="60">
        <v>516.51596213000005</v>
      </c>
      <c r="E37" s="57">
        <v>456</v>
      </c>
      <c r="F37" s="14">
        <v>1057</v>
      </c>
    </row>
    <row r="38" spans="1:6" ht="16.2" customHeight="1" x14ac:dyDescent="0.3">
      <c r="A38" s="10" t="s">
        <v>2724</v>
      </c>
      <c r="B38" s="12" t="s">
        <v>2857</v>
      </c>
      <c r="C38" s="61">
        <v>1044.5404963999999</v>
      </c>
      <c r="D38" s="60">
        <v>1118.0202331999999</v>
      </c>
      <c r="E38" s="57">
        <v>971.1</v>
      </c>
      <c r="F38" s="14">
        <v>789</v>
      </c>
    </row>
    <row r="39" spans="1:6" ht="16.2" customHeight="1" x14ac:dyDescent="0.3">
      <c r="A39" s="10" t="s">
        <v>2725</v>
      </c>
      <c r="B39" s="12" t="s">
        <v>2857</v>
      </c>
      <c r="C39" s="61">
        <v>455.35028239000002</v>
      </c>
      <c r="D39" s="60">
        <v>476.98203117000003</v>
      </c>
      <c r="E39" s="57">
        <v>433.7</v>
      </c>
      <c r="F39" s="14">
        <v>1746</v>
      </c>
    </row>
    <row r="40" spans="1:6" ht="16.2" customHeight="1" x14ac:dyDescent="0.3">
      <c r="A40" s="10" t="s">
        <v>2784</v>
      </c>
      <c r="B40" s="12" t="s">
        <v>2857</v>
      </c>
      <c r="C40" s="61">
        <v>151.26827126000001</v>
      </c>
      <c r="D40" s="60">
        <v>164.43561509</v>
      </c>
      <c r="E40" s="57">
        <v>138.1</v>
      </c>
      <c r="F40" s="14">
        <v>566</v>
      </c>
    </row>
    <row r="41" spans="1:6" ht="16.2" customHeight="1" x14ac:dyDescent="0.3">
      <c r="A41" s="10" t="s">
        <v>2785</v>
      </c>
      <c r="B41" s="12" t="s">
        <v>2857</v>
      </c>
      <c r="C41" s="61">
        <v>368.28354308000002</v>
      </c>
      <c r="D41" s="60">
        <v>392.62920704999999</v>
      </c>
      <c r="E41" s="57">
        <v>343.9</v>
      </c>
      <c r="F41" s="14">
        <v>895</v>
      </c>
    </row>
    <row r="42" spans="1:6" ht="16.2" customHeight="1" x14ac:dyDescent="0.3">
      <c r="A42" s="10" t="s">
        <v>2726</v>
      </c>
      <c r="B42" s="12" t="s">
        <v>2857</v>
      </c>
      <c r="C42" s="61">
        <v>304.81630242</v>
      </c>
      <c r="D42" s="60">
        <v>309.92986991999999</v>
      </c>
      <c r="E42" s="57">
        <v>299.7</v>
      </c>
      <c r="F42" s="14">
        <v>14009</v>
      </c>
    </row>
    <row r="43" spans="1:6" ht="16.2" customHeight="1" x14ac:dyDescent="0.3">
      <c r="A43" s="10" t="s">
        <v>2692</v>
      </c>
      <c r="B43" s="12" t="s">
        <v>2728</v>
      </c>
      <c r="C43" s="62">
        <v>21.758169022000001</v>
      </c>
      <c r="D43" s="60">
        <v>26.228048195</v>
      </c>
      <c r="E43" s="57">
        <v>17.3</v>
      </c>
      <c r="F43" s="14">
        <v>100</v>
      </c>
    </row>
    <row r="44" spans="1:6" ht="16.2" customHeight="1" x14ac:dyDescent="0.3">
      <c r="A44" s="10" t="s">
        <v>2693</v>
      </c>
      <c r="B44" s="12" t="s">
        <v>2728</v>
      </c>
      <c r="C44" s="61">
        <v>8.1506012157000001</v>
      </c>
      <c r="D44" s="60">
        <v>10.029524287999999</v>
      </c>
      <c r="E44" s="57">
        <v>6.3</v>
      </c>
      <c r="F44" s="14">
        <v>79</v>
      </c>
    </row>
    <row r="45" spans="1:6" ht="16.2" customHeight="1" x14ac:dyDescent="0.3">
      <c r="A45" s="10" t="s">
        <v>2694</v>
      </c>
      <c r="B45" s="12" t="s">
        <v>2728</v>
      </c>
      <c r="C45" s="61">
        <v>13.725975964</v>
      </c>
      <c r="D45" s="60">
        <v>17.127849033</v>
      </c>
      <c r="E45" s="57">
        <v>10.3</v>
      </c>
      <c r="F45" s="14">
        <v>72</v>
      </c>
    </row>
    <row r="46" spans="1:6" ht="16.2" customHeight="1" x14ac:dyDescent="0.3">
      <c r="A46" s="10" t="s">
        <v>2695</v>
      </c>
      <c r="B46" s="12" t="s">
        <v>2728</v>
      </c>
      <c r="C46" s="61">
        <v>18.211053338999999</v>
      </c>
      <c r="D46" s="60">
        <v>22.220972996</v>
      </c>
      <c r="E46" s="57">
        <v>14.2</v>
      </c>
      <c r="F46" s="14">
        <v>82</v>
      </c>
    </row>
    <row r="47" spans="1:6" ht="16.2" customHeight="1" x14ac:dyDescent="0.3">
      <c r="A47" s="10" t="s">
        <v>2696</v>
      </c>
      <c r="B47" s="12" t="s">
        <v>2728</v>
      </c>
      <c r="C47" s="61">
        <v>32.936719410999999</v>
      </c>
      <c r="D47" s="60">
        <v>37.826621277000001</v>
      </c>
      <c r="E47" s="57">
        <v>28</v>
      </c>
      <c r="F47" s="14">
        <v>176</v>
      </c>
    </row>
    <row r="48" spans="1:6" ht="16.2" customHeight="1" x14ac:dyDescent="0.3">
      <c r="A48" s="10" t="s">
        <v>2697</v>
      </c>
      <c r="B48" s="12" t="s">
        <v>2728</v>
      </c>
      <c r="C48" s="61">
        <v>28.324385034999999</v>
      </c>
      <c r="D48" s="60">
        <v>33.237584888000001</v>
      </c>
      <c r="E48" s="57">
        <v>23.4</v>
      </c>
      <c r="F48" s="14">
        <v>130</v>
      </c>
    </row>
    <row r="49" spans="1:6" ht="16.2" customHeight="1" x14ac:dyDescent="0.3">
      <c r="A49" s="10" t="s">
        <v>2698</v>
      </c>
      <c r="B49" s="12" t="s">
        <v>2728</v>
      </c>
      <c r="C49" s="62">
        <v>28.434891298</v>
      </c>
      <c r="D49" s="57">
        <v>35.046584519</v>
      </c>
      <c r="E49" s="57">
        <v>21.8</v>
      </c>
      <c r="F49" s="17">
        <v>74</v>
      </c>
    </row>
    <row r="50" spans="1:6" ht="16.2" customHeight="1" x14ac:dyDescent="0.3">
      <c r="A50" s="10" t="s">
        <v>2699</v>
      </c>
      <c r="B50" s="12" t="s">
        <v>2728</v>
      </c>
      <c r="C50" s="61">
        <v>56.439441916</v>
      </c>
      <c r="D50" s="60">
        <v>64.515642907</v>
      </c>
      <c r="E50" s="57">
        <v>48.4</v>
      </c>
      <c r="F50" s="14">
        <v>192</v>
      </c>
    </row>
    <row r="51" spans="1:6" ht="16.2" customHeight="1" x14ac:dyDescent="0.3">
      <c r="A51" s="10" t="s">
        <v>2700</v>
      </c>
      <c r="B51" s="12" t="s">
        <v>2728</v>
      </c>
      <c r="C51" s="58">
        <v>35.566751255</v>
      </c>
      <c r="D51" s="60">
        <v>41.109239361</v>
      </c>
      <c r="E51" s="57">
        <v>30</v>
      </c>
      <c r="F51" s="14">
        <v>163</v>
      </c>
    </row>
    <row r="52" spans="1:6" ht="16.2" customHeight="1" x14ac:dyDescent="0.3">
      <c r="A52" s="10" t="s">
        <v>2701</v>
      </c>
      <c r="B52" s="12" t="s">
        <v>2728</v>
      </c>
      <c r="C52" s="62">
        <v>15.535851873</v>
      </c>
      <c r="D52" s="57">
        <v>20.151452070000001</v>
      </c>
      <c r="E52" s="57">
        <v>10.9</v>
      </c>
      <c r="F52" s="17">
        <v>50</v>
      </c>
    </row>
    <row r="53" spans="1:6" ht="16.2" customHeight="1" x14ac:dyDescent="0.3">
      <c r="A53" s="10" t="s">
        <v>2702</v>
      </c>
      <c r="B53" s="12" t="s">
        <v>2728</v>
      </c>
      <c r="C53" s="62">
        <v>35.506998586999998</v>
      </c>
      <c r="D53" s="63">
        <v>45.561307685000003</v>
      </c>
      <c r="E53" s="57">
        <v>25.5</v>
      </c>
      <c r="F53" s="36">
        <v>50</v>
      </c>
    </row>
    <row r="54" spans="1:6" ht="16.2" customHeight="1" x14ac:dyDescent="0.3">
      <c r="A54" s="10" t="s">
        <v>2703</v>
      </c>
      <c r="B54" s="12" t="s">
        <v>2728</v>
      </c>
      <c r="C54" s="62">
        <v>5.5014152208000002</v>
      </c>
      <c r="D54" s="63">
        <v>8.7571220105999998</v>
      </c>
      <c r="E54" s="57">
        <v>2.2000000000000002</v>
      </c>
      <c r="F54" s="36">
        <v>12</v>
      </c>
    </row>
    <row r="55" spans="1:6" ht="16.2" customHeight="1" x14ac:dyDescent="0.3">
      <c r="A55" s="10" t="s">
        <v>2704</v>
      </c>
      <c r="B55" s="12" t="s">
        <v>2728</v>
      </c>
      <c r="C55" s="62">
        <v>10.101582036</v>
      </c>
      <c r="D55" s="63">
        <v>14.284740095</v>
      </c>
      <c r="E55" s="57">
        <v>5.9</v>
      </c>
      <c r="F55" s="36">
        <v>26</v>
      </c>
    </row>
    <row r="56" spans="1:6" ht="16.2" customHeight="1" x14ac:dyDescent="0.3">
      <c r="A56" s="10" t="s">
        <v>2705</v>
      </c>
      <c r="B56" s="12" t="s">
        <v>2728</v>
      </c>
      <c r="C56" s="62">
        <v>7.2784923022000001</v>
      </c>
      <c r="D56" s="63">
        <v>10.931324856</v>
      </c>
      <c r="E56" s="57">
        <v>3.6</v>
      </c>
      <c r="F56" s="36">
        <v>17</v>
      </c>
    </row>
    <row r="57" spans="1:6" ht="16.2" customHeight="1" x14ac:dyDescent="0.3">
      <c r="A57" s="10" t="s">
        <v>2706</v>
      </c>
      <c r="B57" s="12" t="s">
        <v>2728</v>
      </c>
      <c r="C57" s="62">
        <v>8.9335059372999996</v>
      </c>
      <c r="D57" s="63">
        <v>12.585553909</v>
      </c>
      <c r="E57" s="57">
        <v>5.3</v>
      </c>
      <c r="F57" s="36">
        <v>24</v>
      </c>
    </row>
    <row r="58" spans="1:6" ht="16.2" customHeight="1" x14ac:dyDescent="0.3">
      <c r="A58" s="10" t="s">
        <v>2707</v>
      </c>
      <c r="B58" s="12" t="s">
        <v>2728</v>
      </c>
      <c r="C58" s="62">
        <v>12.095539286999999</v>
      </c>
      <c r="D58" s="63">
        <v>19.730683459000002</v>
      </c>
      <c r="E58" s="57">
        <v>4.5</v>
      </c>
      <c r="F58" s="36">
        <v>10</v>
      </c>
    </row>
    <row r="59" spans="1:6" ht="16.2" customHeight="1" x14ac:dyDescent="0.3">
      <c r="A59" s="8" t="s">
        <v>2708</v>
      </c>
      <c r="B59" s="12" t="s">
        <v>2728</v>
      </c>
      <c r="C59" s="62"/>
      <c r="D59" s="63"/>
      <c r="E59" s="57"/>
      <c r="F59" s="36">
        <v>7</v>
      </c>
    </row>
    <row r="60" spans="1:6" ht="16.2" customHeight="1" x14ac:dyDescent="0.3">
      <c r="A60" s="8" t="s">
        <v>2709</v>
      </c>
      <c r="B60" s="12" t="s">
        <v>2728</v>
      </c>
      <c r="C60" s="62">
        <v>30.08870216</v>
      </c>
      <c r="D60" s="63">
        <v>51.090757729000003</v>
      </c>
      <c r="E60" s="57">
        <v>9.1</v>
      </c>
      <c r="F60" s="36">
        <v>11</v>
      </c>
    </row>
    <row r="61" spans="1:6" ht="16.2" customHeight="1" x14ac:dyDescent="0.3">
      <c r="A61" s="8" t="s">
        <v>2710</v>
      </c>
      <c r="B61" s="12" t="s">
        <v>2728</v>
      </c>
      <c r="C61" s="62">
        <v>26.630494498000001</v>
      </c>
      <c r="D61" s="63">
        <v>39.896738482000004</v>
      </c>
      <c r="E61" s="57">
        <v>13.4</v>
      </c>
      <c r="F61" s="36">
        <v>17</v>
      </c>
    </row>
    <row r="62" spans="1:6" ht="16.2" customHeight="1" x14ac:dyDescent="0.3">
      <c r="A62" s="8" t="s">
        <v>2711</v>
      </c>
      <c r="B62" s="12" t="s">
        <v>2728</v>
      </c>
      <c r="C62" s="62">
        <v>11.476489435</v>
      </c>
      <c r="D62" s="63">
        <v>16.220240774000001</v>
      </c>
      <c r="E62" s="57">
        <v>6.7</v>
      </c>
      <c r="F62" s="36">
        <v>27</v>
      </c>
    </row>
    <row r="63" spans="1:6" ht="16.2" customHeight="1" x14ac:dyDescent="0.3">
      <c r="A63" s="8" t="s">
        <v>2712</v>
      </c>
      <c r="B63" s="12" t="s">
        <v>2728</v>
      </c>
      <c r="C63" s="62">
        <v>19.083243853999999</v>
      </c>
      <c r="D63" s="63">
        <v>23.900982551999999</v>
      </c>
      <c r="E63" s="57">
        <v>14.3</v>
      </c>
      <c r="F63" s="36">
        <v>64</v>
      </c>
    </row>
    <row r="64" spans="1:6" ht="16.2" customHeight="1" x14ac:dyDescent="0.3">
      <c r="A64" s="8" t="s">
        <v>2713</v>
      </c>
      <c r="B64" s="12" t="s">
        <v>2728</v>
      </c>
      <c r="C64" s="62">
        <v>17.544932654</v>
      </c>
      <c r="D64" s="63">
        <v>26.001344424999999</v>
      </c>
      <c r="E64" s="57">
        <v>9.1</v>
      </c>
      <c r="F64" s="36">
        <v>18</v>
      </c>
    </row>
    <row r="65" spans="1:6" ht="16.2" customHeight="1" x14ac:dyDescent="0.3">
      <c r="A65" s="8" t="s">
        <v>2714</v>
      </c>
      <c r="B65" s="12" t="s">
        <v>2728</v>
      </c>
      <c r="C65" s="62">
        <v>30.142811193</v>
      </c>
      <c r="D65" s="63">
        <v>43.032943830000001</v>
      </c>
      <c r="E65" s="57">
        <v>17.3</v>
      </c>
      <c r="F65" s="36">
        <v>22</v>
      </c>
    </row>
    <row r="66" spans="1:6" ht="16.2" customHeight="1" x14ac:dyDescent="0.3">
      <c r="A66" s="8" t="s">
        <v>2715</v>
      </c>
      <c r="B66" s="12" t="s">
        <v>2728</v>
      </c>
      <c r="C66" s="62">
        <v>31.441500492999999</v>
      </c>
      <c r="D66" s="63">
        <v>39.997137135999999</v>
      </c>
      <c r="E66" s="57">
        <v>22.9</v>
      </c>
      <c r="F66" s="36">
        <v>53</v>
      </c>
    </row>
    <row r="67" spans="1:6" ht="16.2" customHeight="1" x14ac:dyDescent="0.3">
      <c r="A67" s="8" t="s">
        <v>2716</v>
      </c>
      <c r="B67" s="12" t="s">
        <v>2728</v>
      </c>
      <c r="C67" s="62">
        <v>30.011018212</v>
      </c>
      <c r="D67" s="63">
        <v>38.044528045</v>
      </c>
      <c r="E67" s="57">
        <v>22</v>
      </c>
      <c r="F67" s="36">
        <v>54</v>
      </c>
    </row>
    <row r="68" spans="1:6" ht="16.2" customHeight="1" x14ac:dyDescent="0.3">
      <c r="A68" s="8" t="s">
        <v>2717</v>
      </c>
      <c r="B68" s="12" t="s">
        <v>2728</v>
      </c>
      <c r="C68" s="62">
        <v>43.19942837</v>
      </c>
      <c r="D68" s="63">
        <v>55.999940369999997</v>
      </c>
      <c r="E68" s="57">
        <v>30.4</v>
      </c>
      <c r="F68" s="36">
        <v>47</v>
      </c>
    </row>
    <row r="69" spans="1:6" ht="16.2" customHeight="1" x14ac:dyDescent="0.3">
      <c r="A69" s="8" t="s">
        <v>2718</v>
      </c>
      <c r="B69" s="12" t="s">
        <v>2728</v>
      </c>
      <c r="C69" s="62">
        <v>28.145943674000002</v>
      </c>
      <c r="D69" s="63">
        <v>33.594182959999998</v>
      </c>
      <c r="E69" s="57">
        <v>22.7</v>
      </c>
      <c r="F69" s="36">
        <v>105</v>
      </c>
    </row>
    <row r="70" spans="1:6" ht="16.2" customHeight="1" x14ac:dyDescent="0.3">
      <c r="A70" s="8" t="s">
        <v>2719</v>
      </c>
      <c r="B70" s="12" t="s">
        <v>2728</v>
      </c>
      <c r="C70" s="62">
        <v>28.414090385000002</v>
      </c>
      <c r="D70" s="63">
        <v>39.640029224000003</v>
      </c>
      <c r="E70" s="57">
        <v>17.2</v>
      </c>
      <c r="F70" s="36">
        <v>25</v>
      </c>
    </row>
    <row r="71" spans="1:6" ht="16.2" customHeight="1" x14ac:dyDescent="0.3">
      <c r="A71" s="8" t="s">
        <v>2720</v>
      </c>
      <c r="B71" s="12" t="s">
        <v>2728</v>
      </c>
      <c r="C71" s="62">
        <v>28.717502670999998</v>
      </c>
      <c r="D71" s="63">
        <v>36.733603105</v>
      </c>
      <c r="E71" s="57">
        <v>20.7</v>
      </c>
      <c r="F71" s="36">
        <v>51</v>
      </c>
    </row>
    <row r="72" spans="1:6" ht="16.2" customHeight="1" x14ac:dyDescent="0.3">
      <c r="A72" s="8" t="s">
        <v>2721</v>
      </c>
      <c r="B72" s="12" t="s">
        <v>2728</v>
      </c>
      <c r="C72" s="62">
        <v>28.709533107999999</v>
      </c>
      <c r="D72" s="63">
        <v>40.817754833999999</v>
      </c>
      <c r="E72" s="57">
        <v>16.600000000000001</v>
      </c>
      <c r="F72" s="36">
        <v>23</v>
      </c>
    </row>
    <row r="73" spans="1:6" ht="16.2" customHeight="1" x14ac:dyDescent="0.3">
      <c r="A73" s="8" t="s">
        <v>2722</v>
      </c>
      <c r="B73" s="12" t="s">
        <v>2728</v>
      </c>
      <c r="C73" s="62">
        <v>64.368589740000004</v>
      </c>
      <c r="D73" s="63">
        <v>79.212121116000006</v>
      </c>
      <c r="E73" s="57">
        <v>49.5</v>
      </c>
      <c r="F73" s="36">
        <v>73</v>
      </c>
    </row>
    <row r="74" spans="1:6" ht="16.2" customHeight="1" x14ac:dyDescent="0.3">
      <c r="A74" s="8" t="s">
        <v>2723</v>
      </c>
      <c r="B74" s="12" t="s">
        <v>2728</v>
      </c>
      <c r="C74" s="62">
        <v>53.243792953000003</v>
      </c>
      <c r="D74" s="63">
        <v>62.990211500999997</v>
      </c>
      <c r="E74" s="57">
        <v>43.5</v>
      </c>
      <c r="F74" s="36">
        <v>119</v>
      </c>
    </row>
    <row r="75" spans="1:6" ht="16.2" customHeight="1" x14ac:dyDescent="0.3">
      <c r="A75" s="8" t="s">
        <v>2724</v>
      </c>
      <c r="B75" s="12" t="s">
        <v>2728</v>
      </c>
      <c r="C75" s="62">
        <v>59.385115654000003</v>
      </c>
      <c r="D75" s="63">
        <v>77.414818357000001</v>
      </c>
      <c r="E75" s="57">
        <v>41.4</v>
      </c>
      <c r="F75" s="36">
        <v>43</v>
      </c>
    </row>
    <row r="76" spans="1:6" ht="16.2" customHeight="1" x14ac:dyDescent="0.3">
      <c r="A76" s="8" t="s">
        <v>2725</v>
      </c>
      <c r="B76" s="12" t="s">
        <v>2728</v>
      </c>
      <c r="C76" s="62">
        <v>31.195639136</v>
      </c>
      <c r="D76" s="63">
        <v>36.86028013</v>
      </c>
      <c r="E76" s="57">
        <v>25.5</v>
      </c>
      <c r="F76" s="36">
        <v>120</v>
      </c>
    </row>
    <row r="77" spans="1:6" ht="16.2" customHeight="1" x14ac:dyDescent="0.3">
      <c r="A77" s="8" t="s">
        <v>2858</v>
      </c>
      <c r="B77" s="12" t="s">
        <v>2728</v>
      </c>
      <c r="C77" s="62">
        <v>13.501248136999999</v>
      </c>
      <c r="D77" s="63">
        <v>17.443704246999999</v>
      </c>
      <c r="E77" s="57">
        <v>9.6</v>
      </c>
      <c r="F77" s="36">
        <v>51</v>
      </c>
    </row>
    <row r="78" spans="1:6" ht="16.2" customHeight="1" x14ac:dyDescent="0.3">
      <c r="A78" s="8" t="s">
        <v>2859</v>
      </c>
      <c r="B78" s="12" t="s">
        <v>2728</v>
      </c>
      <c r="C78" s="62">
        <v>34.141976204000002</v>
      </c>
      <c r="D78" s="63">
        <v>41.566917394000001</v>
      </c>
      <c r="E78" s="57">
        <v>26.7</v>
      </c>
      <c r="F78" s="36">
        <v>83</v>
      </c>
    </row>
    <row r="79" spans="1:6" ht="16.2" customHeight="1" x14ac:dyDescent="0.3">
      <c r="A79" s="8" t="s">
        <v>2726</v>
      </c>
      <c r="B79" s="12" t="s">
        <v>2728</v>
      </c>
      <c r="C79" s="62">
        <v>24.006281763</v>
      </c>
      <c r="D79" s="63">
        <v>25.470974339000001</v>
      </c>
      <c r="E79" s="57">
        <v>22.5</v>
      </c>
      <c r="F79" s="36">
        <v>1068</v>
      </c>
    </row>
  </sheetData>
  <hyperlinks>
    <hyperlink ref="A4" location="Contents!A1" display="Back to table of contents"/>
  </hyperlinks>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85"/>
  <sheetViews>
    <sheetView workbookViewId="0"/>
  </sheetViews>
  <sheetFormatPr defaultColWidth="9.33203125" defaultRowHeight="15.6" x14ac:dyDescent="0.3"/>
  <cols>
    <col min="1" max="1" width="16.6640625" style="7" customWidth="1"/>
    <col min="2" max="2" width="59.33203125" style="7" bestFit="1" customWidth="1"/>
    <col min="3" max="3" width="21.33203125" style="7" customWidth="1"/>
    <col min="4" max="4" width="16.6640625" style="41" customWidth="1"/>
    <col min="5" max="5" width="16.6640625" style="7" customWidth="1"/>
    <col min="6" max="6" width="16.6640625" style="42" customWidth="1"/>
    <col min="7" max="7" width="16.6640625" style="41" customWidth="1"/>
    <col min="8" max="8" width="16.6640625" style="7" customWidth="1"/>
    <col min="9" max="16384" width="9.33203125" style="7"/>
  </cols>
  <sheetData>
    <row r="1" spans="1:7" s="4" customFormat="1" x14ac:dyDescent="0.3">
      <c r="A1" s="3" t="s">
        <v>2835</v>
      </c>
      <c r="D1" s="13"/>
      <c r="F1" s="36"/>
      <c r="G1" s="13"/>
    </row>
    <row r="2" spans="1:7" s="4" customFormat="1" ht="15" x14ac:dyDescent="0.25">
      <c r="A2" s="5" t="s">
        <v>2853</v>
      </c>
      <c r="D2" s="13"/>
      <c r="F2" s="36"/>
      <c r="G2" s="13"/>
    </row>
    <row r="3" spans="1:7" s="4" customFormat="1" ht="15" x14ac:dyDescent="0.25">
      <c r="A3" s="5" t="s">
        <v>16</v>
      </c>
      <c r="D3" s="13"/>
      <c r="F3" s="36"/>
      <c r="G3" s="13"/>
    </row>
    <row r="4" spans="1:7" s="4" customFormat="1" ht="30" customHeight="1" x14ac:dyDescent="0.25">
      <c r="A4" s="6" t="s">
        <v>20</v>
      </c>
      <c r="D4" s="13"/>
      <c r="F4" s="36"/>
      <c r="G4" s="13"/>
    </row>
    <row r="5" spans="1:7" s="95" customFormat="1" ht="95.1" customHeight="1" thickBot="1" x14ac:dyDescent="0.35">
      <c r="A5" s="87" t="s">
        <v>85</v>
      </c>
      <c r="B5" s="88" t="s">
        <v>86</v>
      </c>
      <c r="C5" s="88" t="s">
        <v>87</v>
      </c>
      <c r="D5" s="94" t="s">
        <v>88</v>
      </c>
      <c r="E5" s="44" t="s">
        <v>55</v>
      </c>
      <c r="F5" s="90" t="s">
        <v>2691</v>
      </c>
    </row>
    <row r="6" spans="1:7" ht="30" customHeight="1" x14ac:dyDescent="0.3">
      <c r="A6" s="10" t="s">
        <v>131</v>
      </c>
      <c r="B6" s="11" t="s">
        <v>132</v>
      </c>
      <c r="C6" s="12" t="s">
        <v>133</v>
      </c>
      <c r="D6" s="17">
        <v>4763</v>
      </c>
      <c r="E6" s="37">
        <v>5</v>
      </c>
      <c r="F6" s="46">
        <v>104.97585555000001</v>
      </c>
      <c r="G6" s="7"/>
    </row>
    <row r="7" spans="1:7" ht="16.2" customHeight="1" x14ac:dyDescent="0.3">
      <c r="A7" s="10" t="s">
        <v>134</v>
      </c>
      <c r="B7" s="11" t="s">
        <v>135</v>
      </c>
      <c r="C7" s="12" t="s">
        <v>133</v>
      </c>
      <c r="D7" s="17">
        <v>5147</v>
      </c>
      <c r="E7" s="38">
        <v>24</v>
      </c>
      <c r="F7" s="47">
        <v>466.29104332999998</v>
      </c>
      <c r="G7" s="7"/>
    </row>
    <row r="8" spans="1:7" ht="16.2" customHeight="1" x14ac:dyDescent="0.3">
      <c r="A8" s="10" t="s">
        <v>136</v>
      </c>
      <c r="B8" s="11" t="s">
        <v>137</v>
      </c>
      <c r="C8" s="12" t="s">
        <v>133</v>
      </c>
      <c r="D8" s="17">
        <v>6935</v>
      </c>
      <c r="E8" s="38">
        <v>20</v>
      </c>
      <c r="F8" s="47">
        <v>288.39221341000001</v>
      </c>
      <c r="G8" s="7"/>
    </row>
    <row r="9" spans="1:7" ht="16.2" customHeight="1" x14ac:dyDescent="0.3">
      <c r="A9" s="10" t="s">
        <v>138</v>
      </c>
      <c r="B9" s="11" t="s">
        <v>139</v>
      </c>
      <c r="C9" s="12" t="s">
        <v>133</v>
      </c>
      <c r="D9" s="17">
        <v>5610</v>
      </c>
      <c r="E9" s="38">
        <v>13</v>
      </c>
      <c r="F9" s="47">
        <v>231.72905526</v>
      </c>
      <c r="G9" s="7"/>
    </row>
    <row r="10" spans="1:7" ht="16.2" customHeight="1" x14ac:dyDescent="0.3">
      <c r="A10" s="10" t="s">
        <v>140</v>
      </c>
      <c r="B10" s="11" t="s">
        <v>141</v>
      </c>
      <c r="C10" s="12" t="s">
        <v>133</v>
      </c>
      <c r="D10" s="17">
        <v>4513</v>
      </c>
      <c r="E10" s="38">
        <v>4</v>
      </c>
      <c r="F10" s="47">
        <v>88.632838466999999</v>
      </c>
      <c r="G10" s="7"/>
    </row>
    <row r="11" spans="1:7" ht="16.2" customHeight="1" x14ac:dyDescent="0.3">
      <c r="A11" s="10" t="s">
        <v>142</v>
      </c>
      <c r="B11" s="11" t="s">
        <v>143</v>
      </c>
      <c r="C11" s="12" t="s">
        <v>133</v>
      </c>
      <c r="D11" s="17">
        <v>4023</v>
      </c>
      <c r="E11" s="38">
        <v>8</v>
      </c>
      <c r="F11" s="47">
        <v>198.85657470000001</v>
      </c>
      <c r="G11" s="7"/>
    </row>
    <row r="12" spans="1:7" ht="16.2" customHeight="1" x14ac:dyDescent="0.3">
      <c r="A12" s="10" t="s">
        <v>144</v>
      </c>
      <c r="B12" s="11" t="s">
        <v>145</v>
      </c>
      <c r="C12" s="12" t="s">
        <v>133</v>
      </c>
      <c r="D12" s="17">
        <v>5021</v>
      </c>
      <c r="E12" s="38">
        <v>15</v>
      </c>
      <c r="F12" s="47">
        <v>298.74526987000002</v>
      </c>
      <c r="G12" s="7"/>
    </row>
    <row r="13" spans="1:7" ht="16.2" customHeight="1" x14ac:dyDescent="0.3">
      <c r="A13" s="10" t="s">
        <v>146</v>
      </c>
      <c r="B13" s="11" t="s">
        <v>147</v>
      </c>
      <c r="C13" s="12" t="s">
        <v>133</v>
      </c>
      <c r="D13" s="17">
        <v>5811</v>
      </c>
      <c r="E13" s="38">
        <v>9</v>
      </c>
      <c r="F13" s="47">
        <v>154.87867836999999</v>
      </c>
      <c r="G13" s="7"/>
    </row>
    <row r="14" spans="1:7" ht="16.2" customHeight="1" x14ac:dyDescent="0.3">
      <c r="A14" s="10" t="s">
        <v>148</v>
      </c>
      <c r="B14" s="11" t="s">
        <v>149</v>
      </c>
      <c r="C14" s="12" t="s">
        <v>133</v>
      </c>
      <c r="D14" s="17">
        <v>3816</v>
      </c>
      <c r="E14" s="38">
        <v>10</v>
      </c>
      <c r="F14" s="47">
        <v>262.05450733999999</v>
      </c>
      <c r="G14" s="7"/>
    </row>
    <row r="15" spans="1:7" ht="16.2" customHeight="1" x14ac:dyDescent="0.3">
      <c r="A15" s="10" t="s">
        <v>150</v>
      </c>
      <c r="B15" s="11" t="s">
        <v>151</v>
      </c>
      <c r="C15" s="12" t="s">
        <v>133</v>
      </c>
      <c r="D15" s="17">
        <v>4523</v>
      </c>
      <c r="E15" s="38">
        <v>11</v>
      </c>
      <c r="F15" s="47">
        <v>243.20141498999999</v>
      </c>
      <c r="G15" s="7"/>
    </row>
    <row r="16" spans="1:7" ht="16.2" customHeight="1" x14ac:dyDescent="0.3">
      <c r="A16" s="10" t="s">
        <v>152</v>
      </c>
      <c r="B16" s="11" t="s">
        <v>153</v>
      </c>
      <c r="C16" s="12" t="s">
        <v>133</v>
      </c>
      <c r="D16" s="17">
        <v>5608</v>
      </c>
      <c r="E16" s="38">
        <v>3</v>
      </c>
      <c r="F16" s="47">
        <v>53.495007133000001</v>
      </c>
      <c r="G16" s="7"/>
    </row>
    <row r="17" spans="1:7" ht="16.2" customHeight="1" x14ac:dyDescent="0.3">
      <c r="A17" s="10" t="s">
        <v>154</v>
      </c>
      <c r="B17" s="11" t="s">
        <v>155</v>
      </c>
      <c r="C17" s="12" t="s">
        <v>133</v>
      </c>
      <c r="D17" s="17">
        <v>3663</v>
      </c>
      <c r="E17" s="38">
        <v>8</v>
      </c>
      <c r="F17" s="47">
        <v>218.4002184</v>
      </c>
      <c r="G17" s="7"/>
    </row>
    <row r="18" spans="1:7" ht="16.2" customHeight="1" x14ac:dyDescent="0.3">
      <c r="A18" s="10" t="s">
        <v>156</v>
      </c>
      <c r="B18" s="11" t="s">
        <v>157</v>
      </c>
      <c r="C18" s="12" t="s">
        <v>133</v>
      </c>
      <c r="D18" s="17">
        <v>6230</v>
      </c>
      <c r="E18" s="38">
        <v>2</v>
      </c>
      <c r="F18" s="47">
        <v>32.102728732000003</v>
      </c>
      <c r="G18" s="7"/>
    </row>
    <row r="19" spans="1:7" ht="16.2" customHeight="1" x14ac:dyDescent="0.3">
      <c r="A19" s="10" t="s">
        <v>158</v>
      </c>
      <c r="B19" s="11" t="s">
        <v>159</v>
      </c>
      <c r="C19" s="12" t="s">
        <v>133</v>
      </c>
      <c r="D19" s="17">
        <v>3982</v>
      </c>
      <c r="E19" s="38">
        <v>4</v>
      </c>
      <c r="F19" s="48">
        <v>100.45203415</v>
      </c>
      <c r="G19" s="7"/>
    </row>
    <row r="20" spans="1:7" ht="16.2" customHeight="1" x14ac:dyDescent="0.3">
      <c r="A20" s="10" t="s">
        <v>160</v>
      </c>
      <c r="B20" s="11" t="s">
        <v>161</v>
      </c>
      <c r="C20" s="12" t="s">
        <v>133</v>
      </c>
      <c r="D20" s="17">
        <v>2605</v>
      </c>
      <c r="E20" s="38">
        <v>3</v>
      </c>
      <c r="F20" s="49">
        <v>115.16314779</v>
      </c>
      <c r="G20" s="7"/>
    </row>
    <row r="21" spans="1:7" ht="16.2" customHeight="1" x14ac:dyDescent="0.3">
      <c r="A21" s="10" t="s">
        <v>162</v>
      </c>
      <c r="B21" s="11" t="s">
        <v>163</v>
      </c>
      <c r="C21" s="12" t="s">
        <v>133</v>
      </c>
      <c r="D21" s="17">
        <v>4900</v>
      </c>
      <c r="E21" s="38">
        <v>4</v>
      </c>
      <c r="F21" s="49">
        <v>81.632653060999999</v>
      </c>
      <c r="G21" s="7"/>
    </row>
    <row r="22" spans="1:7" ht="16.2" customHeight="1" x14ac:dyDescent="0.3">
      <c r="A22" s="10" t="s">
        <v>164</v>
      </c>
      <c r="B22" s="11" t="s">
        <v>165</v>
      </c>
      <c r="C22" s="12" t="s">
        <v>133</v>
      </c>
      <c r="D22" s="17">
        <v>4960</v>
      </c>
      <c r="E22" s="38">
        <v>7</v>
      </c>
      <c r="F22" s="49">
        <v>141.12903226</v>
      </c>
      <c r="G22" s="7"/>
    </row>
    <row r="23" spans="1:7" ht="16.2" customHeight="1" x14ac:dyDescent="0.3">
      <c r="A23" s="10" t="s">
        <v>166</v>
      </c>
      <c r="B23" s="11" t="s">
        <v>167</v>
      </c>
      <c r="C23" s="12" t="s">
        <v>133</v>
      </c>
      <c r="D23" s="17">
        <v>3929</v>
      </c>
      <c r="E23" s="39">
        <v>6</v>
      </c>
      <c r="F23" s="49">
        <v>152.71061338999999</v>
      </c>
      <c r="G23" s="7"/>
    </row>
    <row r="24" spans="1:7" ht="16.2" customHeight="1" x14ac:dyDescent="0.3">
      <c r="A24" s="10" t="s">
        <v>168</v>
      </c>
      <c r="B24" s="11" t="s">
        <v>169</v>
      </c>
      <c r="C24" s="12" t="s">
        <v>133</v>
      </c>
      <c r="D24" s="17">
        <v>5211</v>
      </c>
      <c r="E24" s="39">
        <v>7</v>
      </c>
      <c r="F24" s="49">
        <v>134.33122241000001</v>
      </c>
      <c r="G24" s="7"/>
    </row>
    <row r="25" spans="1:7" ht="16.2" customHeight="1" x14ac:dyDescent="0.3">
      <c r="A25" s="10" t="s">
        <v>170</v>
      </c>
      <c r="B25" s="11" t="s">
        <v>171</v>
      </c>
      <c r="C25" s="12" t="s">
        <v>133</v>
      </c>
      <c r="D25" s="17">
        <v>3972</v>
      </c>
      <c r="E25" s="39">
        <v>2</v>
      </c>
      <c r="F25" s="49">
        <v>50.352467271000002</v>
      </c>
      <c r="G25" s="7"/>
    </row>
    <row r="26" spans="1:7" ht="16.2" customHeight="1" x14ac:dyDescent="0.3">
      <c r="A26" s="10" t="s">
        <v>172</v>
      </c>
      <c r="B26" s="11" t="s">
        <v>173</v>
      </c>
      <c r="C26" s="12" t="s">
        <v>133</v>
      </c>
      <c r="D26" s="17">
        <v>3475</v>
      </c>
      <c r="E26" s="39">
        <v>2</v>
      </c>
      <c r="F26" s="49">
        <v>57.553956835000001</v>
      </c>
      <c r="G26" s="7"/>
    </row>
    <row r="27" spans="1:7" ht="16.2" customHeight="1" x14ac:dyDescent="0.3">
      <c r="A27" s="10" t="s">
        <v>174</v>
      </c>
      <c r="B27" s="11" t="s">
        <v>175</v>
      </c>
      <c r="C27" s="12" t="s">
        <v>133</v>
      </c>
      <c r="D27" s="17">
        <v>5276</v>
      </c>
      <c r="E27" s="40">
        <v>21</v>
      </c>
      <c r="F27" s="49">
        <v>398.02880970000001</v>
      </c>
      <c r="G27" s="7"/>
    </row>
    <row r="28" spans="1:7" ht="16.2" customHeight="1" x14ac:dyDescent="0.3">
      <c r="A28" s="10" t="s">
        <v>176</v>
      </c>
      <c r="B28" s="11" t="s">
        <v>177</v>
      </c>
      <c r="C28" s="12" t="s">
        <v>133</v>
      </c>
      <c r="D28" s="17">
        <v>4167</v>
      </c>
      <c r="E28" s="39">
        <v>13</v>
      </c>
      <c r="F28" s="49">
        <v>311.97504199999997</v>
      </c>
      <c r="G28" s="7"/>
    </row>
    <row r="29" spans="1:7" ht="16.2" customHeight="1" x14ac:dyDescent="0.3">
      <c r="A29" s="10" t="s">
        <v>178</v>
      </c>
      <c r="B29" s="11" t="s">
        <v>179</v>
      </c>
      <c r="C29" s="12" t="s">
        <v>133</v>
      </c>
      <c r="D29" s="17">
        <v>3208</v>
      </c>
      <c r="E29" s="39">
        <v>1</v>
      </c>
      <c r="F29" s="49">
        <v>31.172069825000001</v>
      </c>
      <c r="G29" s="7"/>
    </row>
    <row r="30" spans="1:7" ht="16.2" customHeight="1" x14ac:dyDescent="0.3">
      <c r="A30" s="10" t="s">
        <v>180</v>
      </c>
      <c r="B30" s="11" t="s">
        <v>181</v>
      </c>
      <c r="C30" s="12" t="s">
        <v>133</v>
      </c>
      <c r="D30" s="17">
        <v>3956</v>
      </c>
      <c r="E30" s="39">
        <v>1</v>
      </c>
      <c r="F30" s="49">
        <v>25.278058645000002</v>
      </c>
      <c r="G30" s="7"/>
    </row>
    <row r="31" spans="1:7" ht="16.2" customHeight="1" x14ac:dyDescent="0.3">
      <c r="A31" s="10" t="s">
        <v>182</v>
      </c>
      <c r="B31" s="11" t="s">
        <v>183</v>
      </c>
      <c r="C31" s="12" t="s">
        <v>133</v>
      </c>
      <c r="D31" s="17">
        <v>6935</v>
      </c>
      <c r="E31" s="38">
        <v>6</v>
      </c>
      <c r="F31" s="49">
        <v>86.517664022999995</v>
      </c>
      <c r="G31" s="7"/>
    </row>
    <row r="32" spans="1:7" ht="16.2" customHeight="1" x14ac:dyDescent="0.3">
      <c r="A32" s="10" t="s">
        <v>184</v>
      </c>
      <c r="B32" s="11" t="s">
        <v>185</v>
      </c>
      <c r="C32" s="12" t="s">
        <v>133</v>
      </c>
      <c r="D32" s="17">
        <v>3856</v>
      </c>
      <c r="E32" s="39">
        <v>2</v>
      </c>
      <c r="F32" s="49">
        <v>51.867219917</v>
      </c>
      <c r="G32" s="7"/>
    </row>
    <row r="33" spans="1:7" ht="16.2" customHeight="1" x14ac:dyDescent="0.3">
      <c r="A33" s="10" t="s">
        <v>186</v>
      </c>
      <c r="B33" s="11" t="s">
        <v>187</v>
      </c>
      <c r="C33" s="12" t="s">
        <v>133</v>
      </c>
      <c r="D33" s="17">
        <v>5653</v>
      </c>
      <c r="E33" s="39">
        <v>2</v>
      </c>
      <c r="F33" s="49">
        <v>35.379444542999998</v>
      </c>
      <c r="G33" s="7"/>
    </row>
    <row r="34" spans="1:7" ht="16.2" customHeight="1" x14ac:dyDescent="0.3">
      <c r="A34" s="10" t="s">
        <v>188</v>
      </c>
      <c r="B34" s="11" t="s">
        <v>189</v>
      </c>
      <c r="C34" s="12" t="s">
        <v>133</v>
      </c>
      <c r="D34" s="17">
        <v>4712</v>
      </c>
      <c r="E34" s="38">
        <v>3</v>
      </c>
      <c r="F34" s="49">
        <v>63.667232597999998</v>
      </c>
      <c r="G34" s="7"/>
    </row>
    <row r="35" spans="1:7" ht="16.2" customHeight="1" x14ac:dyDescent="0.3">
      <c r="A35" s="10" t="s">
        <v>190</v>
      </c>
      <c r="B35" s="11" t="s">
        <v>191</v>
      </c>
      <c r="C35" s="12" t="s">
        <v>133</v>
      </c>
      <c r="D35" s="17">
        <v>4131</v>
      </c>
      <c r="E35" s="38">
        <v>5</v>
      </c>
      <c r="F35" s="49">
        <v>121.03606875</v>
      </c>
      <c r="G35" s="7"/>
    </row>
    <row r="36" spans="1:7" ht="16.2" customHeight="1" x14ac:dyDescent="0.3">
      <c r="A36" s="10" t="s">
        <v>192</v>
      </c>
      <c r="B36" s="11" t="s">
        <v>193</v>
      </c>
      <c r="C36" s="12" t="s">
        <v>133</v>
      </c>
      <c r="D36" s="17">
        <v>5441</v>
      </c>
      <c r="E36" s="39">
        <v>5</v>
      </c>
      <c r="F36" s="49">
        <v>91.894872265999993</v>
      </c>
      <c r="G36" s="7"/>
    </row>
    <row r="37" spans="1:7" ht="16.2" customHeight="1" x14ac:dyDescent="0.3">
      <c r="A37" s="10" t="s">
        <v>194</v>
      </c>
      <c r="B37" s="11" t="s">
        <v>195</v>
      </c>
      <c r="C37" s="12" t="s">
        <v>133</v>
      </c>
      <c r="D37" s="17">
        <v>3848</v>
      </c>
      <c r="E37" s="39">
        <v>24</v>
      </c>
      <c r="F37" s="49">
        <v>623.70062370000005</v>
      </c>
      <c r="G37" s="7"/>
    </row>
    <row r="38" spans="1:7" ht="16.2" customHeight="1" x14ac:dyDescent="0.3">
      <c r="A38" s="10" t="s">
        <v>196</v>
      </c>
      <c r="B38" s="11" t="s">
        <v>197</v>
      </c>
      <c r="C38" s="12" t="s">
        <v>133</v>
      </c>
      <c r="D38" s="17">
        <v>6189</v>
      </c>
      <c r="E38" s="39">
        <v>8</v>
      </c>
      <c r="F38" s="49">
        <v>129.26159315000001</v>
      </c>
      <c r="G38" s="7"/>
    </row>
    <row r="39" spans="1:7" ht="16.2" customHeight="1" x14ac:dyDescent="0.3">
      <c r="A39" s="10" t="s">
        <v>198</v>
      </c>
      <c r="B39" s="11" t="s">
        <v>199</v>
      </c>
      <c r="C39" s="12" t="s">
        <v>133</v>
      </c>
      <c r="D39" s="17">
        <v>5198</v>
      </c>
      <c r="E39" s="39">
        <v>15</v>
      </c>
      <c r="F39" s="49">
        <v>288.57252790000001</v>
      </c>
      <c r="G39" s="7"/>
    </row>
    <row r="40" spans="1:7" ht="16.2" customHeight="1" x14ac:dyDescent="0.3">
      <c r="A40" s="10" t="s">
        <v>200</v>
      </c>
      <c r="B40" s="11" t="s">
        <v>201</v>
      </c>
      <c r="C40" s="12" t="s">
        <v>133</v>
      </c>
      <c r="D40" s="17">
        <v>4491</v>
      </c>
      <c r="E40" s="39">
        <v>3</v>
      </c>
      <c r="F40" s="49">
        <v>66.800267200999997</v>
      </c>
      <c r="G40" s="7"/>
    </row>
    <row r="41" spans="1:7" ht="16.2" customHeight="1" x14ac:dyDescent="0.3">
      <c r="A41" s="10" t="s">
        <v>202</v>
      </c>
      <c r="B41" s="11" t="s">
        <v>203</v>
      </c>
      <c r="C41" s="12" t="s">
        <v>133</v>
      </c>
      <c r="D41" s="17">
        <v>4718</v>
      </c>
      <c r="E41" s="39">
        <v>14</v>
      </c>
      <c r="F41" s="49">
        <v>296.73590503999998</v>
      </c>
      <c r="G41" s="7"/>
    </row>
    <row r="42" spans="1:7" ht="16.2" customHeight="1" x14ac:dyDescent="0.3">
      <c r="A42" s="10" t="s">
        <v>204</v>
      </c>
      <c r="B42" s="11" t="s">
        <v>205</v>
      </c>
      <c r="C42" s="12" t="s">
        <v>133</v>
      </c>
      <c r="D42" s="17">
        <v>3401</v>
      </c>
      <c r="E42" s="39">
        <v>7</v>
      </c>
      <c r="F42" s="49">
        <v>205.82181711000001</v>
      </c>
      <c r="G42" s="7"/>
    </row>
    <row r="43" spans="1:7" ht="16.2" customHeight="1" x14ac:dyDescent="0.3">
      <c r="A43" s="10" t="s">
        <v>206</v>
      </c>
      <c r="B43" s="11" t="s">
        <v>207</v>
      </c>
      <c r="C43" s="12" t="s">
        <v>133</v>
      </c>
      <c r="D43" s="17">
        <v>5340</v>
      </c>
      <c r="E43" s="40">
        <v>10</v>
      </c>
      <c r="F43" s="49">
        <v>187.26591759999999</v>
      </c>
      <c r="G43" s="7"/>
    </row>
    <row r="44" spans="1:7" ht="16.2" customHeight="1" x14ac:dyDescent="0.3">
      <c r="A44" s="10" t="s">
        <v>208</v>
      </c>
      <c r="B44" s="11" t="s">
        <v>209</v>
      </c>
      <c r="C44" s="12" t="s">
        <v>133</v>
      </c>
      <c r="D44" s="17">
        <v>5032</v>
      </c>
      <c r="E44" s="39">
        <v>6</v>
      </c>
      <c r="F44" s="49">
        <v>119.23688394</v>
      </c>
      <c r="G44" s="7"/>
    </row>
    <row r="45" spans="1:7" ht="16.2" customHeight="1" x14ac:dyDescent="0.3">
      <c r="A45" s="10" t="s">
        <v>210</v>
      </c>
      <c r="B45" s="11" t="s">
        <v>211</v>
      </c>
      <c r="C45" s="12" t="s">
        <v>133</v>
      </c>
      <c r="D45" s="17">
        <v>6232</v>
      </c>
      <c r="E45" s="39">
        <v>9</v>
      </c>
      <c r="F45" s="49">
        <v>144.41591783999999</v>
      </c>
      <c r="G45" s="7"/>
    </row>
    <row r="46" spans="1:7" ht="16.2" customHeight="1" x14ac:dyDescent="0.3">
      <c r="A46" s="10" t="s">
        <v>212</v>
      </c>
      <c r="B46" s="11" t="s">
        <v>213</v>
      </c>
      <c r="C46" s="12" t="s">
        <v>133</v>
      </c>
      <c r="D46" s="17">
        <v>4634</v>
      </c>
      <c r="E46" s="39">
        <v>4</v>
      </c>
      <c r="F46" s="49">
        <v>86.318515321999996</v>
      </c>
      <c r="G46" s="7"/>
    </row>
    <row r="47" spans="1:7" ht="16.2" customHeight="1" x14ac:dyDescent="0.3">
      <c r="A47" s="10" t="s">
        <v>214</v>
      </c>
      <c r="B47" s="11" t="s">
        <v>215</v>
      </c>
      <c r="C47" s="12" t="s">
        <v>133</v>
      </c>
      <c r="D47" s="17">
        <v>5298</v>
      </c>
      <c r="E47" s="39">
        <v>8</v>
      </c>
      <c r="F47" s="49">
        <v>151.00037750000001</v>
      </c>
      <c r="G47" s="7"/>
    </row>
    <row r="48" spans="1:7" ht="16.2" customHeight="1" x14ac:dyDescent="0.3">
      <c r="A48" s="10" t="s">
        <v>216</v>
      </c>
      <c r="B48" s="11" t="s">
        <v>217</v>
      </c>
      <c r="C48" s="12" t="s">
        <v>133</v>
      </c>
      <c r="D48" s="17">
        <v>5183</v>
      </c>
      <c r="E48" s="39">
        <v>14</v>
      </c>
      <c r="F48" s="49">
        <v>270.11383368999998</v>
      </c>
      <c r="G48" s="7"/>
    </row>
    <row r="49" spans="1:7" ht="16.2" customHeight="1" x14ac:dyDescent="0.3">
      <c r="A49" s="10" t="s">
        <v>218</v>
      </c>
      <c r="B49" s="11" t="s">
        <v>219</v>
      </c>
      <c r="C49" s="12" t="s">
        <v>133</v>
      </c>
      <c r="D49" s="17">
        <v>3919</v>
      </c>
      <c r="E49" s="40">
        <v>24</v>
      </c>
      <c r="F49" s="48">
        <v>612.40112274000001</v>
      </c>
      <c r="G49" s="7"/>
    </row>
    <row r="50" spans="1:7" ht="16.2" customHeight="1" x14ac:dyDescent="0.3">
      <c r="A50" s="10" t="s">
        <v>220</v>
      </c>
      <c r="B50" s="11" t="s">
        <v>221</v>
      </c>
      <c r="C50" s="12" t="s">
        <v>133</v>
      </c>
      <c r="D50" s="17">
        <v>4640</v>
      </c>
      <c r="E50" s="39">
        <v>5</v>
      </c>
      <c r="F50" s="49">
        <v>107.75862069</v>
      </c>
      <c r="G50" s="7"/>
    </row>
    <row r="51" spans="1:7" ht="16.2" customHeight="1" x14ac:dyDescent="0.3">
      <c r="A51" s="10" t="s">
        <v>222</v>
      </c>
      <c r="B51" s="11" t="s">
        <v>223</v>
      </c>
      <c r="C51" s="12" t="s">
        <v>133</v>
      </c>
      <c r="D51" s="17">
        <v>4752</v>
      </c>
      <c r="E51" s="38">
        <v>3</v>
      </c>
      <c r="F51" s="49">
        <v>63.131313130999999</v>
      </c>
      <c r="G51" s="7"/>
    </row>
    <row r="52" spans="1:7" ht="16.2" customHeight="1" x14ac:dyDescent="0.3">
      <c r="A52" s="10" t="s">
        <v>224</v>
      </c>
      <c r="B52" s="11" t="s">
        <v>225</v>
      </c>
      <c r="C52" s="12" t="s">
        <v>133</v>
      </c>
      <c r="D52" s="17">
        <v>3656</v>
      </c>
      <c r="E52" s="40">
        <v>8</v>
      </c>
      <c r="F52" s="48">
        <v>218.81838074000001</v>
      </c>
      <c r="G52" s="7"/>
    </row>
    <row r="53" spans="1:7" ht="16.2" customHeight="1" x14ac:dyDescent="0.3">
      <c r="A53" s="10" t="s">
        <v>226</v>
      </c>
      <c r="B53" s="11" t="s">
        <v>227</v>
      </c>
      <c r="C53" s="12" t="s">
        <v>133</v>
      </c>
      <c r="D53" s="17">
        <v>2598</v>
      </c>
      <c r="E53" s="40">
        <v>6</v>
      </c>
      <c r="F53" s="50">
        <v>230.94688221999999</v>
      </c>
      <c r="G53" s="7"/>
    </row>
    <row r="54" spans="1:7" ht="16.2" customHeight="1" x14ac:dyDescent="0.3">
      <c r="A54" s="10" t="s">
        <v>228</v>
      </c>
      <c r="B54" s="11" t="s">
        <v>229</v>
      </c>
      <c r="C54" s="12" t="s">
        <v>133</v>
      </c>
      <c r="D54" s="17">
        <v>3899</v>
      </c>
      <c r="E54" s="40">
        <v>8</v>
      </c>
      <c r="F54" s="50">
        <v>205.18081559000001</v>
      </c>
      <c r="G54" s="7"/>
    </row>
    <row r="55" spans="1:7" ht="16.2" customHeight="1" x14ac:dyDescent="0.3">
      <c r="A55" s="10" t="s">
        <v>230</v>
      </c>
      <c r="B55" s="11" t="s">
        <v>231</v>
      </c>
      <c r="C55" s="12" t="s">
        <v>232</v>
      </c>
      <c r="D55" s="17">
        <v>3019</v>
      </c>
      <c r="E55" s="40">
        <v>4</v>
      </c>
      <c r="F55" s="50">
        <v>132.49420337999999</v>
      </c>
      <c r="G55" s="7"/>
    </row>
    <row r="56" spans="1:7" ht="16.2" customHeight="1" x14ac:dyDescent="0.3">
      <c r="A56" s="10" t="s">
        <v>233</v>
      </c>
      <c r="B56" s="11" t="s">
        <v>234</v>
      </c>
      <c r="C56" s="12" t="s">
        <v>232</v>
      </c>
      <c r="D56" s="17">
        <v>5266</v>
      </c>
      <c r="E56" s="40">
        <v>1</v>
      </c>
      <c r="F56" s="50">
        <v>18.989745537000001</v>
      </c>
      <c r="G56" s="7"/>
    </row>
    <row r="57" spans="1:7" ht="16.2" customHeight="1" x14ac:dyDescent="0.3">
      <c r="A57" s="10" t="s">
        <v>235</v>
      </c>
      <c r="B57" s="11" t="s">
        <v>236</v>
      </c>
      <c r="C57" s="12" t="s">
        <v>232</v>
      </c>
      <c r="D57" s="17">
        <v>4471</v>
      </c>
      <c r="E57" s="40">
        <v>7</v>
      </c>
      <c r="F57" s="50">
        <v>156.56452694999999</v>
      </c>
      <c r="G57" s="7"/>
    </row>
    <row r="58" spans="1:7" ht="16.2" customHeight="1" x14ac:dyDescent="0.3">
      <c r="A58" s="10" t="s">
        <v>237</v>
      </c>
      <c r="B58" s="11" t="s">
        <v>238</v>
      </c>
      <c r="C58" s="12" t="s">
        <v>232</v>
      </c>
      <c r="D58" s="17">
        <v>4058</v>
      </c>
      <c r="E58" s="40">
        <v>3</v>
      </c>
      <c r="F58" s="50">
        <v>73.928043371000001</v>
      </c>
      <c r="G58" s="7"/>
    </row>
    <row r="59" spans="1:7" ht="16.2" customHeight="1" x14ac:dyDescent="0.3">
      <c r="A59" s="8" t="s">
        <v>239</v>
      </c>
      <c r="B59" s="11" t="s">
        <v>240</v>
      </c>
      <c r="C59" s="12" t="s">
        <v>232</v>
      </c>
      <c r="D59" s="17">
        <v>5616</v>
      </c>
      <c r="E59" s="40">
        <v>6</v>
      </c>
      <c r="F59" s="50">
        <v>106.83760684000001</v>
      </c>
      <c r="G59" s="7"/>
    </row>
    <row r="60" spans="1:7" ht="16.2" customHeight="1" x14ac:dyDescent="0.3">
      <c r="A60" s="8" t="s">
        <v>241</v>
      </c>
      <c r="B60" s="11" t="s">
        <v>242</v>
      </c>
      <c r="C60" s="12" t="s">
        <v>232</v>
      </c>
      <c r="D60" s="17">
        <v>4864</v>
      </c>
      <c r="E60" s="40">
        <v>2</v>
      </c>
      <c r="F60" s="50">
        <v>41.118421052999999</v>
      </c>
      <c r="G60" s="7"/>
    </row>
    <row r="61" spans="1:7" ht="16.2" customHeight="1" x14ac:dyDescent="0.3">
      <c r="A61" s="8" t="s">
        <v>243</v>
      </c>
      <c r="B61" s="11" t="s">
        <v>244</v>
      </c>
      <c r="C61" s="12" t="s">
        <v>232</v>
      </c>
      <c r="D61" s="17">
        <v>5139</v>
      </c>
      <c r="E61" s="40">
        <v>17</v>
      </c>
      <c r="F61" s="50">
        <v>330.8036583</v>
      </c>
      <c r="G61" s="7"/>
    </row>
    <row r="62" spans="1:7" ht="16.2" customHeight="1" x14ac:dyDescent="0.3">
      <c r="A62" s="8" t="s">
        <v>245</v>
      </c>
      <c r="B62" s="11" t="s">
        <v>246</v>
      </c>
      <c r="C62" s="12" t="s">
        <v>232</v>
      </c>
      <c r="D62" s="17">
        <v>5589</v>
      </c>
      <c r="E62" s="40">
        <v>18</v>
      </c>
      <c r="F62" s="50">
        <v>322.06119163</v>
      </c>
      <c r="G62" s="7"/>
    </row>
    <row r="63" spans="1:7" ht="16.2" customHeight="1" x14ac:dyDescent="0.3">
      <c r="A63" s="8" t="s">
        <v>247</v>
      </c>
      <c r="B63" s="11" t="s">
        <v>248</v>
      </c>
      <c r="C63" s="12" t="s">
        <v>232</v>
      </c>
      <c r="D63" s="17">
        <v>2878</v>
      </c>
      <c r="E63" s="40">
        <v>1</v>
      </c>
      <c r="F63" s="50">
        <v>34.746351633000003</v>
      </c>
      <c r="G63" s="7"/>
    </row>
    <row r="64" spans="1:7" ht="16.2" customHeight="1" x14ac:dyDescent="0.3">
      <c r="A64" s="8" t="s">
        <v>249</v>
      </c>
      <c r="B64" s="11" t="s">
        <v>250</v>
      </c>
      <c r="C64" s="12" t="s">
        <v>232</v>
      </c>
      <c r="D64" s="17">
        <v>4208</v>
      </c>
      <c r="E64" s="40">
        <v>5</v>
      </c>
      <c r="F64" s="50">
        <v>118.82129277999999</v>
      </c>
      <c r="G64" s="7"/>
    </row>
    <row r="65" spans="1:7" ht="16.2" customHeight="1" x14ac:dyDescent="0.3">
      <c r="A65" s="8" t="s">
        <v>251</v>
      </c>
      <c r="B65" s="11" t="s">
        <v>252</v>
      </c>
      <c r="C65" s="12" t="s">
        <v>232</v>
      </c>
      <c r="D65" s="17">
        <v>5911</v>
      </c>
      <c r="E65" s="40">
        <v>7</v>
      </c>
      <c r="F65" s="50">
        <v>118.42327863</v>
      </c>
      <c r="G65" s="7"/>
    </row>
    <row r="66" spans="1:7" ht="16.2" customHeight="1" x14ac:dyDescent="0.3">
      <c r="A66" s="8" t="s">
        <v>253</v>
      </c>
      <c r="B66" s="11" t="s">
        <v>254</v>
      </c>
      <c r="C66" s="12" t="s">
        <v>232</v>
      </c>
      <c r="D66" s="17">
        <v>5157</v>
      </c>
      <c r="E66" s="40">
        <v>1</v>
      </c>
      <c r="F66" s="50">
        <v>19.391118868</v>
      </c>
      <c r="G66" s="7"/>
    </row>
    <row r="67" spans="1:7" ht="16.2" customHeight="1" x14ac:dyDescent="0.3">
      <c r="A67" s="8" t="s">
        <v>255</v>
      </c>
      <c r="B67" s="11" t="s">
        <v>256</v>
      </c>
      <c r="C67" s="12" t="s">
        <v>232</v>
      </c>
      <c r="D67" s="17">
        <v>4173</v>
      </c>
      <c r="E67" s="40">
        <v>8</v>
      </c>
      <c r="F67" s="50">
        <v>191.70860292</v>
      </c>
      <c r="G67" s="7"/>
    </row>
    <row r="68" spans="1:7" ht="16.2" customHeight="1" x14ac:dyDescent="0.3">
      <c r="A68" s="8" t="s">
        <v>257</v>
      </c>
      <c r="B68" s="11" t="s">
        <v>258</v>
      </c>
      <c r="C68" s="12" t="s">
        <v>232</v>
      </c>
      <c r="D68" s="17">
        <v>2851</v>
      </c>
      <c r="E68" s="40">
        <v>6</v>
      </c>
      <c r="F68" s="50">
        <v>210.45247282</v>
      </c>
      <c r="G68" s="7"/>
    </row>
    <row r="69" spans="1:7" ht="16.2" customHeight="1" x14ac:dyDescent="0.3">
      <c r="A69" s="8" t="s">
        <v>259</v>
      </c>
      <c r="B69" s="11" t="s">
        <v>260</v>
      </c>
      <c r="C69" s="12" t="s">
        <v>232</v>
      </c>
      <c r="D69" s="17">
        <v>4344</v>
      </c>
      <c r="E69" s="40">
        <v>14</v>
      </c>
      <c r="F69" s="50">
        <v>322.28360958000002</v>
      </c>
      <c r="G69" s="7"/>
    </row>
    <row r="70" spans="1:7" ht="16.2" customHeight="1" x14ac:dyDescent="0.3">
      <c r="A70" s="8" t="s">
        <v>261</v>
      </c>
      <c r="B70" s="11" t="s">
        <v>262</v>
      </c>
      <c r="C70" s="12" t="s">
        <v>232</v>
      </c>
      <c r="D70" s="17">
        <v>3903</v>
      </c>
      <c r="E70" s="40">
        <v>5</v>
      </c>
      <c r="F70" s="50">
        <v>128.10658468</v>
      </c>
      <c r="G70" s="7"/>
    </row>
    <row r="71" spans="1:7" ht="16.2" customHeight="1" x14ac:dyDescent="0.3">
      <c r="A71" s="8" t="s">
        <v>263</v>
      </c>
      <c r="B71" s="11" t="s">
        <v>264</v>
      </c>
      <c r="C71" s="12" t="s">
        <v>232</v>
      </c>
      <c r="D71" s="17">
        <v>6406</v>
      </c>
      <c r="E71" s="40">
        <v>2</v>
      </c>
      <c r="F71" s="50">
        <v>31.220730565</v>
      </c>
      <c r="G71" s="7"/>
    </row>
    <row r="72" spans="1:7" ht="16.2" customHeight="1" x14ac:dyDescent="0.3">
      <c r="A72" s="8" t="s">
        <v>265</v>
      </c>
      <c r="B72" s="11" t="s">
        <v>266</v>
      </c>
      <c r="C72" s="12" t="s">
        <v>232</v>
      </c>
      <c r="D72" s="17">
        <v>3468</v>
      </c>
      <c r="E72" s="40">
        <v>4</v>
      </c>
      <c r="F72" s="50">
        <v>115.34025375</v>
      </c>
      <c r="G72" s="7"/>
    </row>
    <row r="73" spans="1:7" ht="16.2" customHeight="1" x14ac:dyDescent="0.3">
      <c r="A73" s="8" t="s">
        <v>267</v>
      </c>
      <c r="B73" s="11" t="s">
        <v>268</v>
      </c>
      <c r="C73" s="12" t="s">
        <v>232</v>
      </c>
      <c r="D73" s="17">
        <v>5263</v>
      </c>
      <c r="E73" s="40">
        <v>7</v>
      </c>
      <c r="F73" s="50">
        <v>133.00399012</v>
      </c>
      <c r="G73" s="7"/>
    </row>
    <row r="74" spans="1:7" ht="16.2" customHeight="1" x14ac:dyDescent="0.3">
      <c r="A74" s="8" t="s">
        <v>269</v>
      </c>
      <c r="B74" s="11" t="s">
        <v>270</v>
      </c>
      <c r="C74" s="12" t="s">
        <v>232</v>
      </c>
      <c r="D74" s="17">
        <v>5218</v>
      </c>
      <c r="E74" s="40">
        <v>6</v>
      </c>
      <c r="F74" s="50">
        <v>114.9865849</v>
      </c>
      <c r="G74" s="7"/>
    </row>
    <row r="75" spans="1:7" ht="16.2" customHeight="1" x14ac:dyDescent="0.3">
      <c r="A75" s="8" t="s">
        <v>271</v>
      </c>
      <c r="B75" s="11" t="s">
        <v>272</v>
      </c>
      <c r="C75" s="12" t="s">
        <v>232</v>
      </c>
      <c r="D75" s="17">
        <v>7538</v>
      </c>
      <c r="E75" s="40">
        <v>5</v>
      </c>
      <c r="F75" s="50">
        <v>66.330591669</v>
      </c>
      <c r="G75" s="7"/>
    </row>
    <row r="76" spans="1:7" ht="16.2" customHeight="1" x14ac:dyDescent="0.3">
      <c r="A76" s="8" t="s">
        <v>273</v>
      </c>
      <c r="B76" s="11" t="s">
        <v>274</v>
      </c>
      <c r="C76" s="12" t="s">
        <v>232</v>
      </c>
      <c r="D76" s="17">
        <v>5864</v>
      </c>
      <c r="E76" s="40">
        <v>4</v>
      </c>
      <c r="F76" s="50">
        <v>68.212824010999995</v>
      </c>
      <c r="G76" s="7"/>
    </row>
    <row r="77" spans="1:7" ht="16.2" customHeight="1" x14ac:dyDescent="0.3">
      <c r="A77" s="8" t="s">
        <v>275</v>
      </c>
      <c r="B77" s="11" t="s">
        <v>276</v>
      </c>
      <c r="C77" s="12" t="s">
        <v>232</v>
      </c>
      <c r="D77" s="17">
        <v>3430</v>
      </c>
      <c r="E77" s="40" t="s">
        <v>126</v>
      </c>
      <c r="F77" s="50" t="s">
        <v>126</v>
      </c>
      <c r="G77" s="7"/>
    </row>
    <row r="78" spans="1:7" ht="16.2" customHeight="1" x14ac:dyDescent="0.3">
      <c r="A78" s="8" t="s">
        <v>277</v>
      </c>
      <c r="B78" s="11" t="s">
        <v>278</v>
      </c>
      <c r="C78" s="12" t="s">
        <v>232</v>
      </c>
      <c r="D78" s="17">
        <v>5095</v>
      </c>
      <c r="E78" s="40">
        <v>13</v>
      </c>
      <c r="F78" s="50">
        <v>255.15210991000001</v>
      </c>
      <c r="G78" s="7"/>
    </row>
    <row r="79" spans="1:7" ht="16.2" customHeight="1" x14ac:dyDescent="0.3">
      <c r="A79" s="8" t="s">
        <v>279</v>
      </c>
      <c r="B79" s="11" t="s">
        <v>280</v>
      </c>
      <c r="C79" s="12" t="s">
        <v>232</v>
      </c>
      <c r="D79" s="17">
        <v>3793</v>
      </c>
      <c r="E79" s="40">
        <v>6</v>
      </c>
      <c r="F79" s="50">
        <v>158.18613235000001</v>
      </c>
      <c r="G79" s="7"/>
    </row>
    <row r="80" spans="1:7" ht="16.2" customHeight="1" x14ac:dyDescent="0.3">
      <c r="A80" s="8" t="s">
        <v>281</v>
      </c>
      <c r="B80" s="11" t="s">
        <v>282</v>
      </c>
      <c r="C80" s="12" t="s">
        <v>232</v>
      </c>
      <c r="D80" s="17">
        <v>3881</v>
      </c>
      <c r="E80" s="40" t="s">
        <v>126</v>
      </c>
      <c r="F80" s="50" t="s">
        <v>126</v>
      </c>
      <c r="G80" s="7"/>
    </row>
    <row r="81" spans="1:7" ht="16.2" customHeight="1" x14ac:dyDescent="0.3">
      <c r="A81" s="8" t="s">
        <v>283</v>
      </c>
      <c r="B81" s="11" t="s">
        <v>284</v>
      </c>
      <c r="C81" s="12" t="s">
        <v>232</v>
      </c>
      <c r="D81" s="17">
        <v>4249</v>
      </c>
      <c r="E81" s="40">
        <v>2</v>
      </c>
      <c r="F81" s="50">
        <v>47.069898799999997</v>
      </c>
      <c r="G81" s="7"/>
    </row>
    <row r="82" spans="1:7" ht="16.2" customHeight="1" x14ac:dyDescent="0.3">
      <c r="A82" s="8" t="s">
        <v>285</v>
      </c>
      <c r="B82" s="11" t="s">
        <v>286</v>
      </c>
      <c r="C82" s="12" t="s">
        <v>232</v>
      </c>
      <c r="D82" s="17">
        <v>5317</v>
      </c>
      <c r="E82" s="40">
        <v>4</v>
      </c>
      <c r="F82" s="50">
        <v>75.230393078999995</v>
      </c>
      <c r="G82" s="7"/>
    </row>
    <row r="83" spans="1:7" ht="16.2" customHeight="1" x14ac:dyDescent="0.3">
      <c r="A83" s="8" t="s">
        <v>287</v>
      </c>
      <c r="B83" s="11" t="s">
        <v>288</v>
      </c>
      <c r="C83" s="12" t="s">
        <v>232</v>
      </c>
      <c r="D83" s="17">
        <v>6064</v>
      </c>
      <c r="E83" s="40">
        <v>12</v>
      </c>
      <c r="F83" s="50">
        <v>197.88918206</v>
      </c>
      <c r="G83" s="7"/>
    </row>
    <row r="84" spans="1:7" ht="16.2" customHeight="1" x14ac:dyDescent="0.3">
      <c r="A84" s="8" t="s">
        <v>289</v>
      </c>
      <c r="B84" s="11" t="s">
        <v>290</v>
      </c>
      <c r="C84" s="12" t="s">
        <v>232</v>
      </c>
      <c r="D84" s="17">
        <v>3966</v>
      </c>
      <c r="E84" s="40">
        <v>8</v>
      </c>
      <c r="F84" s="50">
        <v>201.71457387999999</v>
      </c>
      <c r="G84" s="7"/>
    </row>
    <row r="85" spans="1:7" ht="16.2" customHeight="1" x14ac:dyDescent="0.3">
      <c r="A85" s="8" t="s">
        <v>291</v>
      </c>
      <c r="B85" s="11" t="s">
        <v>292</v>
      </c>
      <c r="C85" s="12" t="s">
        <v>232</v>
      </c>
      <c r="D85" s="17">
        <v>4761</v>
      </c>
      <c r="E85" s="40">
        <v>3</v>
      </c>
      <c r="F85" s="50">
        <v>63.011972274999998</v>
      </c>
      <c r="G85" s="7"/>
    </row>
    <row r="86" spans="1:7" ht="16.2" customHeight="1" x14ac:dyDescent="0.3">
      <c r="A86" s="8" t="s">
        <v>293</v>
      </c>
      <c r="B86" s="11" t="s">
        <v>294</v>
      </c>
      <c r="C86" s="12" t="s">
        <v>232</v>
      </c>
      <c r="D86" s="17">
        <v>6181</v>
      </c>
      <c r="E86" s="40">
        <v>6</v>
      </c>
      <c r="F86" s="50">
        <v>97.071671250999998</v>
      </c>
      <c r="G86" s="7"/>
    </row>
    <row r="87" spans="1:7" ht="16.2" customHeight="1" x14ac:dyDescent="0.3">
      <c r="A87" s="8" t="s">
        <v>295</v>
      </c>
      <c r="B87" s="11" t="s">
        <v>296</v>
      </c>
      <c r="C87" s="12" t="s">
        <v>232</v>
      </c>
      <c r="D87" s="17">
        <v>5053</v>
      </c>
      <c r="E87" s="40">
        <v>4</v>
      </c>
      <c r="F87" s="50">
        <v>79.160894518000006</v>
      </c>
      <c r="G87" s="7"/>
    </row>
    <row r="88" spans="1:7" ht="16.2" customHeight="1" x14ac:dyDescent="0.3">
      <c r="A88" s="8" t="s">
        <v>297</v>
      </c>
      <c r="B88" s="11" t="s">
        <v>298</v>
      </c>
      <c r="C88" s="12" t="s">
        <v>232</v>
      </c>
      <c r="D88" s="17">
        <v>3951</v>
      </c>
      <c r="E88" s="40">
        <v>6</v>
      </c>
      <c r="F88" s="50">
        <v>151.86028852999999</v>
      </c>
      <c r="G88" s="7"/>
    </row>
    <row r="89" spans="1:7" ht="16.2" customHeight="1" x14ac:dyDescent="0.3">
      <c r="A89" s="8" t="s">
        <v>299</v>
      </c>
      <c r="B89" s="11" t="s">
        <v>300</v>
      </c>
      <c r="C89" s="12" t="s">
        <v>232</v>
      </c>
      <c r="D89" s="17">
        <v>5044</v>
      </c>
      <c r="E89" s="40">
        <v>13</v>
      </c>
      <c r="F89" s="50">
        <v>257.73195876</v>
      </c>
      <c r="G89" s="7"/>
    </row>
    <row r="90" spans="1:7" ht="16.2" customHeight="1" x14ac:dyDescent="0.3">
      <c r="A90" s="8" t="s">
        <v>301</v>
      </c>
      <c r="B90" s="11" t="s">
        <v>302</v>
      </c>
      <c r="C90" s="12" t="s">
        <v>232</v>
      </c>
      <c r="D90" s="17">
        <v>4537</v>
      </c>
      <c r="E90" s="40">
        <v>3</v>
      </c>
      <c r="F90" s="50">
        <v>66.122988758999995</v>
      </c>
      <c r="G90" s="7"/>
    </row>
    <row r="91" spans="1:7" ht="16.2" customHeight="1" x14ac:dyDescent="0.3">
      <c r="A91" s="8" t="s">
        <v>303</v>
      </c>
      <c r="B91" s="11" t="s">
        <v>304</v>
      </c>
      <c r="C91" s="12" t="s">
        <v>232</v>
      </c>
      <c r="D91" s="17">
        <v>4116</v>
      </c>
      <c r="E91" s="40" t="s">
        <v>126</v>
      </c>
      <c r="F91" s="50" t="s">
        <v>126</v>
      </c>
      <c r="G91" s="7"/>
    </row>
    <row r="92" spans="1:7" ht="16.2" customHeight="1" x14ac:dyDescent="0.3">
      <c r="A92" s="8" t="s">
        <v>305</v>
      </c>
      <c r="B92" s="11" t="s">
        <v>306</v>
      </c>
      <c r="C92" s="12" t="s">
        <v>232</v>
      </c>
      <c r="D92" s="17">
        <v>2843</v>
      </c>
      <c r="E92" s="40">
        <v>2</v>
      </c>
      <c r="F92" s="50">
        <v>70.348223707000002</v>
      </c>
      <c r="G92" s="7"/>
    </row>
    <row r="93" spans="1:7" ht="16.2" customHeight="1" x14ac:dyDescent="0.3">
      <c r="A93" s="8" t="s">
        <v>307</v>
      </c>
      <c r="B93" s="11" t="s">
        <v>308</v>
      </c>
      <c r="C93" s="12" t="s">
        <v>232</v>
      </c>
      <c r="D93" s="17">
        <v>4373</v>
      </c>
      <c r="E93" s="40">
        <v>11</v>
      </c>
      <c r="F93" s="50">
        <v>251.54356276999999</v>
      </c>
      <c r="G93" s="7"/>
    </row>
    <row r="94" spans="1:7" ht="16.2" customHeight="1" x14ac:dyDescent="0.3">
      <c r="A94" s="8" t="s">
        <v>309</v>
      </c>
      <c r="B94" s="11" t="s">
        <v>310</v>
      </c>
      <c r="C94" s="12" t="s">
        <v>232</v>
      </c>
      <c r="D94" s="17">
        <v>3134</v>
      </c>
      <c r="E94" s="40">
        <v>3</v>
      </c>
      <c r="F94" s="50">
        <v>95.724313976000005</v>
      </c>
      <c r="G94" s="7"/>
    </row>
    <row r="95" spans="1:7" ht="16.2" customHeight="1" x14ac:dyDescent="0.3">
      <c r="A95" s="8" t="s">
        <v>311</v>
      </c>
      <c r="B95" s="11" t="s">
        <v>312</v>
      </c>
      <c r="C95" s="12" t="s">
        <v>232</v>
      </c>
      <c r="D95" s="17">
        <v>3765</v>
      </c>
      <c r="E95" s="40">
        <v>2</v>
      </c>
      <c r="F95" s="50">
        <v>53.120849933999999</v>
      </c>
      <c r="G95" s="7"/>
    </row>
    <row r="96" spans="1:7" ht="16.2" customHeight="1" x14ac:dyDescent="0.3">
      <c r="A96" s="8" t="s">
        <v>313</v>
      </c>
      <c r="B96" s="11" t="s">
        <v>314</v>
      </c>
      <c r="C96" s="12" t="s">
        <v>232</v>
      </c>
      <c r="D96" s="17">
        <v>3999</v>
      </c>
      <c r="E96" s="40">
        <v>6</v>
      </c>
      <c r="F96" s="50">
        <v>150.03750937999999</v>
      </c>
      <c r="G96" s="7"/>
    </row>
    <row r="97" spans="1:7" ht="16.2" customHeight="1" x14ac:dyDescent="0.3">
      <c r="A97" s="8" t="s">
        <v>315</v>
      </c>
      <c r="B97" s="11" t="s">
        <v>316</v>
      </c>
      <c r="C97" s="12" t="s">
        <v>232</v>
      </c>
      <c r="D97" s="17">
        <v>3830</v>
      </c>
      <c r="E97" s="40">
        <v>4</v>
      </c>
      <c r="F97" s="50">
        <v>104.4386423</v>
      </c>
      <c r="G97" s="7"/>
    </row>
    <row r="98" spans="1:7" ht="16.2" customHeight="1" x14ac:dyDescent="0.3">
      <c r="A98" s="8" t="s">
        <v>317</v>
      </c>
      <c r="B98" s="11" t="s">
        <v>318</v>
      </c>
      <c r="C98" s="12" t="s">
        <v>232</v>
      </c>
      <c r="D98" s="17">
        <v>3164</v>
      </c>
      <c r="E98" s="40">
        <v>3</v>
      </c>
      <c r="F98" s="50">
        <v>94.816687736999995</v>
      </c>
      <c r="G98" s="7"/>
    </row>
    <row r="99" spans="1:7" ht="16.2" customHeight="1" x14ac:dyDescent="0.3">
      <c r="A99" s="8" t="s">
        <v>319</v>
      </c>
      <c r="B99" s="11" t="s">
        <v>320</v>
      </c>
      <c r="C99" s="12" t="s">
        <v>232</v>
      </c>
      <c r="D99" s="17">
        <v>2915</v>
      </c>
      <c r="E99" s="40">
        <v>3</v>
      </c>
      <c r="F99" s="50">
        <v>102.91595196999999</v>
      </c>
      <c r="G99" s="7"/>
    </row>
    <row r="100" spans="1:7" ht="16.2" customHeight="1" x14ac:dyDescent="0.3">
      <c r="A100" s="8" t="s">
        <v>321</v>
      </c>
      <c r="B100" s="11" t="s">
        <v>322</v>
      </c>
      <c r="C100" s="12" t="s">
        <v>232</v>
      </c>
      <c r="D100" s="17">
        <v>5026</v>
      </c>
      <c r="E100" s="40">
        <v>8</v>
      </c>
      <c r="F100" s="50">
        <v>159.17230402000001</v>
      </c>
      <c r="G100" s="7"/>
    </row>
    <row r="101" spans="1:7" ht="16.2" customHeight="1" x14ac:dyDescent="0.3">
      <c r="A101" s="8" t="s">
        <v>323</v>
      </c>
      <c r="B101" s="11" t="s">
        <v>324</v>
      </c>
      <c r="C101" s="12" t="s">
        <v>232</v>
      </c>
      <c r="D101" s="17">
        <v>2563</v>
      </c>
      <c r="E101" s="40">
        <v>5</v>
      </c>
      <c r="F101" s="50">
        <v>195.08388607000001</v>
      </c>
      <c r="G101" s="7"/>
    </row>
    <row r="102" spans="1:7" ht="16.2" customHeight="1" x14ac:dyDescent="0.3">
      <c r="A102" s="8" t="s">
        <v>325</v>
      </c>
      <c r="B102" s="11" t="s">
        <v>326</v>
      </c>
      <c r="C102" s="12" t="s">
        <v>232</v>
      </c>
      <c r="D102" s="17">
        <v>3146</v>
      </c>
      <c r="E102" s="40">
        <v>3</v>
      </c>
      <c r="F102" s="50">
        <v>95.359186268000002</v>
      </c>
      <c r="G102" s="7"/>
    </row>
    <row r="103" spans="1:7" ht="16.2" customHeight="1" x14ac:dyDescent="0.3">
      <c r="A103" s="8" t="s">
        <v>327</v>
      </c>
      <c r="B103" s="11" t="s">
        <v>328</v>
      </c>
      <c r="C103" s="12" t="s">
        <v>232</v>
      </c>
      <c r="D103" s="17">
        <v>4378</v>
      </c>
      <c r="E103" s="40">
        <v>4</v>
      </c>
      <c r="F103" s="50">
        <v>91.365920512000002</v>
      </c>
      <c r="G103" s="7"/>
    </row>
    <row r="104" spans="1:7" ht="16.2" customHeight="1" x14ac:dyDescent="0.3">
      <c r="A104" s="8" t="s">
        <v>329</v>
      </c>
      <c r="B104" s="11" t="s">
        <v>330</v>
      </c>
      <c r="C104" s="12" t="s">
        <v>232</v>
      </c>
      <c r="D104" s="17">
        <v>4393</v>
      </c>
      <c r="E104" s="40">
        <v>7</v>
      </c>
      <c r="F104" s="50">
        <v>159.34441156</v>
      </c>
      <c r="G104" s="7"/>
    </row>
    <row r="105" spans="1:7" ht="16.2" customHeight="1" x14ac:dyDescent="0.3">
      <c r="A105" s="8" t="s">
        <v>331</v>
      </c>
      <c r="B105" s="11" t="s">
        <v>332</v>
      </c>
      <c r="C105" s="12" t="s">
        <v>232</v>
      </c>
      <c r="D105" s="17">
        <v>2361</v>
      </c>
      <c r="E105" s="40">
        <v>4</v>
      </c>
      <c r="F105" s="50">
        <v>169.4197374</v>
      </c>
      <c r="G105" s="7"/>
    </row>
    <row r="106" spans="1:7" ht="16.2" customHeight="1" x14ac:dyDescent="0.3">
      <c r="A106" s="8" t="s">
        <v>333</v>
      </c>
      <c r="B106" s="11" t="s">
        <v>334</v>
      </c>
      <c r="C106" s="12" t="s">
        <v>232</v>
      </c>
      <c r="D106" s="17">
        <v>5859</v>
      </c>
      <c r="E106" s="40">
        <v>29</v>
      </c>
      <c r="F106" s="50">
        <v>494.96501109000002</v>
      </c>
      <c r="G106" s="7"/>
    </row>
    <row r="107" spans="1:7" ht="16.2" customHeight="1" x14ac:dyDescent="0.3">
      <c r="A107" s="8" t="s">
        <v>335</v>
      </c>
      <c r="B107" s="11" t="s">
        <v>336</v>
      </c>
      <c r="C107" s="12" t="s">
        <v>232</v>
      </c>
      <c r="D107" s="17">
        <v>4120</v>
      </c>
      <c r="E107" s="40">
        <v>8</v>
      </c>
      <c r="F107" s="50">
        <v>194.17475727999999</v>
      </c>
      <c r="G107" s="7"/>
    </row>
    <row r="108" spans="1:7" ht="16.2" customHeight="1" x14ac:dyDescent="0.3">
      <c r="A108" s="8" t="s">
        <v>337</v>
      </c>
      <c r="B108" s="11" t="s">
        <v>338</v>
      </c>
      <c r="C108" s="12" t="s">
        <v>232</v>
      </c>
      <c r="D108" s="17">
        <v>7815</v>
      </c>
      <c r="E108" s="40">
        <v>12</v>
      </c>
      <c r="F108" s="50">
        <v>153.55086372</v>
      </c>
      <c r="G108" s="7"/>
    </row>
    <row r="109" spans="1:7" ht="16.2" customHeight="1" x14ac:dyDescent="0.3">
      <c r="A109" s="8" t="s">
        <v>339</v>
      </c>
      <c r="B109" s="11" t="s">
        <v>340</v>
      </c>
      <c r="C109" s="12" t="s">
        <v>232</v>
      </c>
      <c r="D109" s="17">
        <v>6359</v>
      </c>
      <c r="E109" s="40">
        <v>9</v>
      </c>
      <c r="F109" s="50">
        <v>141.53168736999999</v>
      </c>
      <c r="G109" s="7"/>
    </row>
    <row r="110" spans="1:7" ht="16.2" customHeight="1" x14ac:dyDescent="0.3">
      <c r="A110" s="8" t="s">
        <v>341</v>
      </c>
      <c r="B110" s="11" t="s">
        <v>342</v>
      </c>
      <c r="C110" s="12" t="s">
        <v>232</v>
      </c>
      <c r="D110" s="17">
        <v>4019</v>
      </c>
      <c r="E110" s="40">
        <v>7</v>
      </c>
      <c r="F110" s="50">
        <v>174.17267977</v>
      </c>
      <c r="G110" s="7"/>
    </row>
    <row r="111" spans="1:7" ht="16.2" customHeight="1" x14ac:dyDescent="0.3">
      <c r="A111" s="8" t="s">
        <v>343</v>
      </c>
      <c r="B111" s="11" t="s">
        <v>344</v>
      </c>
      <c r="C111" s="12" t="s">
        <v>232</v>
      </c>
      <c r="D111" s="17">
        <v>2226</v>
      </c>
      <c r="E111" s="40">
        <v>5</v>
      </c>
      <c r="F111" s="50">
        <v>224.61814914999999</v>
      </c>
      <c r="G111" s="7"/>
    </row>
    <row r="112" spans="1:7" ht="16.2" customHeight="1" x14ac:dyDescent="0.3">
      <c r="A112" s="8" t="s">
        <v>345</v>
      </c>
      <c r="B112" s="11" t="s">
        <v>346</v>
      </c>
      <c r="C112" s="12" t="s">
        <v>232</v>
      </c>
      <c r="D112" s="17">
        <v>2479</v>
      </c>
      <c r="E112" s="40">
        <v>5</v>
      </c>
      <c r="F112" s="50">
        <v>201.69423154</v>
      </c>
      <c r="G112" s="7"/>
    </row>
    <row r="113" spans="1:7" ht="16.2" customHeight="1" x14ac:dyDescent="0.3">
      <c r="A113" s="8" t="s">
        <v>347</v>
      </c>
      <c r="B113" s="11" t="s">
        <v>348</v>
      </c>
      <c r="C113" s="12" t="s">
        <v>232</v>
      </c>
      <c r="D113" s="17">
        <v>3371</v>
      </c>
      <c r="E113" s="40">
        <v>5</v>
      </c>
      <c r="F113" s="50">
        <v>148.32393948000001</v>
      </c>
      <c r="G113" s="7"/>
    </row>
    <row r="114" spans="1:7" ht="16.2" customHeight="1" x14ac:dyDescent="0.3">
      <c r="A114" s="8" t="s">
        <v>349</v>
      </c>
      <c r="B114" s="11" t="s">
        <v>350</v>
      </c>
      <c r="C114" s="12" t="s">
        <v>351</v>
      </c>
      <c r="D114" s="17">
        <v>5461</v>
      </c>
      <c r="E114" s="40">
        <v>9</v>
      </c>
      <c r="F114" s="50">
        <v>164.80498076999999</v>
      </c>
      <c r="G114" s="7"/>
    </row>
    <row r="115" spans="1:7" ht="16.2" customHeight="1" x14ac:dyDescent="0.3">
      <c r="A115" s="8" t="s">
        <v>352</v>
      </c>
      <c r="B115" s="11" t="s">
        <v>353</v>
      </c>
      <c r="C115" s="12" t="s">
        <v>351</v>
      </c>
      <c r="D115" s="17">
        <v>6688</v>
      </c>
      <c r="E115" s="40">
        <v>16</v>
      </c>
      <c r="F115" s="50">
        <v>239.23444975999999</v>
      </c>
      <c r="G115" s="7"/>
    </row>
    <row r="116" spans="1:7" ht="16.2" customHeight="1" x14ac:dyDescent="0.3">
      <c r="A116" s="8" t="s">
        <v>354</v>
      </c>
      <c r="B116" s="11" t="s">
        <v>355</v>
      </c>
      <c r="C116" s="12" t="s">
        <v>351</v>
      </c>
      <c r="D116" s="17">
        <v>2728</v>
      </c>
      <c r="E116" s="40">
        <v>8</v>
      </c>
      <c r="F116" s="50">
        <v>293.25513196000003</v>
      </c>
      <c r="G116" s="7"/>
    </row>
    <row r="117" spans="1:7" ht="16.2" customHeight="1" x14ac:dyDescent="0.3">
      <c r="A117" s="8" t="s">
        <v>356</v>
      </c>
      <c r="B117" s="11" t="s">
        <v>357</v>
      </c>
      <c r="C117" s="12" t="s">
        <v>351</v>
      </c>
      <c r="D117" s="17">
        <v>5011</v>
      </c>
      <c r="E117" s="40">
        <v>14</v>
      </c>
      <c r="F117" s="50">
        <v>279.38535223000002</v>
      </c>
      <c r="G117" s="7"/>
    </row>
    <row r="118" spans="1:7" ht="16.2" customHeight="1" x14ac:dyDescent="0.3">
      <c r="A118" s="8" t="s">
        <v>358</v>
      </c>
      <c r="B118" s="11" t="s">
        <v>359</v>
      </c>
      <c r="C118" s="12" t="s">
        <v>351</v>
      </c>
      <c r="D118" s="17">
        <v>5317</v>
      </c>
      <c r="E118" s="40">
        <v>16</v>
      </c>
      <c r="F118" s="50">
        <v>300.92157232</v>
      </c>
      <c r="G118" s="7"/>
    </row>
    <row r="119" spans="1:7" ht="16.2" customHeight="1" x14ac:dyDescent="0.3">
      <c r="A119" s="8" t="s">
        <v>360</v>
      </c>
      <c r="B119" s="11" t="s">
        <v>361</v>
      </c>
      <c r="C119" s="12" t="s">
        <v>351</v>
      </c>
      <c r="D119" s="17">
        <v>5269</v>
      </c>
      <c r="E119" s="40">
        <v>10</v>
      </c>
      <c r="F119" s="50">
        <v>189.78933384000001</v>
      </c>
      <c r="G119" s="7"/>
    </row>
    <row r="120" spans="1:7" ht="16.2" customHeight="1" x14ac:dyDescent="0.3">
      <c r="A120" s="8" t="s">
        <v>362</v>
      </c>
      <c r="B120" s="11" t="s">
        <v>363</v>
      </c>
      <c r="C120" s="12" t="s">
        <v>351</v>
      </c>
      <c r="D120" s="17">
        <v>3186</v>
      </c>
      <c r="E120" s="40">
        <v>4</v>
      </c>
      <c r="F120" s="50">
        <v>125.54927809</v>
      </c>
      <c r="G120" s="7"/>
    </row>
    <row r="121" spans="1:7" ht="16.2" customHeight="1" x14ac:dyDescent="0.3">
      <c r="A121" s="8" t="s">
        <v>364</v>
      </c>
      <c r="B121" s="11" t="s">
        <v>365</v>
      </c>
      <c r="C121" s="12" t="s">
        <v>351</v>
      </c>
      <c r="D121" s="17">
        <v>5233</v>
      </c>
      <c r="E121" s="40">
        <v>8</v>
      </c>
      <c r="F121" s="50">
        <v>152.87597936</v>
      </c>
      <c r="G121" s="7"/>
    </row>
    <row r="122" spans="1:7" ht="16.2" customHeight="1" x14ac:dyDescent="0.3">
      <c r="A122" s="8" t="s">
        <v>366</v>
      </c>
      <c r="B122" s="11" t="s">
        <v>367</v>
      </c>
      <c r="C122" s="12" t="s">
        <v>351</v>
      </c>
      <c r="D122" s="17">
        <v>3540</v>
      </c>
      <c r="E122" s="40">
        <v>6</v>
      </c>
      <c r="F122" s="50">
        <v>169.49152541999999</v>
      </c>
      <c r="G122" s="7"/>
    </row>
    <row r="123" spans="1:7" ht="16.2" customHeight="1" x14ac:dyDescent="0.3">
      <c r="A123" s="8" t="s">
        <v>368</v>
      </c>
      <c r="B123" s="11" t="s">
        <v>369</v>
      </c>
      <c r="C123" s="12" t="s">
        <v>351</v>
      </c>
      <c r="D123" s="17">
        <v>4642</v>
      </c>
      <c r="E123" s="40">
        <v>12</v>
      </c>
      <c r="F123" s="50">
        <v>258.50926325</v>
      </c>
      <c r="G123" s="7"/>
    </row>
    <row r="124" spans="1:7" ht="16.2" customHeight="1" x14ac:dyDescent="0.3">
      <c r="A124" s="8" t="s">
        <v>370</v>
      </c>
      <c r="B124" s="11" t="s">
        <v>371</v>
      </c>
      <c r="C124" s="12" t="s">
        <v>351</v>
      </c>
      <c r="D124" s="17">
        <v>5071</v>
      </c>
      <c r="E124" s="40">
        <v>5</v>
      </c>
      <c r="F124" s="50">
        <v>98.599881679999996</v>
      </c>
      <c r="G124" s="7"/>
    </row>
    <row r="125" spans="1:7" ht="16.2" customHeight="1" x14ac:dyDescent="0.3">
      <c r="A125" s="8" t="s">
        <v>372</v>
      </c>
      <c r="B125" s="11" t="s">
        <v>373</v>
      </c>
      <c r="C125" s="12" t="s">
        <v>351</v>
      </c>
      <c r="D125" s="17">
        <v>4533</v>
      </c>
      <c r="E125" s="40">
        <v>9</v>
      </c>
      <c r="F125" s="50">
        <v>198.54401059</v>
      </c>
      <c r="G125" s="7"/>
    </row>
    <row r="126" spans="1:7" ht="16.2" customHeight="1" x14ac:dyDescent="0.3">
      <c r="A126" s="8" t="s">
        <v>374</v>
      </c>
      <c r="B126" s="11" t="s">
        <v>375</v>
      </c>
      <c r="C126" s="12" t="s">
        <v>351</v>
      </c>
      <c r="D126" s="17">
        <v>2901</v>
      </c>
      <c r="E126" s="40">
        <v>3</v>
      </c>
      <c r="F126" s="50">
        <v>103.41261634</v>
      </c>
      <c r="G126" s="7"/>
    </row>
    <row r="127" spans="1:7" ht="16.2" customHeight="1" x14ac:dyDescent="0.3">
      <c r="A127" s="8" t="s">
        <v>376</v>
      </c>
      <c r="B127" s="11" t="s">
        <v>377</v>
      </c>
      <c r="C127" s="12" t="s">
        <v>351</v>
      </c>
      <c r="D127" s="17">
        <v>5447</v>
      </c>
      <c r="E127" s="40">
        <v>17</v>
      </c>
      <c r="F127" s="50">
        <v>312.09840279000002</v>
      </c>
      <c r="G127" s="7"/>
    </row>
    <row r="128" spans="1:7" ht="16.2" customHeight="1" x14ac:dyDescent="0.3">
      <c r="A128" s="8" t="s">
        <v>378</v>
      </c>
      <c r="B128" s="11" t="s">
        <v>379</v>
      </c>
      <c r="C128" s="12" t="s">
        <v>351</v>
      </c>
      <c r="D128" s="17">
        <v>4666</v>
      </c>
      <c r="E128" s="40">
        <v>4</v>
      </c>
      <c r="F128" s="50">
        <v>85.726532362</v>
      </c>
      <c r="G128" s="7"/>
    </row>
    <row r="129" spans="1:7" ht="16.2" customHeight="1" x14ac:dyDescent="0.3">
      <c r="A129" s="8" t="s">
        <v>380</v>
      </c>
      <c r="B129" s="11" t="s">
        <v>381</v>
      </c>
      <c r="C129" s="12" t="s">
        <v>351</v>
      </c>
      <c r="D129" s="17">
        <v>3752</v>
      </c>
      <c r="E129" s="40">
        <v>2</v>
      </c>
      <c r="F129" s="50">
        <v>53.304904051000001</v>
      </c>
      <c r="G129" s="7"/>
    </row>
    <row r="130" spans="1:7" ht="16.2" customHeight="1" x14ac:dyDescent="0.3">
      <c r="A130" s="8" t="s">
        <v>382</v>
      </c>
      <c r="B130" s="11" t="s">
        <v>383</v>
      </c>
      <c r="C130" s="12" t="s">
        <v>351</v>
      </c>
      <c r="D130" s="17">
        <v>3533</v>
      </c>
      <c r="E130" s="40">
        <v>5</v>
      </c>
      <c r="F130" s="50">
        <v>141.52278516999999</v>
      </c>
      <c r="G130" s="7"/>
    </row>
    <row r="131" spans="1:7" ht="16.2" customHeight="1" x14ac:dyDescent="0.3">
      <c r="A131" s="8" t="s">
        <v>384</v>
      </c>
      <c r="B131" s="11" t="s">
        <v>385</v>
      </c>
      <c r="C131" s="12" t="s">
        <v>351</v>
      </c>
      <c r="D131" s="17">
        <v>3444</v>
      </c>
      <c r="E131" s="40">
        <v>6</v>
      </c>
      <c r="F131" s="50">
        <v>174.21602787</v>
      </c>
      <c r="G131" s="7"/>
    </row>
    <row r="132" spans="1:7" ht="16.2" customHeight="1" x14ac:dyDescent="0.3">
      <c r="A132" s="8" t="s">
        <v>386</v>
      </c>
      <c r="B132" s="11" t="s">
        <v>387</v>
      </c>
      <c r="C132" s="12" t="s">
        <v>351</v>
      </c>
      <c r="D132" s="17">
        <v>3783</v>
      </c>
      <c r="E132" s="40">
        <v>6</v>
      </c>
      <c r="F132" s="50">
        <v>158.60428232000001</v>
      </c>
      <c r="G132" s="7"/>
    </row>
    <row r="133" spans="1:7" ht="16.2" customHeight="1" x14ac:dyDescent="0.3">
      <c r="A133" s="8" t="s">
        <v>388</v>
      </c>
      <c r="B133" s="11" t="s">
        <v>389</v>
      </c>
      <c r="C133" s="12" t="s">
        <v>351</v>
      </c>
      <c r="D133" s="17">
        <v>5429</v>
      </c>
      <c r="E133" s="40">
        <v>14</v>
      </c>
      <c r="F133" s="50">
        <v>257.87437834000002</v>
      </c>
      <c r="G133" s="7"/>
    </row>
    <row r="134" spans="1:7" ht="16.2" customHeight="1" x14ac:dyDescent="0.3">
      <c r="A134" s="8" t="s">
        <v>390</v>
      </c>
      <c r="B134" s="11" t="s">
        <v>391</v>
      </c>
      <c r="C134" s="12" t="s">
        <v>351</v>
      </c>
      <c r="D134" s="17">
        <v>4431</v>
      </c>
      <c r="E134" s="40">
        <v>9</v>
      </c>
      <c r="F134" s="50">
        <v>203.11442112</v>
      </c>
      <c r="G134" s="7"/>
    </row>
    <row r="135" spans="1:7" ht="16.2" customHeight="1" x14ac:dyDescent="0.3">
      <c r="A135" s="8" t="s">
        <v>392</v>
      </c>
      <c r="B135" s="11" t="s">
        <v>393</v>
      </c>
      <c r="C135" s="12" t="s">
        <v>351</v>
      </c>
      <c r="D135" s="17">
        <v>4739</v>
      </c>
      <c r="E135" s="40">
        <v>8</v>
      </c>
      <c r="F135" s="50">
        <v>168.81198565</v>
      </c>
      <c r="G135" s="7"/>
    </row>
    <row r="136" spans="1:7" ht="16.2" customHeight="1" x14ac:dyDescent="0.3">
      <c r="A136" s="8" t="s">
        <v>394</v>
      </c>
      <c r="B136" s="11" t="s">
        <v>395</v>
      </c>
      <c r="C136" s="12" t="s">
        <v>351</v>
      </c>
      <c r="D136" s="17">
        <v>4784</v>
      </c>
      <c r="E136" s="40">
        <v>22</v>
      </c>
      <c r="F136" s="50">
        <v>459.86622074000002</v>
      </c>
      <c r="G136" s="7"/>
    </row>
    <row r="137" spans="1:7" ht="16.2" customHeight="1" x14ac:dyDescent="0.3">
      <c r="A137" s="8" t="s">
        <v>396</v>
      </c>
      <c r="B137" s="11" t="s">
        <v>397</v>
      </c>
      <c r="C137" s="12" t="s">
        <v>351</v>
      </c>
      <c r="D137" s="17">
        <v>2825</v>
      </c>
      <c r="E137" s="40">
        <v>3</v>
      </c>
      <c r="F137" s="50">
        <v>106.19469027</v>
      </c>
      <c r="G137" s="7"/>
    </row>
    <row r="138" spans="1:7" ht="16.2" customHeight="1" x14ac:dyDescent="0.3">
      <c r="A138" s="8" t="s">
        <v>398</v>
      </c>
      <c r="B138" s="11" t="s">
        <v>399</v>
      </c>
      <c r="C138" s="12" t="s">
        <v>351</v>
      </c>
      <c r="D138" s="17">
        <v>5900</v>
      </c>
      <c r="E138" s="40">
        <v>21</v>
      </c>
      <c r="F138" s="50">
        <v>355.93220338999998</v>
      </c>
      <c r="G138" s="7"/>
    </row>
    <row r="139" spans="1:7" ht="16.2" customHeight="1" x14ac:dyDescent="0.3">
      <c r="A139" s="8" t="s">
        <v>400</v>
      </c>
      <c r="B139" s="11" t="s">
        <v>401</v>
      </c>
      <c r="C139" s="12" t="s">
        <v>351</v>
      </c>
      <c r="D139" s="17">
        <v>3507</v>
      </c>
      <c r="E139" s="40">
        <v>5</v>
      </c>
      <c r="F139" s="50">
        <v>142.57199886000001</v>
      </c>
      <c r="G139" s="7"/>
    </row>
    <row r="140" spans="1:7" ht="16.2" customHeight="1" x14ac:dyDescent="0.3">
      <c r="A140" s="8" t="s">
        <v>402</v>
      </c>
      <c r="B140" s="11" t="s">
        <v>403</v>
      </c>
      <c r="C140" s="12" t="s">
        <v>404</v>
      </c>
      <c r="D140" s="17">
        <v>3747</v>
      </c>
      <c r="E140" s="40">
        <v>4</v>
      </c>
      <c r="F140" s="50">
        <v>106.75206832000001</v>
      </c>
      <c r="G140" s="7"/>
    </row>
    <row r="141" spans="1:7" ht="16.2" customHeight="1" x14ac:dyDescent="0.3">
      <c r="A141" s="8" t="s">
        <v>405</v>
      </c>
      <c r="B141" s="11" t="s">
        <v>406</v>
      </c>
      <c r="C141" s="12" t="s">
        <v>404</v>
      </c>
      <c r="D141" s="17">
        <v>5660</v>
      </c>
      <c r="E141" s="40">
        <v>7</v>
      </c>
      <c r="F141" s="50">
        <v>123.67491166000001</v>
      </c>
      <c r="G141" s="7"/>
    </row>
    <row r="142" spans="1:7" ht="16.2" customHeight="1" x14ac:dyDescent="0.3">
      <c r="A142" s="8" t="s">
        <v>407</v>
      </c>
      <c r="B142" s="11" t="s">
        <v>408</v>
      </c>
      <c r="C142" s="12" t="s">
        <v>404</v>
      </c>
      <c r="D142" s="17">
        <v>2568</v>
      </c>
      <c r="E142" s="40" t="s">
        <v>126</v>
      </c>
      <c r="F142" s="50" t="s">
        <v>126</v>
      </c>
      <c r="G142" s="7"/>
    </row>
    <row r="143" spans="1:7" ht="16.2" customHeight="1" x14ac:dyDescent="0.3">
      <c r="A143" s="8" t="s">
        <v>409</v>
      </c>
      <c r="B143" s="11" t="s">
        <v>410</v>
      </c>
      <c r="C143" s="12" t="s">
        <v>404</v>
      </c>
      <c r="D143" s="17">
        <v>5606</v>
      </c>
      <c r="E143" s="40">
        <v>6</v>
      </c>
      <c r="F143" s="50">
        <v>107.02818409</v>
      </c>
      <c r="G143" s="7"/>
    </row>
    <row r="144" spans="1:7" ht="16.2" customHeight="1" x14ac:dyDescent="0.3">
      <c r="A144" s="8" t="s">
        <v>411</v>
      </c>
      <c r="B144" s="11" t="s">
        <v>412</v>
      </c>
      <c r="C144" s="12" t="s">
        <v>404</v>
      </c>
      <c r="D144" s="17">
        <v>2261</v>
      </c>
      <c r="E144" s="40">
        <v>6</v>
      </c>
      <c r="F144" s="50">
        <v>265.36930561999998</v>
      </c>
      <c r="G144" s="7"/>
    </row>
    <row r="145" spans="1:7" ht="16.2" customHeight="1" x14ac:dyDescent="0.3">
      <c r="A145" s="8" t="s">
        <v>413</v>
      </c>
      <c r="B145" s="11" t="s">
        <v>414</v>
      </c>
      <c r="C145" s="12" t="s">
        <v>404</v>
      </c>
      <c r="D145" s="17">
        <v>3095</v>
      </c>
      <c r="E145" s="40">
        <v>3</v>
      </c>
      <c r="F145" s="50">
        <v>96.930533118</v>
      </c>
      <c r="G145" s="7"/>
    </row>
    <row r="146" spans="1:7" ht="16.2" customHeight="1" x14ac:dyDescent="0.3">
      <c r="A146" s="8" t="s">
        <v>415</v>
      </c>
      <c r="B146" s="11" t="s">
        <v>416</v>
      </c>
      <c r="C146" s="12" t="s">
        <v>404</v>
      </c>
      <c r="D146" s="17">
        <v>3587</v>
      </c>
      <c r="E146" s="40">
        <v>3</v>
      </c>
      <c r="F146" s="50">
        <v>83.635349875000003</v>
      </c>
      <c r="G146" s="7"/>
    </row>
    <row r="147" spans="1:7" ht="16.2" customHeight="1" x14ac:dyDescent="0.3">
      <c r="A147" s="8" t="s">
        <v>417</v>
      </c>
      <c r="B147" s="11" t="s">
        <v>418</v>
      </c>
      <c r="C147" s="12" t="s">
        <v>404</v>
      </c>
      <c r="D147" s="17">
        <v>2436</v>
      </c>
      <c r="E147" s="40">
        <v>2</v>
      </c>
      <c r="F147" s="50">
        <v>82.101806240000002</v>
      </c>
      <c r="G147" s="7"/>
    </row>
    <row r="148" spans="1:7" ht="16.2" customHeight="1" x14ac:dyDescent="0.3">
      <c r="A148" s="8" t="s">
        <v>419</v>
      </c>
      <c r="B148" s="11" t="s">
        <v>420</v>
      </c>
      <c r="C148" s="12" t="s">
        <v>404</v>
      </c>
      <c r="D148" s="17">
        <v>3380</v>
      </c>
      <c r="E148" s="40">
        <v>2</v>
      </c>
      <c r="F148" s="50">
        <v>59.171597632999998</v>
      </c>
      <c r="G148" s="7"/>
    </row>
    <row r="149" spans="1:7" ht="16.2" customHeight="1" x14ac:dyDescent="0.3">
      <c r="A149" s="8" t="s">
        <v>421</v>
      </c>
      <c r="B149" s="11" t="s">
        <v>422</v>
      </c>
      <c r="C149" s="12" t="s">
        <v>404</v>
      </c>
      <c r="D149" s="17">
        <v>2851</v>
      </c>
      <c r="E149" s="40">
        <v>1</v>
      </c>
      <c r="F149" s="50">
        <v>35.075412135999997</v>
      </c>
      <c r="G149" s="7"/>
    </row>
    <row r="150" spans="1:7" ht="16.2" customHeight="1" x14ac:dyDescent="0.3">
      <c r="A150" s="8" t="s">
        <v>423</v>
      </c>
      <c r="B150" s="11" t="s">
        <v>424</v>
      </c>
      <c r="C150" s="12" t="s">
        <v>404</v>
      </c>
      <c r="D150" s="17">
        <v>4524</v>
      </c>
      <c r="E150" s="40">
        <v>9</v>
      </c>
      <c r="F150" s="50">
        <v>198.93899203999999</v>
      </c>
      <c r="G150" s="7"/>
    </row>
    <row r="151" spans="1:7" ht="16.2" customHeight="1" x14ac:dyDescent="0.3">
      <c r="A151" s="8" t="s">
        <v>425</v>
      </c>
      <c r="B151" s="11" t="s">
        <v>426</v>
      </c>
      <c r="C151" s="12" t="s">
        <v>404</v>
      </c>
      <c r="D151" s="17">
        <v>2424</v>
      </c>
      <c r="E151" s="40">
        <v>2</v>
      </c>
      <c r="F151" s="50">
        <v>82.508250825000005</v>
      </c>
      <c r="G151" s="7"/>
    </row>
    <row r="152" spans="1:7" ht="16.2" customHeight="1" x14ac:dyDescent="0.3">
      <c r="A152" s="8" t="s">
        <v>427</v>
      </c>
      <c r="B152" s="11" t="s">
        <v>428</v>
      </c>
      <c r="C152" s="12" t="s">
        <v>404</v>
      </c>
      <c r="D152" s="17">
        <v>3562</v>
      </c>
      <c r="E152" s="40">
        <v>6</v>
      </c>
      <c r="F152" s="50">
        <v>168.44469398999999</v>
      </c>
      <c r="G152" s="7"/>
    </row>
    <row r="153" spans="1:7" ht="16.2" customHeight="1" x14ac:dyDescent="0.3">
      <c r="A153" s="8" t="s">
        <v>429</v>
      </c>
      <c r="B153" s="11" t="s">
        <v>430</v>
      </c>
      <c r="C153" s="12" t="s">
        <v>404</v>
      </c>
      <c r="D153" s="17">
        <v>2590</v>
      </c>
      <c r="E153" s="40">
        <v>3</v>
      </c>
      <c r="F153" s="50">
        <v>115.83011583</v>
      </c>
      <c r="G153" s="7"/>
    </row>
    <row r="154" spans="1:7" ht="16.2" customHeight="1" x14ac:dyDescent="0.3">
      <c r="A154" s="8" t="s">
        <v>431</v>
      </c>
      <c r="B154" s="11" t="s">
        <v>432</v>
      </c>
      <c r="C154" s="12" t="s">
        <v>404</v>
      </c>
      <c r="D154" s="17">
        <v>3024</v>
      </c>
      <c r="E154" s="40">
        <v>7</v>
      </c>
      <c r="F154" s="50">
        <v>231.48148148000001</v>
      </c>
      <c r="G154" s="7"/>
    </row>
    <row r="155" spans="1:7" ht="16.2" customHeight="1" x14ac:dyDescent="0.3">
      <c r="A155" s="8" t="s">
        <v>433</v>
      </c>
      <c r="B155" s="11" t="s">
        <v>434</v>
      </c>
      <c r="C155" s="12" t="s">
        <v>404</v>
      </c>
      <c r="D155" s="17">
        <v>4995</v>
      </c>
      <c r="E155" s="40">
        <v>27</v>
      </c>
      <c r="F155" s="50">
        <v>540.54054054000005</v>
      </c>
      <c r="G155" s="7"/>
    </row>
    <row r="156" spans="1:7" ht="16.2" customHeight="1" x14ac:dyDescent="0.3">
      <c r="A156" s="8" t="s">
        <v>435</v>
      </c>
      <c r="B156" s="11" t="s">
        <v>436</v>
      </c>
      <c r="C156" s="12" t="s">
        <v>404</v>
      </c>
      <c r="D156" s="17">
        <v>4254</v>
      </c>
      <c r="E156" s="40">
        <v>10</v>
      </c>
      <c r="F156" s="50">
        <v>235.07287259</v>
      </c>
      <c r="G156" s="7"/>
    </row>
    <row r="157" spans="1:7" ht="16.2" customHeight="1" x14ac:dyDescent="0.3">
      <c r="A157" s="8" t="s">
        <v>437</v>
      </c>
      <c r="B157" s="11" t="s">
        <v>438</v>
      </c>
      <c r="C157" s="12" t="s">
        <v>404</v>
      </c>
      <c r="D157" s="17">
        <v>6770</v>
      </c>
      <c r="E157" s="40">
        <v>7</v>
      </c>
      <c r="F157" s="50">
        <v>103.39734120999999</v>
      </c>
      <c r="G157" s="7"/>
    </row>
    <row r="158" spans="1:7" ht="16.2" customHeight="1" x14ac:dyDescent="0.3">
      <c r="A158" s="8" t="s">
        <v>439</v>
      </c>
      <c r="B158" s="11" t="s">
        <v>440</v>
      </c>
      <c r="C158" s="12" t="s">
        <v>404</v>
      </c>
      <c r="D158" s="17">
        <v>4244</v>
      </c>
      <c r="E158" s="40">
        <v>12</v>
      </c>
      <c r="F158" s="50">
        <v>282.75212063999999</v>
      </c>
      <c r="G158" s="7"/>
    </row>
    <row r="159" spans="1:7" ht="16.2" customHeight="1" x14ac:dyDescent="0.3">
      <c r="A159" s="8" t="s">
        <v>441</v>
      </c>
      <c r="B159" s="11" t="s">
        <v>442</v>
      </c>
      <c r="C159" s="12" t="s">
        <v>404</v>
      </c>
      <c r="D159" s="17">
        <v>4126</v>
      </c>
      <c r="E159" s="40">
        <v>8</v>
      </c>
      <c r="F159" s="50">
        <v>193.89238972000001</v>
      </c>
      <c r="G159" s="7"/>
    </row>
    <row r="160" spans="1:7" ht="16.2" customHeight="1" x14ac:dyDescent="0.3">
      <c r="A160" s="8" t="s">
        <v>443</v>
      </c>
      <c r="B160" s="11" t="s">
        <v>444</v>
      </c>
      <c r="C160" s="12" t="s">
        <v>404</v>
      </c>
      <c r="D160" s="17">
        <v>2855</v>
      </c>
      <c r="E160" s="40">
        <v>3</v>
      </c>
      <c r="F160" s="50">
        <v>105.07880910999999</v>
      </c>
      <c r="G160" s="7"/>
    </row>
    <row r="161" spans="1:7" ht="16.2" customHeight="1" x14ac:dyDescent="0.3">
      <c r="A161" s="8" t="s">
        <v>445</v>
      </c>
      <c r="B161" s="11" t="s">
        <v>446</v>
      </c>
      <c r="C161" s="12" t="s">
        <v>404</v>
      </c>
      <c r="D161" s="17">
        <v>3881</v>
      </c>
      <c r="E161" s="40">
        <v>7</v>
      </c>
      <c r="F161" s="50">
        <v>180.36588508</v>
      </c>
      <c r="G161" s="7"/>
    </row>
    <row r="162" spans="1:7" ht="16.2" customHeight="1" x14ac:dyDescent="0.3">
      <c r="A162" s="8" t="s">
        <v>447</v>
      </c>
      <c r="B162" s="11" t="s">
        <v>448</v>
      </c>
      <c r="C162" s="12" t="s">
        <v>404</v>
      </c>
      <c r="D162" s="17">
        <v>2990</v>
      </c>
      <c r="E162" s="40">
        <v>8</v>
      </c>
      <c r="F162" s="50">
        <v>267.55852843000002</v>
      </c>
      <c r="G162" s="7"/>
    </row>
    <row r="163" spans="1:7" x14ac:dyDescent="0.3">
      <c r="A163" s="8" t="s">
        <v>449</v>
      </c>
      <c r="B163" s="11" t="s">
        <v>450</v>
      </c>
      <c r="C163" s="43" t="s">
        <v>451</v>
      </c>
      <c r="D163" s="17">
        <v>4167</v>
      </c>
      <c r="E163" s="40">
        <v>27</v>
      </c>
      <c r="F163" s="50">
        <v>647.94816415000003</v>
      </c>
    </row>
    <row r="164" spans="1:7" x14ac:dyDescent="0.3">
      <c r="A164" s="8" t="s">
        <v>452</v>
      </c>
      <c r="B164" s="11" t="s">
        <v>453</v>
      </c>
      <c r="C164" s="43" t="s">
        <v>451</v>
      </c>
      <c r="D164" s="17">
        <v>5335</v>
      </c>
      <c r="E164" s="40">
        <v>11</v>
      </c>
      <c r="F164" s="50">
        <v>206.18556701</v>
      </c>
    </row>
    <row r="165" spans="1:7" x14ac:dyDescent="0.3">
      <c r="A165" s="8" t="s">
        <v>454</v>
      </c>
      <c r="B165" s="11" t="s">
        <v>455</v>
      </c>
      <c r="C165" s="43" t="s">
        <v>451</v>
      </c>
      <c r="D165" s="17">
        <v>2869</v>
      </c>
      <c r="E165" s="40">
        <v>11</v>
      </c>
      <c r="F165" s="50">
        <v>383.40885326</v>
      </c>
    </row>
    <row r="166" spans="1:7" x14ac:dyDescent="0.3">
      <c r="A166" s="8" t="s">
        <v>456</v>
      </c>
      <c r="B166" s="11" t="s">
        <v>457</v>
      </c>
      <c r="C166" s="43" t="s">
        <v>451</v>
      </c>
      <c r="D166" s="17">
        <v>4625</v>
      </c>
      <c r="E166" s="40">
        <v>13</v>
      </c>
      <c r="F166" s="50">
        <v>281.08108107999999</v>
      </c>
    </row>
    <row r="167" spans="1:7" x14ac:dyDescent="0.3">
      <c r="A167" s="8" t="s">
        <v>458</v>
      </c>
      <c r="B167" s="11" t="s">
        <v>459</v>
      </c>
      <c r="C167" s="43" t="s">
        <v>451</v>
      </c>
      <c r="D167" s="17">
        <v>2280</v>
      </c>
      <c r="E167" s="40">
        <v>4</v>
      </c>
      <c r="F167" s="50">
        <v>175.43859649000001</v>
      </c>
    </row>
    <row r="168" spans="1:7" x14ac:dyDescent="0.3">
      <c r="A168" s="8" t="s">
        <v>460</v>
      </c>
      <c r="B168" s="11" t="s">
        <v>461</v>
      </c>
      <c r="C168" s="43" t="s">
        <v>451</v>
      </c>
      <c r="D168" s="17">
        <v>4640</v>
      </c>
      <c r="E168" s="40">
        <v>13</v>
      </c>
      <c r="F168" s="50">
        <v>280.17241379000001</v>
      </c>
    </row>
    <row r="169" spans="1:7" x14ac:dyDescent="0.3">
      <c r="A169" s="8" t="s">
        <v>462</v>
      </c>
      <c r="B169" s="11" t="s">
        <v>463</v>
      </c>
      <c r="C169" s="43" t="s">
        <v>451</v>
      </c>
      <c r="D169" s="17">
        <v>3644</v>
      </c>
      <c r="E169" s="40">
        <v>3</v>
      </c>
      <c r="F169" s="50">
        <v>82.327113062999999</v>
      </c>
    </row>
    <row r="170" spans="1:7" x14ac:dyDescent="0.3">
      <c r="A170" s="8" t="s">
        <v>464</v>
      </c>
      <c r="B170" s="11" t="s">
        <v>465</v>
      </c>
      <c r="C170" s="43" t="s">
        <v>451</v>
      </c>
      <c r="D170" s="17">
        <v>5087</v>
      </c>
      <c r="E170" s="40">
        <v>16</v>
      </c>
      <c r="F170" s="50">
        <v>314.52722626000002</v>
      </c>
    </row>
    <row r="171" spans="1:7" x14ac:dyDescent="0.3">
      <c r="A171" s="8" t="s">
        <v>466</v>
      </c>
      <c r="B171" s="11" t="s">
        <v>467</v>
      </c>
      <c r="C171" s="43" t="s">
        <v>451</v>
      </c>
      <c r="D171" s="17">
        <v>5115</v>
      </c>
      <c r="E171" s="40">
        <v>31</v>
      </c>
      <c r="F171" s="50">
        <v>606.06060606000005</v>
      </c>
    </row>
    <row r="172" spans="1:7" x14ac:dyDescent="0.3">
      <c r="A172" s="8" t="s">
        <v>468</v>
      </c>
      <c r="B172" s="11" t="s">
        <v>469</v>
      </c>
      <c r="C172" s="43" t="s">
        <v>451</v>
      </c>
      <c r="D172" s="17">
        <v>4443</v>
      </c>
      <c r="E172" s="40">
        <v>9</v>
      </c>
      <c r="F172" s="50">
        <v>202.5658339</v>
      </c>
    </row>
    <row r="173" spans="1:7" x14ac:dyDescent="0.3">
      <c r="A173" s="8" t="s">
        <v>470</v>
      </c>
      <c r="B173" s="11" t="s">
        <v>471</v>
      </c>
      <c r="C173" s="43" t="s">
        <v>451</v>
      </c>
      <c r="D173" s="17">
        <v>5704</v>
      </c>
      <c r="E173" s="40">
        <v>9</v>
      </c>
      <c r="F173" s="50">
        <v>157.78401122</v>
      </c>
    </row>
    <row r="174" spans="1:7" x14ac:dyDescent="0.3">
      <c r="A174" s="8" t="s">
        <v>472</v>
      </c>
      <c r="B174" s="11" t="s">
        <v>473</v>
      </c>
      <c r="C174" s="43" t="s">
        <v>451</v>
      </c>
      <c r="D174" s="17">
        <v>3381</v>
      </c>
      <c r="E174" s="40">
        <v>7</v>
      </c>
      <c r="F174" s="50">
        <v>207.03933746999999</v>
      </c>
    </row>
    <row r="175" spans="1:7" x14ac:dyDescent="0.3">
      <c r="A175" s="8" t="s">
        <v>474</v>
      </c>
      <c r="B175" s="11" t="s">
        <v>475</v>
      </c>
      <c r="C175" s="43" t="s">
        <v>476</v>
      </c>
      <c r="D175" s="17">
        <v>3719</v>
      </c>
      <c r="E175" s="40">
        <v>14</v>
      </c>
      <c r="F175" s="50">
        <v>376.44528099000001</v>
      </c>
    </row>
    <row r="176" spans="1:7" x14ac:dyDescent="0.3">
      <c r="A176" s="8" t="s">
        <v>477</v>
      </c>
      <c r="B176" s="11" t="s">
        <v>478</v>
      </c>
      <c r="C176" s="43" t="s">
        <v>476</v>
      </c>
      <c r="D176" s="17">
        <v>2538</v>
      </c>
      <c r="E176" s="40">
        <v>15</v>
      </c>
      <c r="F176" s="50">
        <v>591.01654845999997</v>
      </c>
    </row>
    <row r="177" spans="1:6" x14ac:dyDescent="0.3">
      <c r="A177" s="8" t="s">
        <v>479</v>
      </c>
      <c r="B177" s="11" t="s">
        <v>480</v>
      </c>
      <c r="C177" s="43" t="s">
        <v>476</v>
      </c>
      <c r="D177" s="17">
        <v>3381</v>
      </c>
      <c r="E177" s="40">
        <v>20</v>
      </c>
      <c r="F177" s="50">
        <v>591.54096420999997</v>
      </c>
    </row>
    <row r="178" spans="1:6" x14ac:dyDescent="0.3">
      <c r="A178" s="8" t="s">
        <v>481</v>
      </c>
      <c r="B178" s="11" t="s">
        <v>482</v>
      </c>
      <c r="C178" s="43" t="s">
        <v>476</v>
      </c>
      <c r="D178" s="17">
        <v>3596</v>
      </c>
      <c r="E178" s="40">
        <v>12</v>
      </c>
      <c r="F178" s="50">
        <v>333.70411567999997</v>
      </c>
    </row>
    <row r="179" spans="1:6" x14ac:dyDescent="0.3">
      <c r="A179" s="8" t="s">
        <v>483</v>
      </c>
      <c r="B179" s="11" t="s">
        <v>484</v>
      </c>
      <c r="C179" s="43" t="s">
        <v>476</v>
      </c>
      <c r="D179" s="17">
        <v>2163</v>
      </c>
      <c r="E179" s="40">
        <v>5</v>
      </c>
      <c r="F179" s="50">
        <v>231.16042533999999</v>
      </c>
    </row>
    <row r="180" spans="1:6" x14ac:dyDescent="0.3">
      <c r="A180" s="8" t="s">
        <v>485</v>
      </c>
      <c r="B180" s="11" t="s">
        <v>486</v>
      </c>
      <c r="C180" s="43" t="s">
        <v>476</v>
      </c>
      <c r="D180" s="17">
        <v>2475</v>
      </c>
      <c r="E180" s="40">
        <v>8</v>
      </c>
      <c r="F180" s="50">
        <v>323.23232323000002</v>
      </c>
    </row>
    <row r="181" spans="1:6" x14ac:dyDescent="0.3">
      <c r="A181" s="8" t="s">
        <v>487</v>
      </c>
      <c r="B181" s="11" t="s">
        <v>488</v>
      </c>
      <c r="C181" s="43" t="s">
        <v>476</v>
      </c>
      <c r="D181" s="17">
        <v>4881</v>
      </c>
      <c r="E181" s="40">
        <v>9</v>
      </c>
      <c r="F181" s="50">
        <v>184.38844499000001</v>
      </c>
    </row>
    <row r="182" spans="1:6" x14ac:dyDescent="0.3">
      <c r="A182" s="8" t="s">
        <v>489</v>
      </c>
      <c r="B182" s="11" t="s">
        <v>490</v>
      </c>
      <c r="C182" s="43" t="s">
        <v>476</v>
      </c>
      <c r="D182" s="17">
        <v>5401</v>
      </c>
      <c r="E182" s="40">
        <v>7</v>
      </c>
      <c r="F182" s="50">
        <v>129.60562859000001</v>
      </c>
    </row>
    <row r="183" spans="1:6" x14ac:dyDescent="0.3">
      <c r="A183" s="8" t="s">
        <v>491</v>
      </c>
      <c r="B183" s="11" t="s">
        <v>492</v>
      </c>
      <c r="C183" s="43" t="s">
        <v>476</v>
      </c>
      <c r="D183" s="17">
        <v>3560</v>
      </c>
      <c r="E183" s="40">
        <v>7</v>
      </c>
      <c r="F183" s="50">
        <v>196.62921348</v>
      </c>
    </row>
    <row r="184" spans="1:6" x14ac:dyDescent="0.3">
      <c r="A184" s="8" t="s">
        <v>493</v>
      </c>
      <c r="B184" s="11" t="s">
        <v>494</v>
      </c>
      <c r="C184" s="43" t="s">
        <v>476</v>
      </c>
      <c r="D184" s="17">
        <v>5241</v>
      </c>
      <c r="E184" s="40">
        <v>2</v>
      </c>
      <c r="F184" s="50">
        <v>38.160656363000001</v>
      </c>
    </row>
    <row r="185" spans="1:6" x14ac:dyDescent="0.3">
      <c r="A185" s="8" t="s">
        <v>495</v>
      </c>
      <c r="B185" s="11" t="s">
        <v>496</v>
      </c>
      <c r="C185" s="43" t="s">
        <v>476</v>
      </c>
      <c r="D185" s="17">
        <v>4739</v>
      </c>
      <c r="E185" s="40">
        <v>7</v>
      </c>
      <c r="F185" s="50">
        <v>147.71048744000001</v>
      </c>
    </row>
    <row r="186" spans="1:6" x14ac:dyDescent="0.3">
      <c r="A186" s="8" t="s">
        <v>497</v>
      </c>
      <c r="B186" s="11" t="s">
        <v>498</v>
      </c>
      <c r="C186" s="43" t="s">
        <v>476</v>
      </c>
      <c r="D186" s="17">
        <v>4141</v>
      </c>
      <c r="E186" s="40">
        <v>13</v>
      </c>
      <c r="F186" s="50">
        <v>313.93383240999998</v>
      </c>
    </row>
    <row r="187" spans="1:6" x14ac:dyDescent="0.3">
      <c r="A187" s="8" t="s">
        <v>499</v>
      </c>
      <c r="B187" s="11" t="s">
        <v>500</v>
      </c>
      <c r="C187" s="43" t="s">
        <v>476</v>
      </c>
      <c r="D187" s="17">
        <v>2405</v>
      </c>
      <c r="E187" s="40">
        <v>1</v>
      </c>
      <c r="F187" s="50">
        <v>41.58004158</v>
      </c>
    </row>
    <row r="188" spans="1:6" x14ac:dyDescent="0.3">
      <c r="A188" s="8" t="s">
        <v>501</v>
      </c>
      <c r="B188" s="11" t="s">
        <v>502</v>
      </c>
      <c r="C188" s="43" t="s">
        <v>476</v>
      </c>
      <c r="D188" s="17">
        <v>3717</v>
      </c>
      <c r="E188" s="40">
        <v>5</v>
      </c>
      <c r="F188" s="50">
        <v>134.51708367000001</v>
      </c>
    </row>
    <row r="189" spans="1:6" x14ac:dyDescent="0.3">
      <c r="A189" s="8" t="s">
        <v>503</v>
      </c>
      <c r="B189" s="11" t="s">
        <v>504</v>
      </c>
      <c r="C189" s="43" t="s">
        <v>476</v>
      </c>
      <c r="D189" s="17">
        <v>4610</v>
      </c>
      <c r="E189" s="40">
        <v>5</v>
      </c>
      <c r="F189" s="50">
        <v>108.45986985</v>
      </c>
    </row>
    <row r="190" spans="1:6" x14ac:dyDescent="0.3">
      <c r="A190" s="8" t="s">
        <v>505</v>
      </c>
      <c r="B190" s="11" t="s">
        <v>506</v>
      </c>
      <c r="C190" s="43" t="s">
        <v>476</v>
      </c>
      <c r="D190" s="17">
        <v>4007</v>
      </c>
      <c r="E190" s="40">
        <v>4</v>
      </c>
      <c r="F190" s="50">
        <v>99.825305714999999</v>
      </c>
    </row>
    <row r="191" spans="1:6" x14ac:dyDescent="0.3">
      <c r="A191" s="8" t="s">
        <v>507</v>
      </c>
      <c r="B191" s="11" t="s">
        <v>508</v>
      </c>
      <c r="C191" s="43" t="s">
        <v>476</v>
      </c>
      <c r="D191" s="17">
        <v>4465</v>
      </c>
      <c r="E191" s="40">
        <v>4</v>
      </c>
      <c r="F191" s="50">
        <v>89.585666293000003</v>
      </c>
    </row>
    <row r="192" spans="1:6" x14ac:dyDescent="0.3">
      <c r="A192" s="8" t="s">
        <v>509</v>
      </c>
      <c r="B192" s="11" t="s">
        <v>510</v>
      </c>
      <c r="C192" s="43" t="s">
        <v>476</v>
      </c>
      <c r="D192" s="17">
        <v>3514</v>
      </c>
      <c r="E192" s="40">
        <v>4</v>
      </c>
      <c r="F192" s="50">
        <v>113.83039271</v>
      </c>
    </row>
    <row r="193" spans="1:6" x14ac:dyDescent="0.3">
      <c r="A193" s="8" t="s">
        <v>511</v>
      </c>
      <c r="B193" s="11" t="s">
        <v>512</v>
      </c>
      <c r="C193" s="43" t="s">
        <v>476</v>
      </c>
      <c r="D193" s="17">
        <v>5528</v>
      </c>
      <c r="E193" s="40">
        <v>4</v>
      </c>
      <c r="F193" s="50">
        <v>72.358900145000007</v>
      </c>
    </row>
    <row r="194" spans="1:6" x14ac:dyDescent="0.3">
      <c r="A194" s="8" t="s">
        <v>513</v>
      </c>
      <c r="B194" s="11" t="s">
        <v>514</v>
      </c>
      <c r="C194" s="43" t="s">
        <v>476</v>
      </c>
      <c r="D194" s="17">
        <v>4619</v>
      </c>
      <c r="E194" s="40">
        <v>7</v>
      </c>
      <c r="F194" s="50">
        <v>151.5479541</v>
      </c>
    </row>
    <row r="195" spans="1:6" x14ac:dyDescent="0.3">
      <c r="A195" s="8" t="s">
        <v>515</v>
      </c>
      <c r="B195" s="11" t="s">
        <v>516</v>
      </c>
      <c r="C195" s="43" t="s">
        <v>476</v>
      </c>
      <c r="D195" s="17">
        <v>3464</v>
      </c>
      <c r="E195" s="40">
        <v>4</v>
      </c>
      <c r="F195" s="50">
        <v>115.47344111</v>
      </c>
    </row>
    <row r="196" spans="1:6" x14ac:dyDescent="0.3">
      <c r="A196" s="8" t="s">
        <v>517</v>
      </c>
      <c r="B196" s="11" t="s">
        <v>518</v>
      </c>
      <c r="C196" s="43" t="s">
        <v>476</v>
      </c>
      <c r="D196" s="17">
        <v>3422</v>
      </c>
      <c r="E196" s="40">
        <v>5</v>
      </c>
      <c r="F196" s="50">
        <v>146.11338398999999</v>
      </c>
    </row>
    <row r="197" spans="1:6" x14ac:dyDescent="0.3">
      <c r="A197" s="8" t="s">
        <v>519</v>
      </c>
      <c r="B197" s="11" t="s">
        <v>520</v>
      </c>
      <c r="C197" s="43" t="s">
        <v>476</v>
      </c>
      <c r="D197" s="17">
        <v>3091</v>
      </c>
      <c r="E197" s="40">
        <v>6</v>
      </c>
      <c r="F197" s="50">
        <v>194.11193788</v>
      </c>
    </row>
    <row r="198" spans="1:6" x14ac:dyDescent="0.3">
      <c r="A198" s="8" t="s">
        <v>521</v>
      </c>
      <c r="B198" s="11" t="s">
        <v>522</v>
      </c>
      <c r="C198" s="43" t="s">
        <v>476</v>
      </c>
      <c r="D198" s="17">
        <v>2694</v>
      </c>
      <c r="E198" s="40">
        <v>2</v>
      </c>
      <c r="F198" s="50">
        <v>74.239049739999999</v>
      </c>
    </row>
    <row r="199" spans="1:6" x14ac:dyDescent="0.3">
      <c r="A199" s="8" t="s">
        <v>523</v>
      </c>
      <c r="B199" s="11" t="s">
        <v>524</v>
      </c>
      <c r="C199" s="43" t="s">
        <v>476</v>
      </c>
      <c r="D199" s="17">
        <v>2734</v>
      </c>
      <c r="E199" s="40">
        <v>3</v>
      </c>
      <c r="F199" s="50">
        <v>109.72933431</v>
      </c>
    </row>
    <row r="200" spans="1:6" x14ac:dyDescent="0.3">
      <c r="A200" s="8" t="s">
        <v>525</v>
      </c>
      <c r="B200" s="11" t="s">
        <v>526</v>
      </c>
      <c r="C200" s="43" t="s">
        <v>476</v>
      </c>
      <c r="D200" s="17">
        <v>3334</v>
      </c>
      <c r="E200" s="40">
        <v>8</v>
      </c>
      <c r="F200" s="50">
        <v>239.9520096</v>
      </c>
    </row>
    <row r="201" spans="1:6" x14ac:dyDescent="0.3">
      <c r="A201" s="8" t="s">
        <v>527</v>
      </c>
      <c r="B201" s="11" t="s">
        <v>528</v>
      </c>
      <c r="C201" s="43" t="s">
        <v>476</v>
      </c>
      <c r="D201" s="17">
        <v>3373</v>
      </c>
      <c r="E201" s="40">
        <v>1</v>
      </c>
      <c r="F201" s="50">
        <v>29.647198339999999</v>
      </c>
    </row>
    <row r="202" spans="1:6" x14ac:dyDescent="0.3">
      <c r="A202" s="8" t="s">
        <v>529</v>
      </c>
      <c r="B202" s="11" t="s">
        <v>530</v>
      </c>
      <c r="C202" s="43" t="s">
        <v>476</v>
      </c>
      <c r="D202" s="17">
        <v>2920</v>
      </c>
      <c r="E202" s="40">
        <v>1</v>
      </c>
      <c r="F202" s="50">
        <v>34.246575342</v>
      </c>
    </row>
    <row r="203" spans="1:6" x14ac:dyDescent="0.3">
      <c r="A203" s="8" t="s">
        <v>531</v>
      </c>
      <c r="B203" s="11" t="s">
        <v>532</v>
      </c>
      <c r="C203" s="43" t="s">
        <v>476</v>
      </c>
      <c r="D203" s="17">
        <v>2769</v>
      </c>
      <c r="E203" s="40">
        <v>6</v>
      </c>
      <c r="F203" s="50">
        <v>216.68472373</v>
      </c>
    </row>
    <row r="204" spans="1:6" x14ac:dyDescent="0.3">
      <c r="A204" s="8" t="s">
        <v>533</v>
      </c>
      <c r="B204" s="11" t="s">
        <v>534</v>
      </c>
      <c r="C204" s="43" t="s">
        <v>476</v>
      </c>
      <c r="D204" s="17">
        <v>4035</v>
      </c>
      <c r="E204" s="40">
        <v>5</v>
      </c>
      <c r="F204" s="50">
        <v>123.9157373</v>
      </c>
    </row>
    <row r="205" spans="1:6" x14ac:dyDescent="0.3">
      <c r="A205" s="8" t="s">
        <v>535</v>
      </c>
      <c r="B205" s="11" t="s">
        <v>536</v>
      </c>
      <c r="C205" s="43" t="s">
        <v>476</v>
      </c>
      <c r="D205" s="17">
        <v>3330</v>
      </c>
      <c r="E205" s="40">
        <v>2</v>
      </c>
      <c r="F205" s="50">
        <v>60.060060059999998</v>
      </c>
    </row>
    <row r="206" spans="1:6" x14ac:dyDescent="0.3">
      <c r="A206" s="8" t="s">
        <v>537</v>
      </c>
      <c r="B206" s="11" t="s">
        <v>538</v>
      </c>
      <c r="C206" s="43" t="s">
        <v>476</v>
      </c>
      <c r="D206" s="17">
        <v>4905</v>
      </c>
      <c r="E206" s="40">
        <v>15</v>
      </c>
      <c r="F206" s="50">
        <v>305.81039755</v>
      </c>
    </row>
    <row r="207" spans="1:6" x14ac:dyDescent="0.3">
      <c r="A207" s="8" t="s">
        <v>539</v>
      </c>
      <c r="B207" s="11" t="s">
        <v>540</v>
      </c>
      <c r="C207" s="43" t="s">
        <v>476</v>
      </c>
      <c r="D207" s="17">
        <v>3714</v>
      </c>
      <c r="E207" s="40">
        <v>5</v>
      </c>
      <c r="F207" s="50">
        <v>134.62574043999999</v>
      </c>
    </row>
    <row r="208" spans="1:6" x14ac:dyDescent="0.3">
      <c r="A208" s="8" t="s">
        <v>541</v>
      </c>
      <c r="B208" s="11" t="s">
        <v>542</v>
      </c>
      <c r="C208" s="43" t="s">
        <v>476</v>
      </c>
      <c r="D208" s="17">
        <v>3736</v>
      </c>
      <c r="E208" s="40">
        <v>7</v>
      </c>
      <c r="F208" s="50">
        <v>187.36616702000001</v>
      </c>
    </row>
    <row r="209" spans="1:6" x14ac:dyDescent="0.3">
      <c r="A209" s="8" t="s">
        <v>543</v>
      </c>
      <c r="B209" s="11" t="s">
        <v>544</v>
      </c>
      <c r="C209" s="43" t="s">
        <v>476</v>
      </c>
      <c r="D209" s="17">
        <v>3959</v>
      </c>
      <c r="E209" s="40">
        <v>4</v>
      </c>
      <c r="F209" s="50">
        <v>101.03561505</v>
      </c>
    </row>
    <row r="210" spans="1:6" x14ac:dyDescent="0.3">
      <c r="A210" s="8" t="s">
        <v>545</v>
      </c>
      <c r="B210" s="11" t="s">
        <v>546</v>
      </c>
      <c r="C210" s="43" t="s">
        <v>476</v>
      </c>
      <c r="D210" s="17">
        <v>2464</v>
      </c>
      <c r="E210" s="40">
        <v>4</v>
      </c>
      <c r="F210" s="50">
        <v>162.33766234000001</v>
      </c>
    </row>
    <row r="211" spans="1:6" x14ac:dyDescent="0.3">
      <c r="A211" s="8" t="s">
        <v>547</v>
      </c>
      <c r="B211" s="11" t="s">
        <v>548</v>
      </c>
      <c r="C211" s="43" t="s">
        <v>476</v>
      </c>
      <c r="D211" s="17">
        <v>3115</v>
      </c>
      <c r="E211" s="40">
        <v>3</v>
      </c>
      <c r="F211" s="50">
        <v>96.308186195999994</v>
      </c>
    </row>
    <row r="212" spans="1:6" x14ac:dyDescent="0.3">
      <c r="A212" s="8" t="s">
        <v>549</v>
      </c>
      <c r="B212" s="11" t="s">
        <v>550</v>
      </c>
      <c r="C212" s="43" t="s">
        <v>476</v>
      </c>
      <c r="D212" s="17">
        <v>5535</v>
      </c>
      <c r="E212" s="40">
        <v>9</v>
      </c>
      <c r="F212" s="50">
        <v>162.60162602</v>
      </c>
    </row>
    <row r="213" spans="1:6" x14ac:dyDescent="0.3">
      <c r="A213" s="8" t="s">
        <v>551</v>
      </c>
      <c r="B213" s="11" t="s">
        <v>552</v>
      </c>
      <c r="C213" s="43" t="s">
        <v>476</v>
      </c>
      <c r="D213" s="17">
        <v>2873</v>
      </c>
      <c r="E213" s="40">
        <v>6</v>
      </c>
      <c r="F213" s="50">
        <v>208.84093282000001</v>
      </c>
    </row>
    <row r="214" spans="1:6" x14ac:dyDescent="0.3">
      <c r="A214" s="8" t="s">
        <v>553</v>
      </c>
      <c r="B214" s="11" t="s">
        <v>554</v>
      </c>
      <c r="C214" s="43" t="s">
        <v>476</v>
      </c>
      <c r="D214" s="17">
        <v>4123</v>
      </c>
      <c r="E214" s="40">
        <v>4</v>
      </c>
      <c r="F214" s="50">
        <v>97.016735386999997</v>
      </c>
    </row>
    <row r="215" spans="1:6" x14ac:dyDescent="0.3">
      <c r="A215" s="8" t="s">
        <v>555</v>
      </c>
      <c r="B215" s="11" t="s">
        <v>556</v>
      </c>
      <c r="C215" s="43" t="s">
        <v>557</v>
      </c>
      <c r="D215" s="17">
        <v>5784</v>
      </c>
      <c r="E215" s="40">
        <v>6</v>
      </c>
      <c r="F215" s="50">
        <v>103.73443983</v>
      </c>
    </row>
    <row r="216" spans="1:6" x14ac:dyDescent="0.3">
      <c r="A216" s="8" t="s">
        <v>558</v>
      </c>
      <c r="B216" s="11" t="s">
        <v>559</v>
      </c>
      <c r="C216" s="43" t="s">
        <v>557</v>
      </c>
      <c r="D216" s="17">
        <v>7509</v>
      </c>
      <c r="E216" s="40">
        <v>20</v>
      </c>
      <c r="F216" s="50">
        <v>266.34705021000002</v>
      </c>
    </row>
    <row r="217" spans="1:6" x14ac:dyDescent="0.3">
      <c r="A217" s="8" t="s">
        <v>560</v>
      </c>
      <c r="B217" s="11" t="s">
        <v>561</v>
      </c>
      <c r="C217" s="43" t="s">
        <v>557</v>
      </c>
      <c r="D217" s="17">
        <v>5555</v>
      </c>
      <c r="E217" s="40">
        <v>14</v>
      </c>
      <c r="F217" s="50">
        <v>252.02520251999999</v>
      </c>
    </row>
    <row r="218" spans="1:6" x14ac:dyDescent="0.3">
      <c r="A218" s="8" t="s">
        <v>562</v>
      </c>
      <c r="B218" s="11" t="s">
        <v>563</v>
      </c>
      <c r="C218" s="43" t="s">
        <v>557</v>
      </c>
      <c r="D218" s="17">
        <v>4805</v>
      </c>
      <c r="E218" s="40">
        <v>6</v>
      </c>
      <c r="F218" s="50">
        <v>124.86992716</v>
      </c>
    </row>
    <row r="219" spans="1:6" x14ac:dyDescent="0.3">
      <c r="A219" s="8" t="s">
        <v>564</v>
      </c>
      <c r="B219" s="11" t="s">
        <v>565</v>
      </c>
      <c r="C219" s="43" t="s">
        <v>557</v>
      </c>
      <c r="D219" s="17">
        <v>5552</v>
      </c>
      <c r="E219" s="40">
        <v>22</v>
      </c>
      <c r="F219" s="50">
        <v>396.25360231000002</v>
      </c>
    </row>
    <row r="220" spans="1:6" x14ac:dyDescent="0.3">
      <c r="A220" s="8" t="s">
        <v>566</v>
      </c>
      <c r="B220" s="11" t="s">
        <v>567</v>
      </c>
      <c r="C220" s="43" t="s">
        <v>557</v>
      </c>
      <c r="D220" s="17">
        <v>4778</v>
      </c>
      <c r="E220" s="40">
        <v>13</v>
      </c>
      <c r="F220" s="50">
        <v>272.08036835000001</v>
      </c>
    </row>
    <row r="221" spans="1:6" x14ac:dyDescent="0.3">
      <c r="A221" s="8" t="s">
        <v>568</v>
      </c>
      <c r="B221" s="11" t="s">
        <v>569</v>
      </c>
      <c r="C221" s="43" t="s">
        <v>557</v>
      </c>
      <c r="D221" s="17">
        <v>4817</v>
      </c>
      <c r="E221" s="40">
        <v>18</v>
      </c>
      <c r="F221" s="50">
        <v>373.67656218000002</v>
      </c>
    </row>
    <row r="222" spans="1:6" x14ac:dyDescent="0.3">
      <c r="A222" s="8" t="s">
        <v>570</v>
      </c>
      <c r="B222" s="11" t="s">
        <v>571</v>
      </c>
      <c r="C222" s="43" t="s">
        <v>557</v>
      </c>
      <c r="D222" s="17">
        <v>5769</v>
      </c>
      <c r="E222" s="40">
        <v>9</v>
      </c>
      <c r="F222" s="50">
        <v>156.00624024999999</v>
      </c>
    </row>
    <row r="223" spans="1:6" x14ac:dyDescent="0.3">
      <c r="A223" s="8" t="s">
        <v>572</v>
      </c>
      <c r="B223" s="11" t="s">
        <v>573</v>
      </c>
      <c r="C223" s="43" t="s">
        <v>557</v>
      </c>
      <c r="D223" s="17">
        <v>3199</v>
      </c>
      <c r="E223" s="40">
        <v>8</v>
      </c>
      <c r="F223" s="50">
        <v>250.07814941999999</v>
      </c>
    </row>
    <row r="224" spans="1:6" x14ac:dyDescent="0.3">
      <c r="A224" s="8" t="s">
        <v>574</v>
      </c>
      <c r="B224" s="11" t="s">
        <v>575</v>
      </c>
      <c r="C224" s="43" t="s">
        <v>557</v>
      </c>
      <c r="D224" s="17">
        <v>4241</v>
      </c>
      <c r="E224" s="40">
        <v>13</v>
      </c>
      <c r="F224" s="50">
        <v>306.53147841999998</v>
      </c>
    </row>
    <row r="225" spans="1:6" x14ac:dyDescent="0.3">
      <c r="A225" s="8" t="s">
        <v>576</v>
      </c>
      <c r="B225" s="11" t="s">
        <v>577</v>
      </c>
      <c r="C225" s="43" t="s">
        <v>557</v>
      </c>
      <c r="D225" s="17">
        <v>4424</v>
      </c>
      <c r="E225" s="40">
        <v>11</v>
      </c>
      <c r="F225" s="50">
        <v>248.64376129999999</v>
      </c>
    </row>
    <row r="226" spans="1:6" x14ac:dyDescent="0.3">
      <c r="A226" s="8" t="s">
        <v>578</v>
      </c>
      <c r="B226" s="11" t="s">
        <v>579</v>
      </c>
      <c r="C226" s="43" t="s">
        <v>557</v>
      </c>
      <c r="D226" s="17">
        <v>3114</v>
      </c>
      <c r="E226" s="40">
        <v>10</v>
      </c>
      <c r="F226" s="50">
        <v>321.13037893000001</v>
      </c>
    </row>
    <row r="227" spans="1:6" x14ac:dyDescent="0.3">
      <c r="A227" s="8" t="s">
        <v>580</v>
      </c>
      <c r="B227" s="11" t="s">
        <v>581</v>
      </c>
      <c r="C227" s="43" t="s">
        <v>557</v>
      </c>
      <c r="D227" s="17">
        <v>2742</v>
      </c>
      <c r="E227" s="40">
        <v>12</v>
      </c>
      <c r="F227" s="50">
        <v>437.63676149000003</v>
      </c>
    </row>
    <row r="228" spans="1:6" x14ac:dyDescent="0.3">
      <c r="A228" s="8" t="s">
        <v>582</v>
      </c>
      <c r="B228" s="11" t="s">
        <v>583</v>
      </c>
      <c r="C228" s="43" t="s">
        <v>557</v>
      </c>
      <c r="D228" s="17">
        <v>5146</v>
      </c>
      <c r="E228" s="40">
        <v>27</v>
      </c>
      <c r="F228" s="50">
        <v>524.67936261</v>
      </c>
    </row>
    <row r="229" spans="1:6" x14ac:dyDescent="0.3">
      <c r="A229" s="8" t="s">
        <v>584</v>
      </c>
      <c r="B229" s="11" t="s">
        <v>585</v>
      </c>
      <c r="C229" s="43" t="s">
        <v>557</v>
      </c>
      <c r="D229" s="17">
        <v>3688</v>
      </c>
      <c r="E229" s="40">
        <v>9</v>
      </c>
      <c r="F229" s="50">
        <v>244.03470716000001</v>
      </c>
    </row>
    <row r="230" spans="1:6" x14ac:dyDescent="0.3">
      <c r="A230" s="8" t="s">
        <v>586</v>
      </c>
      <c r="B230" s="11" t="s">
        <v>587</v>
      </c>
      <c r="C230" s="43" t="s">
        <v>557</v>
      </c>
      <c r="D230" s="17">
        <v>4373</v>
      </c>
      <c r="E230" s="40">
        <v>9</v>
      </c>
      <c r="F230" s="50">
        <v>205.80836954</v>
      </c>
    </row>
    <row r="231" spans="1:6" x14ac:dyDescent="0.3">
      <c r="A231" s="8" t="s">
        <v>588</v>
      </c>
      <c r="B231" s="11" t="s">
        <v>589</v>
      </c>
      <c r="C231" s="43" t="s">
        <v>557</v>
      </c>
      <c r="D231" s="17">
        <v>6520</v>
      </c>
      <c r="E231" s="40">
        <v>15</v>
      </c>
      <c r="F231" s="50">
        <v>230.06134968999999</v>
      </c>
    </row>
    <row r="232" spans="1:6" x14ac:dyDescent="0.3">
      <c r="A232" s="8" t="s">
        <v>590</v>
      </c>
      <c r="B232" s="11" t="s">
        <v>591</v>
      </c>
      <c r="C232" s="43" t="s">
        <v>557</v>
      </c>
      <c r="D232" s="17">
        <v>6100</v>
      </c>
      <c r="E232" s="40">
        <v>10</v>
      </c>
      <c r="F232" s="50">
        <v>163.93442623000001</v>
      </c>
    </row>
    <row r="233" spans="1:6" x14ac:dyDescent="0.3">
      <c r="A233" s="8" t="s">
        <v>592</v>
      </c>
      <c r="B233" s="11" t="s">
        <v>593</v>
      </c>
      <c r="C233" s="43" t="s">
        <v>557</v>
      </c>
      <c r="D233" s="17">
        <v>6392</v>
      </c>
      <c r="E233" s="40">
        <v>30</v>
      </c>
      <c r="F233" s="50">
        <v>469.33667084000001</v>
      </c>
    </row>
    <row r="234" spans="1:6" x14ac:dyDescent="0.3">
      <c r="A234" s="8" t="s">
        <v>594</v>
      </c>
      <c r="B234" s="11" t="s">
        <v>595</v>
      </c>
      <c r="C234" s="43" t="s">
        <v>557</v>
      </c>
      <c r="D234" s="17">
        <v>5237</v>
      </c>
      <c r="E234" s="40">
        <v>26</v>
      </c>
      <c r="F234" s="50">
        <v>496.46744318999998</v>
      </c>
    </row>
    <row r="235" spans="1:6" x14ac:dyDescent="0.3">
      <c r="A235" s="8" t="s">
        <v>596</v>
      </c>
      <c r="B235" s="11" t="s">
        <v>597</v>
      </c>
      <c r="C235" s="43" t="s">
        <v>557</v>
      </c>
      <c r="D235" s="17">
        <v>3288</v>
      </c>
      <c r="E235" s="40">
        <v>8</v>
      </c>
      <c r="F235" s="50">
        <v>243.30900242999999</v>
      </c>
    </row>
    <row r="236" spans="1:6" x14ac:dyDescent="0.3">
      <c r="A236" s="8" t="s">
        <v>598</v>
      </c>
      <c r="B236" s="11" t="s">
        <v>599</v>
      </c>
      <c r="C236" s="43" t="s">
        <v>557</v>
      </c>
      <c r="D236" s="17">
        <v>4085</v>
      </c>
      <c r="E236" s="40">
        <v>13</v>
      </c>
      <c r="F236" s="50">
        <v>318.23745409999998</v>
      </c>
    </row>
    <row r="237" spans="1:6" x14ac:dyDescent="0.3">
      <c r="A237" s="8" t="s">
        <v>600</v>
      </c>
      <c r="B237" s="11" t="s">
        <v>601</v>
      </c>
      <c r="C237" s="43" t="s">
        <v>557</v>
      </c>
      <c r="D237" s="17">
        <v>4770</v>
      </c>
      <c r="E237" s="40">
        <v>12</v>
      </c>
      <c r="F237" s="50">
        <v>251.57232704</v>
      </c>
    </row>
    <row r="238" spans="1:6" x14ac:dyDescent="0.3">
      <c r="A238" s="8" t="s">
        <v>602</v>
      </c>
      <c r="B238" s="11" t="s">
        <v>603</v>
      </c>
      <c r="C238" s="43" t="s">
        <v>557</v>
      </c>
      <c r="D238" s="17">
        <v>3683</v>
      </c>
      <c r="E238" s="40">
        <v>14</v>
      </c>
      <c r="F238" s="50">
        <v>380.12489818</v>
      </c>
    </row>
    <row r="239" spans="1:6" x14ac:dyDescent="0.3">
      <c r="A239" s="8" t="s">
        <v>604</v>
      </c>
      <c r="B239" s="11" t="s">
        <v>605</v>
      </c>
      <c r="C239" s="43" t="s">
        <v>557</v>
      </c>
      <c r="D239" s="17">
        <v>4670</v>
      </c>
      <c r="E239" s="40">
        <v>26</v>
      </c>
      <c r="F239" s="50">
        <v>556.74518201000001</v>
      </c>
    </row>
    <row r="240" spans="1:6" x14ac:dyDescent="0.3">
      <c r="A240" s="8" t="s">
        <v>606</v>
      </c>
      <c r="B240" s="11" t="s">
        <v>607</v>
      </c>
      <c r="C240" s="43" t="s">
        <v>557</v>
      </c>
      <c r="D240" s="17">
        <v>3813</v>
      </c>
      <c r="E240" s="40">
        <v>14</v>
      </c>
      <c r="F240" s="50">
        <v>367.16496196999998</v>
      </c>
    </row>
    <row r="241" spans="1:6" x14ac:dyDescent="0.3">
      <c r="A241" s="8" t="s">
        <v>608</v>
      </c>
      <c r="B241" s="11" t="s">
        <v>609</v>
      </c>
      <c r="C241" s="43" t="s">
        <v>557</v>
      </c>
      <c r="D241" s="17">
        <v>4406</v>
      </c>
      <c r="E241" s="40">
        <v>19</v>
      </c>
      <c r="F241" s="50">
        <v>431.23014072000001</v>
      </c>
    </row>
    <row r="242" spans="1:6" x14ac:dyDescent="0.3">
      <c r="A242" s="8" t="s">
        <v>610</v>
      </c>
      <c r="B242" s="11" t="s">
        <v>611</v>
      </c>
      <c r="C242" s="43" t="s">
        <v>557</v>
      </c>
      <c r="D242" s="17">
        <v>4250</v>
      </c>
      <c r="E242" s="40">
        <v>11</v>
      </c>
      <c r="F242" s="50">
        <v>258.82352940999999</v>
      </c>
    </row>
    <row r="243" spans="1:6" x14ac:dyDescent="0.3">
      <c r="A243" s="8" t="s">
        <v>612</v>
      </c>
      <c r="B243" s="11" t="s">
        <v>613</v>
      </c>
      <c r="C243" s="43" t="s">
        <v>557</v>
      </c>
      <c r="D243" s="17">
        <v>5564</v>
      </c>
      <c r="E243" s="40">
        <v>18</v>
      </c>
      <c r="F243" s="50">
        <v>323.50826742999999</v>
      </c>
    </row>
    <row r="244" spans="1:6" x14ac:dyDescent="0.3">
      <c r="A244" s="8" t="s">
        <v>614</v>
      </c>
      <c r="B244" s="11" t="s">
        <v>615</v>
      </c>
      <c r="C244" s="43" t="s">
        <v>557</v>
      </c>
      <c r="D244" s="17">
        <v>6025</v>
      </c>
      <c r="E244" s="40">
        <v>14</v>
      </c>
      <c r="F244" s="50">
        <v>232.36514523</v>
      </c>
    </row>
    <row r="245" spans="1:6" x14ac:dyDescent="0.3">
      <c r="A245" s="8" t="s">
        <v>616</v>
      </c>
      <c r="B245" s="11" t="s">
        <v>617</v>
      </c>
      <c r="C245" s="43" t="s">
        <v>557</v>
      </c>
      <c r="D245" s="17">
        <v>4521</v>
      </c>
      <c r="E245" s="40">
        <v>4</v>
      </c>
      <c r="F245" s="50">
        <v>88.476000885000005</v>
      </c>
    </row>
    <row r="246" spans="1:6" x14ac:dyDescent="0.3">
      <c r="A246" s="8" t="s">
        <v>618</v>
      </c>
      <c r="B246" s="11" t="s">
        <v>619</v>
      </c>
      <c r="C246" s="43" t="s">
        <v>620</v>
      </c>
      <c r="D246" s="17">
        <v>3134</v>
      </c>
      <c r="E246" s="40">
        <v>23</v>
      </c>
      <c r="F246" s="50">
        <v>733.88640714999997</v>
      </c>
    </row>
    <row r="247" spans="1:6" x14ac:dyDescent="0.3">
      <c r="A247" s="8" t="s">
        <v>621</v>
      </c>
      <c r="B247" s="11" t="s">
        <v>622</v>
      </c>
      <c r="C247" s="43" t="s">
        <v>620</v>
      </c>
      <c r="D247" s="17">
        <v>4171</v>
      </c>
      <c r="E247" s="40">
        <v>25</v>
      </c>
      <c r="F247" s="50">
        <v>599.37664829000005</v>
      </c>
    </row>
    <row r="248" spans="1:6" x14ac:dyDescent="0.3">
      <c r="A248" s="8" t="s">
        <v>623</v>
      </c>
      <c r="B248" s="11" t="s">
        <v>624</v>
      </c>
      <c r="C248" s="43" t="s">
        <v>620</v>
      </c>
      <c r="D248" s="17">
        <v>4922</v>
      </c>
      <c r="E248" s="40">
        <v>9</v>
      </c>
      <c r="F248" s="50">
        <v>182.85249898000001</v>
      </c>
    </row>
    <row r="249" spans="1:6" x14ac:dyDescent="0.3">
      <c r="A249" s="8" t="s">
        <v>625</v>
      </c>
      <c r="B249" s="11" t="s">
        <v>626</v>
      </c>
      <c r="C249" s="43" t="s">
        <v>620</v>
      </c>
      <c r="D249" s="17">
        <v>3050</v>
      </c>
      <c r="E249" s="40">
        <v>8</v>
      </c>
      <c r="F249" s="50">
        <v>262.29508197000001</v>
      </c>
    </row>
    <row r="250" spans="1:6" x14ac:dyDescent="0.3">
      <c r="A250" s="8" t="s">
        <v>627</v>
      </c>
      <c r="B250" s="11" t="s">
        <v>628</v>
      </c>
      <c r="C250" s="43" t="s">
        <v>620</v>
      </c>
      <c r="D250" s="17">
        <v>3891</v>
      </c>
      <c r="E250" s="40">
        <v>10</v>
      </c>
      <c r="F250" s="50">
        <v>257.00334104000001</v>
      </c>
    </row>
    <row r="251" spans="1:6" x14ac:dyDescent="0.3">
      <c r="A251" s="8" t="s">
        <v>629</v>
      </c>
      <c r="B251" s="11" t="s">
        <v>630</v>
      </c>
      <c r="C251" s="43" t="s">
        <v>620</v>
      </c>
      <c r="D251" s="17">
        <v>4718</v>
      </c>
      <c r="E251" s="40">
        <v>9</v>
      </c>
      <c r="F251" s="50">
        <v>190.75879610000001</v>
      </c>
    </row>
    <row r="252" spans="1:6" x14ac:dyDescent="0.3">
      <c r="A252" s="8" t="s">
        <v>631</v>
      </c>
      <c r="B252" s="11" t="s">
        <v>632</v>
      </c>
      <c r="C252" s="43" t="s">
        <v>620</v>
      </c>
      <c r="D252" s="17">
        <v>2581</v>
      </c>
      <c r="E252" s="40">
        <v>18</v>
      </c>
      <c r="F252" s="50">
        <v>697.40410694000002</v>
      </c>
    </row>
    <row r="253" spans="1:6" x14ac:dyDescent="0.3">
      <c r="A253" s="8" t="s">
        <v>633</v>
      </c>
      <c r="B253" s="11" t="s">
        <v>634</v>
      </c>
      <c r="C253" s="43" t="s">
        <v>620</v>
      </c>
      <c r="D253" s="17">
        <v>4718</v>
      </c>
      <c r="E253" s="40">
        <v>18</v>
      </c>
      <c r="F253" s="50">
        <v>381.51759220000002</v>
      </c>
    </row>
    <row r="254" spans="1:6" x14ac:dyDescent="0.3">
      <c r="A254" s="8" t="s">
        <v>635</v>
      </c>
      <c r="B254" s="11" t="s">
        <v>636</v>
      </c>
      <c r="C254" s="43" t="s">
        <v>620</v>
      </c>
      <c r="D254" s="17">
        <v>3840</v>
      </c>
      <c r="E254" s="40">
        <v>14</v>
      </c>
      <c r="F254" s="50">
        <v>364.58333333000002</v>
      </c>
    </row>
    <row r="255" spans="1:6" x14ac:dyDescent="0.3">
      <c r="A255" s="8" t="s">
        <v>637</v>
      </c>
      <c r="B255" s="11" t="s">
        <v>638</v>
      </c>
      <c r="C255" s="43" t="s">
        <v>620</v>
      </c>
      <c r="D255" s="17">
        <v>3634</v>
      </c>
      <c r="E255" s="40">
        <v>11</v>
      </c>
      <c r="F255" s="50">
        <v>302.69675289000003</v>
      </c>
    </row>
    <row r="256" spans="1:6" x14ac:dyDescent="0.3">
      <c r="A256" s="8" t="s">
        <v>639</v>
      </c>
      <c r="B256" s="11" t="s">
        <v>640</v>
      </c>
      <c r="C256" s="43" t="s">
        <v>620</v>
      </c>
      <c r="D256" s="17">
        <v>6289</v>
      </c>
      <c r="E256" s="40">
        <v>16</v>
      </c>
      <c r="F256" s="50">
        <v>254.41246620999999</v>
      </c>
    </row>
    <row r="257" spans="1:6" x14ac:dyDescent="0.3">
      <c r="A257" s="8" t="s">
        <v>641</v>
      </c>
      <c r="B257" s="11" t="s">
        <v>642</v>
      </c>
      <c r="C257" s="43" t="s">
        <v>620</v>
      </c>
      <c r="D257" s="17">
        <v>4068</v>
      </c>
      <c r="E257" s="40">
        <v>5</v>
      </c>
      <c r="F257" s="50">
        <v>122.91052114</v>
      </c>
    </row>
    <row r="258" spans="1:6" x14ac:dyDescent="0.3">
      <c r="A258" s="8" t="s">
        <v>643</v>
      </c>
      <c r="B258" s="11" t="s">
        <v>644</v>
      </c>
      <c r="C258" s="43" t="s">
        <v>620</v>
      </c>
      <c r="D258" s="17">
        <v>2530</v>
      </c>
      <c r="E258" s="40">
        <v>8</v>
      </c>
      <c r="F258" s="50">
        <v>316.20553360000002</v>
      </c>
    </row>
    <row r="259" spans="1:6" x14ac:dyDescent="0.3">
      <c r="A259" s="8" t="s">
        <v>645</v>
      </c>
      <c r="B259" s="11" t="s">
        <v>646</v>
      </c>
      <c r="C259" s="43" t="s">
        <v>620</v>
      </c>
      <c r="D259" s="17">
        <v>3796</v>
      </c>
      <c r="E259" s="40">
        <v>10</v>
      </c>
      <c r="F259" s="50">
        <v>263.43519493999997</v>
      </c>
    </row>
    <row r="260" spans="1:6" x14ac:dyDescent="0.3">
      <c r="A260" s="8" t="s">
        <v>647</v>
      </c>
      <c r="B260" s="11" t="s">
        <v>648</v>
      </c>
      <c r="C260" s="43" t="s">
        <v>620</v>
      </c>
      <c r="D260" s="17">
        <v>2716</v>
      </c>
      <c r="E260" s="40">
        <v>6</v>
      </c>
      <c r="F260" s="50">
        <v>220.91310751</v>
      </c>
    </row>
    <row r="261" spans="1:6" x14ac:dyDescent="0.3">
      <c r="A261" s="8" t="s">
        <v>649</v>
      </c>
      <c r="B261" s="11" t="s">
        <v>650</v>
      </c>
      <c r="C261" s="43" t="s">
        <v>620</v>
      </c>
      <c r="D261" s="17">
        <v>4701</v>
      </c>
      <c r="E261" s="40">
        <v>4</v>
      </c>
      <c r="F261" s="50">
        <v>85.08827909</v>
      </c>
    </row>
    <row r="262" spans="1:6" x14ac:dyDescent="0.3">
      <c r="A262" s="8" t="s">
        <v>651</v>
      </c>
      <c r="B262" s="11" t="s">
        <v>652</v>
      </c>
      <c r="C262" s="43" t="s">
        <v>620</v>
      </c>
      <c r="D262" s="17">
        <v>5510</v>
      </c>
      <c r="E262" s="40">
        <v>28</v>
      </c>
      <c r="F262" s="50">
        <v>508.16696915</v>
      </c>
    </row>
    <row r="263" spans="1:6" x14ac:dyDescent="0.3">
      <c r="A263" s="8" t="s">
        <v>653</v>
      </c>
      <c r="B263" s="11" t="s">
        <v>654</v>
      </c>
      <c r="C263" s="43" t="s">
        <v>620</v>
      </c>
      <c r="D263" s="17">
        <v>4385</v>
      </c>
      <c r="E263" s="40">
        <v>13</v>
      </c>
      <c r="F263" s="50">
        <v>296.46522234999998</v>
      </c>
    </row>
    <row r="264" spans="1:6" x14ac:dyDescent="0.3">
      <c r="A264" s="8" t="s">
        <v>655</v>
      </c>
      <c r="B264" s="11" t="s">
        <v>656</v>
      </c>
      <c r="C264" s="43" t="s">
        <v>620</v>
      </c>
      <c r="D264" s="17">
        <v>4307</v>
      </c>
      <c r="E264" s="40">
        <v>18</v>
      </c>
      <c r="F264" s="50">
        <v>417.92430925999997</v>
      </c>
    </row>
    <row r="265" spans="1:6" x14ac:dyDescent="0.3">
      <c r="A265" s="8" t="s">
        <v>657</v>
      </c>
      <c r="B265" s="11" t="s">
        <v>658</v>
      </c>
      <c r="C265" s="43" t="s">
        <v>620</v>
      </c>
      <c r="D265" s="17">
        <v>2787</v>
      </c>
      <c r="E265" s="40">
        <v>11</v>
      </c>
      <c r="F265" s="50">
        <v>394.68963043000002</v>
      </c>
    </row>
    <row r="266" spans="1:6" x14ac:dyDescent="0.3">
      <c r="A266" s="8" t="s">
        <v>659</v>
      </c>
      <c r="B266" s="11" t="s">
        <v>660</v>
      </c>
      <c r="C266" s="43" t="s">
        <v>620</v>
      </c>
      <c r="D266" s="17">
        <v>3151</v>
      </c>
      <c r="E266" s="40">
        <v>12</v>
      </c>
      <c r="F266" s="50">
        <v>380.83148206999999</v>
      </c>
    </row>
    <row r="267" spans="1:6" x14ac:dyDescent="0.3">
      <c r="A267" s="8" t="s">
        <v>661</v>
      </c>
      <c r="B267" s="11" t="s">
        <v>662</v>
      </c>
      <c r="C267" s="43" t="s">
        <v>620</v>
      </c>
      <c r="D267" s="17">
        <v>2805</v>
      </c>
      <c r="E267" s="40">
        <v>10</v>
      </c>
      <c r="F267" s="50">
        <v>356.50623886</v>
      </c>
    </row>
    <row r="268" spans="1:6" x14ac:dyDescent="0.3">
      <c r="A268" s="8" t="s">
        <v>663</v>
      </c>
      <c r="B268" s="11" t="s">
        <v>664</v>
      </c>
      <c r="C268" s="43" t="s">
        <v>620</v>
      </c>
      <c r="D268" s="17">
        <v>3605</v>
      </c>
      <c r="E268" s="40">
        <v>9</v>
      </c>
      <c r="F268" s="50">
        <v>249.65325935999999</v>
      </c>
    </row>
    <row r="269" spans="1:6" x14ac:dyDescent="0.3">
      <c r="A269" s="8" t="s">
        <v>665</v>
      </c>
      <c r="B269" s="11" t="s">
        <v>666</v>
      </c>
      <c r="C269" s="43" t="s">
        <v>620</v>
      </c>
      <c r="D269" s="17">
        <v>5796</v>
      </c>
      <c r="E269" s="40">
        <v>9</v>
      </c>
      <c r="F269" s="50">
        <v>155.27950311000001</v>
      </c>
    </row>
    <row r="270" spans="1:6" x14ac:dyDescent="0.3">
      <c r="A270" s="8" t="s">
        <v>667</v>
      </c>
      <c r="B270" s="11" t="s">
        <v>668</v>
      </c>
      <c r="C270" s="43" t="s">
        <v>620</v>
      </c>
      <c r="D270" s="17">
        <v>4513</v>
      </c>
      <c r="E270" s="40">
        <v>24</v>
      </c>
      <c r="F270" s="50">
        <v>531.79703080000002</v>
      </c>
    </row>
    <row r="271" spans="1:6" x14ac:dyDescent="0.3">
      <c r="A271" s="8" t="s">
        <v>669</v>
      </c>
      <c r="B271" s="11" t="s">
        <v>670</v>
      </c>
      <c r="C271" s="43" t="s">
        <v>620</v>
      </c>
      <c r="D271" s="17">
        <v>4819</v>
      </c>
      <c r="E271" s="40">
        <v>10</v>
      </c>
      <c r="F271" s="50">
        <v>207.51193194000001</v>
      </c>
    </row>
    <row r="272" spans="1:6" x14ac:dyDescent="0.3">
      <c r="A272" s="8" t="s">
        <v>671</v>
      </c>
      <c r="B272" s="11" t="s">
        <v>672</v>
      </c>
      <c r="C272" s="43" t="s">
        <v>620</v>
      </c>
      <c r="D272" s="17">
        <v>3741</v>
      </c>
      <c r="E272" s="40">
        <v>13</v>
      </c>
      <c r="F272" s="50">
        <v>347.50066827000001</v>
      </c>
    </row>
    <row r="273" spans="1:6" x14ac:dyDescent="0.3">
      <c r="A273" s="8" t="s">
        <v>673</v>
      </c>
      <c r="B273" s="11" t="s">
        <v>674</v>
      </c>
      <c r="C273" s="43" t="s">
        <v>620</v>
      </c>
      <c r="D273" s="17">
        <v>6125</v>
      </c>
      <c r="E273" s="40">
        <v>9</v>
      </c>
      <c r="F273" s="50">
        <v>146.93877551</v>
      </c>
    </row>
    <row r="274" spans="1:6" x14ac:dyDescent="0.3">
      <c r="A274" s="8" t="s">
        <v>675</v>
      </c>
      <c r="B274" s="11" t="s">
        <v>676</v>
      </c>
      <c r="C274" s="43" t="s">
        <v>620</v>
      </c>
      <c r="D274" s="17">
        <v>4696</v>
      </c>
      <c r="E274" s="40">
        <v>27</v>
      </c>
      <c r="F274" s="50">
        <v>574.95741055999997</v>
      </c>
    </row>
    <row r="275" spans="1:6" x14ac:dyDescent="0.3">
      <c r="A275" s="8" t="s">
        <v>677</v>
      </c>
      <c r="B275" s="11" t="s">
        <v>678</v>
      </c>
      <c r="C275" s="43" t="s">
        <v>620</v>
      </c>
      <c r="D275" s="17">
        <v>2601</v>
      </c>
      <c r="E275" s="40">
        <v>11</v>
      </c>
      <c r="F275" s="50">
        <v>422.91426374000002</v>
      </c>
    </row>
    <row r="276" spans="1:6" x14ac:dyDescent="0.3">
      <c r="A276" s="8" t="s">
        <v>679</v>
      </c>
      <c r="B276" s="11" t="s">
        <v>680</v>
      </c>
      <c r="C276" s="43" t="s">
        <v>681</v>
      </c>
      <c r="D276" s="17">
        <v>2725</v>
      </c>
      <c r="E276" s="40">
        <v>8</v>
      </c>
      <c r="F276" s="50">
        <v>293.57798165000003</v>
      </c>
    </row>
    <row r="277" spans="1:6" x14ac:dyDescent="0.3">
      <c r="A277" s="8" t="s">
        <v>682</v>
      </c>
      <c r="B277" s="11" t="s">
        <v>683</v>
      </c>
      <c r="C277" s="43" t="s">
        <v>681</v>
      </c>
      <c r="D277" s="17">
        <v>3442</v>
      </c>
      <c r="E277" s="40">
        <v>13</v>
      </c>
      <c r="F277" s="50">
        <v>377.68739104999997</v>
      </c>
    </row>
    <row r="278" spans="1:6" x14ac:dyDescent="0.3">
      <c r="A278" s="8" t="s">
        <v>684</v>
      </c>
      <c r="B278" s="11" t="s">
        <v>685</v>
      </c>
      <c r="C278" s="43" t="s">
        <v>681</v>
      </c>
      <c r="D278" s="17">
        <v>3257</v>
      </c>
      <c r="E278" s="40">
        <v>7</v>
      </c>
      <c r="F278" s="50">
        <v>214.92170709000001</v>
      </c>
    </row>
    <row r="279" spans="1:6" x14ac:dyDescent="0.3">
      <c r="A279" s="8" t="s">
        <v>686</v>
      </c>
      <c r="B279" s="11" t="s">
        <v>687</v>
      </c>
      <c r="C279" s="43" t="s">
        <v>681</v>
      </c>
      <c r="D279" s="17">
        <v>4148</v>
      </c>
      <c r="E279" s="40">
        <v>14</v>
      </c>
      <c r="F279" s="50">
        <v>337.51205399999998</v>
      </c>
    </row>
    <row r="280" spans="1:6" x14ac:dyDescent="0.3">
      <c r="A280" s="8" t="s">
        <v>688</v>
      </c>
      <c r="B280" s="11" t="s">
        <v>689</v>
      </c>
      <c r="C280" s="43" t="s">
        <v>681</v>
      </c>
      <c r="D280" s="17">
        <v>3324</v>
      </c>
      <c r="E280" s="40">
        <v>9</v>
      </c>
      <c r="F280" s="50">
        <v>270.75812273999998</v>
      </c>
    </row>
    <row r="281" spans="1:6" x14ac:dyDescent="0.3">
      <c r="A281" s="8" t="s">
        <v>690</v>
      </c>
      <c r="B281" s="11" t="s">
        <v>691</v>
      </c>
      <c r="C281" s="43" t="s">
        <v>681</v>
      </c>
      <c r="D281" s="17">
        <v>3756</v>
      </c>
      <c r="E281" s="40">
        <v>15</v>
      </c>
      <c r="F281" s="50">
        <v>399.36102235999999</v>
      </c>
    </row>
    <row r="282" spans="1:6" x14ac:dyDescent="0.3">
      <c r="A282" s="8" t="s">
        <v>692</v>
      </c>
      <c r="B282" s="11" t="s">
        <v>693</v>
      </c>
      <c r="C282" s="43" t="s">
        <v>681</v>
      </c>
      <c r="D282" s="17">
        <v>4429</v>
      </c>
      <c r="E282" s="40">
        <v>31</v>
      </c>
      <c r="F282" s="50">
        <v>699.93226461999996</v>
      </c>
    </row>
    <row r="283" spans="1:6" x14ac:dyDescent="0.3">
      <c r="A283" s="8" t="s">
        <v>694</v>
      </c>
      <c r="B283" s="11" t="s">
        <v>695</v>
      </c>
      <c r="C283" s="43" t="s">
        <v>681</v>
      </c>
      <c r="D283" s="17">
        <v>4189</v>
      </c>
      <c r="E283" s="40">
        <v>10</v>
      </c>
      <c r="F283" s="50">
        <v>238.72045833999999</v>
      </c>
    </row>
    <row r="284" spans="1:6" x14ac:dyDescent="0.3">
      <c r="A284" s="8" t="s">
        <v>696</v>
      </c>
      <c r="B284" s="11" t="s">
        <v>697</v>
      </c>
      <c r="C284" s="43" t="s">
        <v>681</v>
      </c>
      <c r="D284" s="17">
        <v>2806</v>
      </c>
      <c r="E284" s="40">
        <v>6</v>
      </c>
      <c r="F284" s="50">
        <v>213.82751246999999</v>
      </c>
    </row>
    <row r="285" spans="1:6" x14ac:dyDescent="0.3">
      <c r="A285" s="8" t="s">
        <v>698</v>
      </c>
      <c r="B285" s="11" t="s">
        <v>699</v>
      </c>
      <c r="C285" s="43" t="s">
        <v>681</v>
      </c>
      <c r="D285" s="17">
        <v>3628</v>
      </c>
      <c r="E285" s="40">
        <v>28</v>
      </c>
      <c r="F285" s="50">
        <v>771.77508268999998</v>
      </c>
    </row>
    <row r="286" spans="1:6" x14ac:dyDescent="0.3">
      <c r="A286" s="8" t="s">
        <v>700</v>
      </c>
      <c r="B286" s="11" t="s">
        <v>701</v>
      </c>
      <c r="C286" s="43" t="s">
        <v>681</v>
      </c>
      <c r="D286" s="17">
        <v>3231</v>
      </c>
      <c r="E286" s="40">
        <v>7</v>
      </c>
      <c r="F286" s="50">
        <v>216.65119157999999</v>
      </c>
    </row>
    <row r="287" spans="1:6" x14ac:dyDescent="0.3">
      <c r="A287" s="8" t="s">
        <v>702</v>
      </c>
      <c r="B287" s="11" t="s">
        <v>703</v>
      </c>
      <c r="C287" s="43" t="s">
        <v>681</v>
      </c>
      <c r="D287" s="17">
        <v>2898</v>
      </c>
      <c r="E287" s="40">
        <v>3</v>
      </c>
      <c r="F287" s="50">
        <v>103.51966874</v>
      </c>
    </row>
    <row r="288" spans="1:6" x14ac:dyDescent="0.3">
      <c r="A288" s="8" t="s">
        <v>704</v>
      </c>
      <c r="B288" s="11" t="s">
        <v>705</v>
      </c>
      <c r="C288" s="43" t="s">
        <v>681</v>
      </c>
      <c r="D288" s="17">
        <v>2820</v>
      </c>
      <c r="E288" s="40">
        <v>3</v>
      </c>
      <c r="F288" s="50">
        <v>106.38297872</v>
      </c>
    </row>
    <row r="289" spans="1:6" x14ac:dyDescent="0.3">
      <c r="A289" s="8" t="s">
        <v>706</v>
      </c>
      <c r="B289" s="11" t="s">
        <v>707</v>
      </c>
      <c r="C289" s="43" t="s">
        <v>681</v>
      </c>
      <c r="D289" s="17">
        <v>5026</v>
      </c>
      <c r="E289" s="40">
        <v>12</v>
      </c>
      <c r="F289" s="50">
        <v>238.75845602999999</v>
      </c>
    </row>
    <row r="290" spans="1:6" x14ac:dyDescent="0.3">
      <c r="A290" s="8" t="s">
        <v>708</v>
      </c>
      <c r="B290" s="11" t="s">
        <v>709</v>
      </c>
      <c r="C290" s="43" t="s">
        <v>681</v>
      </c>
      <c r="D290" s="17">
        <v>6368</v>
      </c>
      <c r="E290" s="40">
        <v>19</v>
      </c>
      <c r="F290" s="50">
        <v>298.36683417</v>
      </c>
    </row>
    <row r="291" spans="1:6" x14ac:dyDescent="0.3">
      <c r="A291" s="8" t="s">
        <v>710</v>
      </c>
      <c r="B291" s="11" t="s">
        <v>711</v>
      </c>
      <c r="C291" s="43" t="s">
        <v>681</v>
      </c>
      <c r="D291" s="17">
        <v>5744</v>
      </c>
      <c r="E291" s="40">
        <v>25</v>
      </c>
      <c r="F291" s="50">
        <v>435.23676879999999</v>
      </c>
    </row>
    <row r="292" spans="1:6" x14ac:dyDescent="0.3">
      <c r="A292" s="8" t="s">
        <v>712</v>
      </c>
      <c r="B292" s="11" t="s">
        <v>713</v>
      </c>
      <c r="C292" s="43" t="s">
        <v>681</v>
      </c>
      <c r="D292" s="17">
        <v>2419</v>
      </c>
      <c r="E292" s="40">
        <v>4</v>
      </c>
      <c r="F292" s="50">
        <v>165.35758577999999</v>
      </c>
    </row>
    <row r="293" spans="1:6" x14ac:dyDescent="0.3">
      <c r="A293" s="8" t="s">
        <v>714</v>
      </c>
      <c r="B293" s="11" t="s">
        <v>715</v>
      </c>
      <c r="C293" s="43" t="s">
        <v>681</v>
      </c>
      <c r="D293" s="17">
        <v>4136</v>
      </c>
      <c r="E293" s="40">
        <v>16</v>
      </c>
      <c r="F293" s="50">
        <v>386.84719536</v>
      </c>
    </row>
    <row r="294" spans="1:6" x14ac:dyDescent="0.3">
      <c r="A294" s="8" t="s">
        <v>716</v>
      </c>
      <c r="B294" s="11" t="s">
        <v>717</v>
      </c>
      <c r="C294" s="43" t="s">
        <v>681</v>
      </c>
      <c r="D294" s="17">
        <v>5099</v>
      </c>
      <c r="E294" s="40">
        <v>9</v>
      </c>
      <c r="F294" s="50">
        <v>176.5051971</v>
      </c>
    </row>
    <row r="295" spans="1:6" x14ac:dyDescent="0.3">
      <c r="A295" s="8" t="s">
        <v>718</v>
      </c>
      <c r="B295" s="11" t="s">
        <v>719</v>
      </c>
      <c r="C295" s="43" t="s">
        <v>681</v>
      </c>
      <c r="D295" s="17">
        <v>3323</v>
      </c>
      <c r="E295" s="40">
        <v>4</v>
      </c>
      <c r="F295" s="50">
        <v>120.37315679</v>
      </c>
    </row>
    <row r="296" spans="1:6" x14ac:dyDescent="0.3">
      <c r="A296" s="8" t="s">
        <v>720</v>
      </c>
      <c r="B296" s="11" t="s">
        <v>721</v>
      </c>
      <c r="C296" s="43" t="s">
        <v>681</v>
      </c>
      <c r="D296" s="17">
        <v>3408</v>
      </c>
      <c r="E296" s="40">
        <v>5</v>
      </c>
      <c r="F296" s="50">
        <v>146.71361501999999</v>
      </c>
    </row>
    <row r="297" spans="1:6" x14ac:dyDescent="0.3">
      <c r="A297" s="8" t="s">
        <v>722</v>
      </c>
      <c r="B297" s="11" t="s">
        <v>723</v>
      </c>
      <c r="C297" s="43" t="s">
        <v>681</v>
      </c>
      <c r="D297" s="17">
        <v>4193</v>
      </c>
      <c r="E297" s="40">
        <v>18</v>
      </c>
      <c r="F297" s="50">
        <v>429.28690675000001</v>
      </c>
    </row>
    <row r="298" spans="1:6" x14ac:dyDescent="0.3">
      <c r="A298" s="8" t="s">
        <v>724</v>
      </c>
      <c r="B298" s="11" t="s">
        <v>725</v>
      </c>
      <c r="C298" s="43" t="s">
        <v>681</v>
      </c>
      <c r="D298" s="17">
        <v>4131</v>
      </c>
      <c r="E298" s="40">
        <v>9</v>
      </c>
      <c r="F298" s="50">
        <v>217.86492375</v>
      </c>
    </row>
    <row r="299" spans="1:6" x14ac:dyDescent="0.3">
      <c r="A299" s="8" t="s">
        <v>726</v>
      </c>
      <c r="B299" s="11" t="s">
        <v>727</v>
      </c>
      <c r="C299" s="43" t="s">
        <v>681</v>
      </c>
      <c r="D299" s="17">
        <v>5568</v>
      </c>
      <c r="E299" s="40">
        <v>12</v>
      </c>
      <c r="F299" s="50">
        <v>215.51724138</v>
      </c>
    </row>
    <row r="300" spans="1:6" x14ac:dyDescent="0.3">
      <c r="A300" s="8" t="s">
        <v>728</v>
      </c>
      <c r="B300" s="11" t="s">
        <v>729</v>
      </c>
      <c r="C300" s="43" t="s">
        <v>681</v>
      </c>
      <c r="D300" s="17">
        <v>2860</v>
      </c>
      <c r="E300" s="40">
        <v>3</v>
      </c>
      <c r="F300" s="50">
        <v>104.89510490000001</v>
      </c>
    </row>
    <row r="301" spans="1:6" x14ac:dyDescent="0.3">
      <c r="A301" s="8" t="s">
        <v>730</v>
      </c>
      <c r="B301" s="11" t="s">
        <v>731</v>
      </c>
      <c r="C301" s="43" t="s">
        <v>681</v>
      </c>
      <c r="D301" s="17">
        <v>3144</v>
      </c>
      <c r="E301" s="40">
        <v>10</v>
      </c>
      <c r="F301" s="50">
        <v>318.06615776000001</v>
      </c>
    </row>
    <row r="302" spans="1:6" x14ac:dyDescent="0.3">
      <c r="A302" s="8" t="s">
        <v>732</v>
      </c>
      <c r="B302" s="11" t="s">
        <v>733</v>
      </c>
      <c r="C302" s="43" t="s">
        <v>681</v>
      </c>
      <c r="D302" s="17">
        <v>4010</v>
      </c>
      <c r="E302" s="40">
        <v>10</v>
      </c>
      <c r="F302" s="50">
        <v>249.37655860000001</v>
      </c>
    </row>
    <row r="303" spans="1:6" x14ac:dyDescent="0.3">
      <c r="A303" s="8" t="s">
        <v>734</v>
      </c>
      <c r="B303" s="11" t="s">
        <v>735</v>
      </c>
      <c r="C303" s="43" t="s">
        <v>681</v>
      </c>
      <c r="D303" s="17">
        <v>4668</v>
      </c>
      <c r="E303" s="40">
        <v>21</v>
      </c>
      <c r="F303" s="50">
        <v>449.87146530000001</v>
      </c>
    </row>
    <row r="304" spans="1:6" x14ac:dyDescent="0.3">
      <c r="A304" s="8" t="s">
        <v>736</v>
      </c>
      <c r="B304" s="11" t="s">
        <v>737</v>
      </c>
      <c r="C304" s="43" t="s">
        <v>738</v>
      </c>
      <c r="D304" s="17">
        <v>7137</v>
      </c>
      <c r="E304" s="40">
        <v>22</v>
      </c>
      <c r="F304" s="50">
        <v>308.25276726999999</v>
      </c>
    </row>
    <row r="305" spans="1:6" x14ac:dyDescent="0.3">
      <c r="A305" s="8" t="s">
        <v>739</v>
      </c>
      <c r="B305" s="11" t="s">
        <v>740</v>
      </c>
      <c r="C305" s="43" t="s">
        <v>738</v>
      </c>
      <c r="D305" s="17">
        <v>4500</v>
      </c>
      <c r="E305" s="40">
        <v>5</v>
      </c>
      <c r="F305" s="50">
        <v>111.11111111</v>
      </c>
    </row>
    <row r="306" spans="1:6" x14ac:dyDescent="0.3">
      <c r="A306" s="8" t="s">
        <v>741</v>
      </c>
      <c r="B306" s="11" t="s">
        <v>742</v>
      </c>
      <c r="C306" s="43" t="s">
        <v>738</v>
      </c>
      <c r="D306" s="17">
        <v>2939</v>
      </c>
      <c r="E306" s="40">
        <v>6</v>
      </c>
      <c r="F306" s="50">
        <v>204.15107179</v>
      </c>
    </row>
    <row r="307" spans="1:6" x14ac:dyDescent="0.3">
      <c r="A307" s="8" t="s">
        <v>743</v>
      </c>
      <c r="B307" s="11" t="s">
        <v>744</v>
      </c>
      <c r="C307" s="43" t="s">
        <v>738</v>
      </c>
      <c r="D307" s="17">
        <v>4735</v>
      </c>
      <c r="E307" s="40">
        <v>16</v>
      </c>
      <c r="F307" s="50">
        <v>337.90918691000002</v>
      </c>
    </row>
    <row r="308" spans="1:6" x14ac:dyDescent="0.3">
      <c r="A308" s="8" t="s">
        <v>745</v>
      </c>
      <c r="B308" s="11" t="s">
        <v>746</v>
      </c>
      <c r="C308" s="43" t="s">
        <v>738</v>
      </c>
      <c r="D308" s="17">
        <v>4665</v>
      </c>
      <c r="E308" s="40">
        <v>15</v>
      </c>
      <c r="F308" s="50">
        <v>321.54340836</v>
      </c>
    </row>
    <row r="309" spans="1:6" x14ac:dyDescent="0.3">
      <c r="A309" s="8" t="s">
        <v>747</v>
      </c>
      <c r="B309" s="11" t="s">
        <v>748</v>
      </c>
      <c r="C309" s="43" t="s">
        <v>738</v>
      </c>
      <c r="D309" s="17">
        <v>2343</v>
      </c>
      <c r="E309" s="40">
        <v>4</v>
      </c>
      <c r="F309" s="50">
        <v>170.72129748</v>
      </c>
    </row>
    <row r="310" spans="1:6" x14ac:dyDescent="0.3">
      <c r="A310" s="8" t="s">
        <v>749</v>
      </c>
      <c r="B310" s="11" t="s">
        <v>750</v>
      </c>
      <c r="C310" s="43" t="s">
        <v>738</v>
      </c>
      <c r="D310" s="17">
        <v>5579</v>
      </c>
      <c r="E310" s="40">
        <v>11</v>
      </c>
      <c r="F310" s="50">
        <v>197.16795124999999</v>
      </c>
    </row>
    <row r="311" spans="1:6" x14ac:dyDescent="0.3">
      <c r="A311" s="8" t="s">
        <v>751</v>
      </c>
      <c r="B311" s="11" t="s">
        <v>752</v>
      </c>
      <c r="C311" s="43" t="s">
        <v>738</v>
      </c>
      <c r="D311" s="17">
        <v>4209</v>
      </c>
      <c r="E311" s="40">
        <v>6</v>
      </c>
      <c r="F311" s="50">
        <v>142.55167498</v>
      </c>
    </row>
    <row r="312" spans="1:6" x14ac:dyDescent="0.3">
      <c r="A312" s="8" t="s">
        <v>753</v>
      </c>
      <c r="B312" s="11" t="s">
        <v>754</v>
      </c>
      <c r="C312" s="43" t="s">
        <v>738</v>
      </c>
      <c r="D312" s="17">
        <v>5632</v>
      </c>
      <c r="E312" s="40">
        <v>8</v>
      </c>
      <c r="F312" s="50">
        <v>142.04545454999999</v>
      </c>
    </row>
    <row r="313" spans="1:6" x14ac:dyDescent="0.3">
      <c r="A313" s="8" t="s">
        <v>755</v>
      </c>
      <c r="B313" s="11" t="s">
        <v>756</v>
      </c>
      <c r="C313" s="43" t="s">
        <v>738</v>
      </c>
      <c r="D313" s="17">
        <v>7031</v>
      </c>
      <c r="E313" s="40">
        <v>24</v>
      </c>
      <c r="F313" s="50">
        <v>341.34547006000003</v>
      </c>
    </row>
    <row r="314" spans="1:6" x14ac:dyDescent="0.3">
      <c r="A314" s="8" t="s">
        <v>757</v>
      </c>
      <c r="B314" s="11" t="s">
        <v>758</v>
      </c>
      <c r="C314" s="43" t="s">
        <v>738</v>
      </c>
      <c r="D314" s="17">
        <v>6011</v>
      </c>
      <c r="E314" s="40">
        <v>7</v>
      </c>
      <c r="F314" s="50">
        <v>116.45316919</v>
      </c>
    </row>
    <row r="315" spans="1:6" x14ac:dyDescent="0.3">
      <c r="A315" s="8" t="s">
        <v>759</v>
      </c>
      <c r="B315" s="11" t="s">
        <v>760</v>
      </c>
      <c r="C315" s="43" t="s">
        <v>738</v>
      </c>
      <c r="D315" s="17">
        <v>3048</v>
      </c>
      <c r="E315" s="40">
        <v>3</v>
      </c>
      <c r="F315" s="50">
        <v>98.425196850000006</v>
      </c>
    </row>
    <row r="316" spans="1:6" x14ac:dyDescent="0.3">
      <c r="A316" s="8" t="s">
        <v>761</v>
      </c>
      <c r="B316" s="11" t="s">
        <v>762</v>
      </c>
      <c r="C316" s="43" t="s">
        <v>738</v>
      </c>
      <c r="D316" s="17">
        <v>5718</v>
      </c>
      <c r="E316" s="40">
        <v>4</v>
      </c>
      <c r="F316" s="50">
        <v>69.954529555999997</v>
      </c>
    </row>
    <row r="317" spans="1:6" x14ac:dyDescent="0.3">
      <c r="A317" s="8" t="s">
        <v>763</v>
      </c>
      <c r="B317" s="11" t="s">
        <v>764</v>
      </c>
      <c r="C317" s="43" t="s">
        <v>738</v>
      </c>
      <c r="D317" s="17">
        <v>6700</v>
      </c>
      <c r="E317" s="40">
        <v>17</v>
      </c>
      <c r="F317" s="50">
        <v>253.73134328</v>
      </c>
    </row>
    <row r="318" spans="1:6" x14ac:dyDescent="0.3">
      <c r="A318" s="8" t="s">
        <v>765</v>
      </c>
      <c r="B318" s="11" t="s">
        <v>766</v>
      </c>
      <c r="C318" s="43" t="s">
        <v>738</v>
      </c>
      <c r="D318" s="17">
        <v>4448</v>
      </c>
      <c r="E318" s="40">
        <v>9</v>
      </c>
      <c r="F318" s="50">
        <v>202.33812950000001</v>
      </c>
    </row>
    <row r="319" spans="1:6" x14ac:dyDescent="0.3">
      <c r="A319" s="8" t="s">
        <v>767</v>
      </c>
      <c r="B319" s="11" t="s">
        <v>768</v>
      </c>
      <c r="C319" s="43" t="s">
        <v>738</v>
      </c>
      <c r="D319" s="17">
        <v>4739</v>
      </c>
      <c r="E319" s="40">
        <v>9</v>
      </c>
      <c r="F319" s="50">
        <v>189.91348386000001</v>
      </c>
    </row>
    <row r="320" spans="1:6" x14ac:dyDescent="0.3">
      <c r="A320" s="8" t="s">
        <v>769</v>
      </c>
      <c r="B320" s="11" t="s">
        <v>770</v>
      </c>
      <c r="C320" s="43" t="s">
        <v>738</v>
      </c>
      <c r="D320" s="17">
        <v>4551</v>
      </c>
      <c r="E320" s="40">
        <v>6</v>
      </c>
      <c r="F320" s="50">
        <v>131.83915622999999</v>
      </c>
    </row>
    <row r="321" spans="1:6" x14ac:dyDescent="0.3">
      <c r="A321" s="8" t="s">
        <v>771</v>
      </c>
      <c r="B321" s="11" t="s">
        <v>772</v>
      </c>
      <c r="C321" s="43" t="s">
        <v>738</v>
      </c>
      <c r="D321" s="17">
        <v>3162</v>
      </c>
      <c r="E321" s="40">
        <v>12</v>
      </c>
      <c r="F321" s="50">
        <v>379.50664137000001</v>
      </c>
    </row>
    <row r="322" spans="1:6" x14ac:dyDescent="0.3">
      <c r="A322" s="8" t="s">
        <v>773</v>
      </c>
      <c r="B322" s="11" t="s">
        <v>774</v>
      </c>
      <c r="C322" s="43" t="s">
        <v>738</v>
      </c>
      <c r="D322" s="17">
        <v>4903</v>
      </c>
      <c r="E322" s="40">
        <v>2</v>
      </c>
      <c r="F322" s="50">
        <v>40.791352232999998</v>
      </c>
    </row>
    <row r="323" spans="1:6" x14ac:dyDescent="0.3">
      <c r="A323" s="8" t="s">
        <v>775</v>
      </c>
      <c r="B323" s="11" t="s">
        <v>776</v>
      </c>
      <c r="C323" s="43" t="s">
        <v>738</v>
      </c>
      <c r="D323" s="17">
        <v>5639</v>
      </c>
      <c r="E323" s="40">
        <v>2</v>
      </c>
      <c r="F323" s="50">
        <v>35.467281432999997</v>
      </c>
    </row>
    <row r="324" spans="1:6" x14ac:dyDescent="0.3">
      <c r="A324" s="8" t="s">
        <v>777</v>
      </c>
      <c r="B324" s="11" t="s">
        <v>778</v>
      </c>
      <c r="C324" s="43" t="s">
        <v>738</v>
      </c>
      <c r="D324" s="17">
        <v>5637</v>
      </c>
      <c r="E324" s="40">
        <v>11</v>
      </c>
      <c r="F324" s="50">
        <v>195.13925846999999</v>
      </c>
    </row>
    <row r="325" spans="1:6" x14ac:dyDescent="0.3">
      <c r="A325" s="8" t="s">
        <v>779</v>
      </c>
      <c r="B325" s="11" t="s">
        <v>780</v>
      </c>
      <c r="C325" s="43" t="s">
        <v>738</v>
      </c>
      <c r="D325" s="17">
        <v>4574</v>
      </c>
      <c r="E325" s="40">
        <v>7</v>
      </c>
      <c r="F325" s="50">
        <v>153.03891561</v>
      </c>
    </row>
    <row r="326" spans="1:6" x14ac:dyDescent="0.3">
      <c r="A326" s="8" t="s">
        <v>781</v>
      </c>
      <c r="B326" s="11" t="s">
        <v>782</v>
      </c>
      <c r="C326" s="43" t="s">
        <v>783</v>
      </c>
      <c r="D326" s="17">
        <v>6338</v>
      </c>
      <c r="E326" s="40">
        <v>11</v>
      </c>
      <c r="F326" s="50">
        <v>173.55632692</v>
      </c>
    </row>
    <row r="327" spans="1:6" x14ac:dyDescent="0.3">
      <c r="A327" s="8" t="s">
        <v>784</v>
      </c>
      <c r="B327" s="11" t="s">
        <v>785</v>
      </c>
      <c r="C327" s="43" t="s">
        <v>783</v>
      </c>
      <c r="D327" s="17">
        <v>3576</v>
      </c>
      <c r="E327" s="40">
        <v>19</v>
      </c>
      <c r="F327" s="50">
        <v>531.31991051</v>
      </c>
    </row>
    <row r="328" spans="1:6" x14ac:dyDescent="0.3">
      <c r="A328" s="8" t="s">
        <v>786</v>
      </c>
      <c r="B328" s="11" t="s">
        <v>787</v>
      </c>
      <c r="C328" s="43" t="s">
        <v>783</v>
      </c>
      <c r="D328" s="17">
        <v>6158</v>
      </c>
      <c r="E328" s="40">
        <v>30</v>
      </c>
      <c r="F328" s="50">
        <v>487.17115947000002</v>
      </c>
    </row>
    <row r="329" spans="1:6" x14ac:dyDescent="0.3">
      <c r="A329" s="8" t="s">
        <v>788</v>
      </c>
      <c r="B329" s="11" t="s">
        <v>789</v>
      </c>
      <c r="C329" s="43" t="s">
        <v>783</v>
      </c>
      <c r="D329" s="17">
        <v>4163</v>
      </c>
      <c r="E329" s="40">
        <v>10</v>
      </c>
      <c r="F329" s="50">
        <v>240.21138601999999</v>
      </c>
    </row>
    <row r="330" spans="1:6" x14ac:dyDescent="0.3">
      <c r="A330" s="8" t="s">
        <v>790</v>
      </c>
      <c r="B330" s="11" t="s">
        <v>791</v>
      </c>
      <c r="C330" s="43" t="s">
        <v>783</v>
      </c>
      <c r="D330" s="17">
        <v>4106</v>
      </c>
      <c r="E330" s="40">
        <v>11</v>
      </c>
      <c r="F330" s="50">
        <v>267.90063321999997</v>
      </c>
    </row>
    <row r="331" spans="1:6" x14ac:dyDescent="0.3">
      <c r="A331" s="8" t="s">
        <v>792</v>
      </c>
      <c r="B331" s="11" t="s">
        <v>793</v>
      </c>
      <c r="C331" s="43" t="s">
        <v>783</v>
      </c>
      <c r="D331" s="17">
        <v>8657</v>
      </c>
      <c r="E331" s="40">
        <v>22</v>
      </c>
      <c r="F331" s="50">
        <v>254.12960609999999</v>
      </c>
    </row>
    <row r="332" spans="1:6" x14ac:dyDescent="0.3">
      <c r="A332" s="8" t="s">
        <v>794</v>
      </c>
      <c r="B332" s="11" t="s">
        <v>795</v>
      </c>
      <c r="C332" s="43" t="s">
        <v>783</v>
      </c>
      <c r="D332" s="17">
        <v>6029</v>
      </c>
      <c r="E332" s="40">
        <v>18</v>
      </c>
      <c r="F332" s="50">
        <v>298.55697462000001</v>
      </c>
    </row>
    <row r="333" spans="1:6" x14ac:dyDescent="0.3">
      <c r="A333" s="8" t="s">
        <v>796</v>
      </c>
      <c r="B333" s="11" t="s">
        <v>797</v>
      </c>
      <c r="C333" s="43" t="s">
        <v>783</v>
      </c>
      <c r="D333" s="17">
        <v>3886</v>
      </c>
      <c r="E333" s="40">
        <v>4</v>
      </c>
      <c r="F333" s="50">
        <v>102.93360782000001</v>
      </c>
    </row>
    <row r="334" spans="1:6" x14ac:dyDescent="0.3">
      <c r="A334" s="8" t="s">
        <v>798</v>
      </c>
      <c r="B334" s="11" t="s">
        <v>799</v>
      </c>
      <c r="C334" s="43" t="s">
        <v>783</v>
      </c>
      <c r="D334" s="17">
        <v>6817</v>
      </c>
      <c r="E334" s="40">
        <v>12</v>
      </c>
      <c r="F334" s="50">
        <v>176.03051196000001</v>
      </c>
    </row>
    <row r="335" spans="1:6" x14ac:dyDescent="0.3">
      <c r="A335" s="8" t="s">
        <v>800</v>
      </c>
      <c r="B335" s="11" t="s">
        <v>801</v>
      </c>
      <c r="C335" s="43" t="s">
        <v>783</v>
      </c>
      <c r="D335" s="17">
        <v>5064</v>
      </c>
      <c r="E335" s="40">
        <v>10</v>
      </c>
      <c r="F335" s="50">
        <v>197.47235387000001</v>
      </c>
    </row>
    <row r="336" spans="1:6" x14ac:dyDescent="0.3">
      <c r="A336" s="8" t="s">
        <v>802</v>
      </c>
      <c r="B336" s="11" t="s">
        <v>803</v>
      </c>
      <c r="C336" s="43" t="s">
        <v>783</v>
      </c>
      <c r="D336" s="17">
        <v>3605</v>
      </c>
      <c r="E336" s="40">
        <v>11</v>
      </c>
      <c r="F336" s="50">
        <v>305.13176143999999</v>
      </c>
    </row>
    <row r="337" spans="1:6" x14ac:dyDescent="0.3">
      <c r="A337" s="8" t="s">
        <v>804</v>
      </c>
      <c r="B337" s="11" t="s">
        <v>805</v>
      </c>
      <c r="C337" s="43" t="s">
        <v>783</v>
      </c>
      <c r="D337" s="17">
        <v>3665</v>
      </c>
      <c r="E337" s="40">
        <v>14</v>
      </c>
      <c r="F337" s="50">
        <v>381.99181446</v>
      </c>
    </row>
    <row r="338" spans="1:6" x14ac:dyDescent="0.3">
      <c r="A338" s="8" t="s">
        <v>806</v>
      </c>
      <c r="B338" s="11" t="s">
        <v>807</v>
      </c>
      <c r="C338" s="43" t="s">
        <v>783</v>
      </c>
      <c r="D338" s="17">
        <v>6187</v>
      </c>
      <c r="E338" s="40">
        <v>12</v>
      </c>
      <c r="F338" s="50">
        <v>193.95506707999999</v>
      </c>
    </row>
    <row r="339" spans="1:6" x14ac:dyDescent="0.3">
      <c r="A339" s="8" t="s">
        <v>808</v>
      </c>
      <c r="B339" s="11" t="s">
        <v>809</v>
      </c>
      <c r="C339" s="43" t="s">
        <v>783</v>
      </c>
      <c r="D339" s="17">
        <v>3256</v>
      </c>
      <c r="E339" s="40">
        <v>7</v>
      </c>
      <c r="F339" s="50">
        <v>214.98771499</v>
      </c>
    </row>
    <row r="340" spans="1:6" x14ac:dyDescent="0.3">
      <c r="A340" s="8" t="s">
        <v>810</v>
      </c>
      <c r="B340" s="11" t="s">
        <v>811</v>
      </c>
      <c r="C340" s="43" t="s">
        <v>783</v>
      </c>
      <c r="D340" s="17">
        <v>3725</v>
      </c>
      <c r="E340" s="40">
        <v>9</v>
      </c>
      <c r="F340" s="50">
        <v>241.61073826000001</v>
      </c>
    </row>
    <row r="341" spans="1:6" x14ac:dyDescent="0.3">
      <c r="A341" s="8" t="s">
        <v>812</v>
      </c>
      <c r="B341" s="11" t="s">
        <v>813</v>
      </c>
      <c r="C341" s="43" t="s">
        <v>783</v>
      </c>
      <c r="D341" s="17">
        <v>4685</v>
      </c>
      <c r="E341" s="40">
        <v>13</v>
      </c>
      <c r="F341" s="50">
        <v>277.48132336999998</v>
      </c>
    </row>
    <row r="342" spans="1:6" x14ac:dyDescent="0.3">
      <c r="A342" s="8" t="s">
        <v>814</v>
      </c>
      <c r="B342" s="11" t="s">
        <v>815</v>
      </c>
      <c r="C342" s="43" t="s">
        <v>783</v>
      </c>
      <c r="D342" s="17">
        <v>4874</v>
      </c>
      <c r="E342" s="40">
        <v>8</v>
      </c>
      <c r="F342" s="50">
        <v>164.13623307</v>
      </c>
    </row>
    <row r="343" spans="1:6" x14ac:dyDescent="0.3">
      <c r="A343" s="8" t="s">
        <v>816</v>
      </c>
      <c r="B343" s="11" t="s">
        <v>817</v>
      </c>
      <c r="C343" s="43" t="s">
        <v>783</v>
      </c>
      <c r="D343" s="17">
        <v>3420</v>
      </c>
      <c r="E343" s="40">
        <v>14</v>
      </c>
      <c r="F343" s="50">
        <v>409.35672514999999</v>
      </c>
    </row>
    <row r="344" spans="1:6" x14ac:dyDescent="0.3">
      <c r="A344" s="8" t="s">
        <v>818</v>
      </c>
      <c r="B344" s="11" t="s">
        <v>819</v>
      </c>
      <c r="C344" s="43" t="s">
        <v>783</v>
      </c>
      <c r="D344" s="17">
        <v>3742</v>
      </c>
      <c r="E344" s="40">
        <v>21</v>
      </c>
      <c r="F344" s="50">
        <v>561.19722074000003</v>
      </c>
    </row>
    <row r="345" spans="1:6" x14ac:dyDescent="0.3">
      <c r="A345" s="8" t="s">
        <v>820</v>
      </c>
      <c r="B345" s="11" t="s">
        <v>821</v>
      </c>
      <c r="C345" s="43" t="s">
        <v>783</v>
      </c>
      <c r="D345" s="17">
        <v>4107</v>
      </c>
      <c r="E345" s="40">
        <v>6</v>
      </c>
      <c r="F345" s="50">
        <v>146.09203797999999</v>
      </c>
    </row>
    <row r="346" spans="1:6" x14ac:dyDescent="0.3">
      <c r="A346" s="8" t="s">
        <v>822</v>
      </c>
      <c r="B346" s="11" t="s">
        <v>823</v>
      </c>
      <c r="C346" s="43" t="s">
        <v>824</v>
      </c>
      <c r="D346" s="17">
        <v>5927</v>
      </c>
      <c r="E346" s="40">
        <v>5</v>
      </c>
      <c r="F346" s="50">
        <v>84.359709803000001</v>
      </c>
    </row>
    <row r="347" spans="1:6" x14ac:dyDescent="0.3">
      <c r="A347" s="8" t="s">
        <v>825</v>
      </c>
      <c r="B347" s="11" t="s">
        <v>826</v>
      </c>
      <c r="C347" s="43" t="s">
        <v>824</v>
      </c>
      <c r="D347" s="17">
        <v>6222</v>
      </c>
      <c r="E347" s="40">
        <v>5</v>
      </c>
      <c r="F347" s="50">
        <v>80.360012858000005</v>
      </c>
    </row>
    <row r="348" spans="1:6" x14ac:dyDescent="0.3">
      <c r="A348" s="8" t="s">
        <v>827</v>
      </c>
      <c r="B348" s="11" t="s">
        <v>828</v>
      </c>
      <c r="C348" s="43" t="s">
        <v>824</v>
      </c>
      <c r="D348" s="17">
        <v>3504</v>
      </c>
      <c r="E348" s="40">
        <v>1</v>
      </c>
      <c r="F348" s="50">
        <v>28.538812785000001</v>
      </c>
    </row>
    <row r="349" spans="1:6" x14ac:dyDescent="0.3">
      <c r="A349" s="8" t="s">
        <v>829</v>
      </c>
      <c r="B349" s="11" t="s">
        <v>830</v>
      </c>
      <c r="C349" s="43" t="s">
        <v>824</v>
      </c>
      <c r="D349" s="17">
        <v>4317</v>
      </c>
      <c r="E349" s="40">
        <v>21</v>
      </c>
      <c r="F349" s="50">
        <v>486.44892285999998</v>
      </c>
    </row>
    <row r="350" spans="1:6" x14ac:dyDescent="0.3">
      <c r="A350" s="8" t="s">
        <v>831</v>
      </c>
      <c r="B350" s="11" t="s">
        <v>832</v>
      </c>
      <c r="C350" s="43" t="s">
        <v>824</v>
      </c>
      <c r="D350" s="17">
        <v>4758</v>
      </c>
      <c r="E350" s="40">
        <v>2</v>
      </c>
      <c r="F350" s="50">
        <v>42.034468263999997</v>
      </c>
    </row>
    <row r="351" spans="1:6" x14ac:dyDescent="0.3">
      <c r="A351" s="8" t="s">
        <v>833</v>
      </c>
      <c r="B351" s="11" t="s">
        <v>834</v>
      </c>
      <c r="C351" s="43" t="s">
        <v>824</v>
      </c>
      <c r="D351" s="17">
        <v>4526</v>
      </c>
      <c r="E351" s="40">
        <v>28</v>
      </c>
      <c r="F351" s="50">
        <v>618.64781263999998</v>
      </c>
    </row>
    <row r="352" spans="1:6" x14ac:dyDescent="0.3">
      <c r="A352" s="8" t="s">
        <v>835</v>
      </c>
      <c r="B352" s="11" t="s">
        <v>836</v>
      </c>
      <c r="C352" s="43" t="s">
        <v>824</v>
      </c>
      <c r="D352" s="17">
        <v>3566</v>
      </c>
      <c r="E352" s="40">
        <v>13</v>
      </c>
      <c r="F352" s="50">
        <v>364.55412226999999</v>
      </c>
    </row>
    <row r="353" spans="1:6" x14ac:dyDescent="0.3">
      <c r="A353" s="8" t="s">
        <v>837</v>
      </c>
      <c r="B353" s="11" t="s">
        <v>838</v>
      </c>
      <c r="C353" s="43" t="s">
        <v>824</v>
      </c>
      <c r="D353" s="17">
        <v>4662</v>
      </c>
      <c r="E353" s="40">
        <v>8</v>
      </c>
      <c r="F353" s="50">
        <v>171.60017160000001</v>
      </c>
    </row>
    <row r="354" spans="1:6" x14ac:dyDescent="0.3">
      <c r="A354" s="8" t="s">
        <v>839</v>
      </c>
      <c r="B354" s="11" t="s">
        <v>840</v>
      </c>
      <c r="C354" s="43" t="s">
        <v>824</v>
      </c>
      <c r="D354" s="17">
        <v>3820</v>
      </c>
      <c r="E354" s="40">
        <v>7</v>
      </c>
      <c r="F354" s="50">
        <v>183.24607330000001</v>
      </c>
    </row>
    <row r="355" spans="1:6" x14ac:dyDescent="0.3">
      <c r="A355" s="8" t="s">
        <v>841</v>
      </c>
      <c r="B355" s="11" t="s">
        <v>842</v>
      </c>
      <c r="C355" s="43" t="s">
        <v>824</v>
      </c>
      <c r="D355" s="17">
        <v>3141</v>
      </c>
      <c r="E355" s="40">
        <v>9</v>
      </c>
      <c r="F355" s="50">
        <v>286.53295129000003</v>
      </c>
    </row>
    <row r="356" spans="1:6" x14ac:dyDescent="0.3">
      <c r="A356" s="8" t="s">
        <v>843</v>
      </c>
      <c r="B356" s="11" t="s">
        <v>844</v>
      </c>
      <c r="C356" s="43" t="s">
        <v>824</v>
      </c>
      <c r="D356" s="17">
        <v>3915</v>
      </c>
      <c r="E356" s="40">
        <v>23</v>
      </c>
      <c r="F356" s="50">
        <v>587.48403575999998</v>
      </c>
    </row>
    <row r="357" spans="1:6" x14ac:dyDescent="0.3">
      <c r="A357" s="8" t="s">
        <v>845</v>
      </c>
      <c r="B357" s="11" t="s">
        <v>846</v>
      </c>
      <c r="C357" s="43" t="s">
        <v>824</v>
      </c>
      <c r="D357" s="17">
        <v>6041</v>
      </c>
      <c r="E357" s="40">
        <v>18</v>
      </c>
      <c r="F357" s="50">
        <v>297.96391326000003</v>
      </c>
    </row>
    <row r="358" spans="1:6" x14ac:dyDescent="0.3">
      <c r="A358" s="8" t="s">
        <v>847</v>
      </c>
      <c r="B358" s="11" t="s">
        <v>848</v>
      </c>
      <c r="C358" s="43" t="s">
        <v>824</v>
      </c>
      <c r="D358" s="17">
        <v>4597</v>
      </c>
      <c r="E358" s="40">
        <v>12</v>
      </c>
      <c r="F358" s="50">
        <v>261.03980856999999</v>
      </c>
    </row>
    <row r="359" spans="1:6" x14ac:dyDescent="0.3">
      <c r="A359" s="8" t="s">
        <v>849</v>
      </c>
      <c r="B359" s="11" t="s">
        <v>850</v>
      </c>
      <c r="C359" s="43" t="s">
        <v>824</v>
      </c>
      <c r="D359" s="17">
        <v>5229</v>
      </c>
      <c r="E359" s="40">
        <v>5</v>
      </c>
      <c r="F359" s="50">
        <v>95.620577548</v>
      </c>
    </row>
    <row r="360" spans="1:6" x14ac:dyDescent="0.3">
      <c r="A360" s="8" t="s">
        <v>851</v>
      </c>
      <c r="B360" s="11" t="s">
        <v>852</v>
      </c>
      <c r="C360" s="43" t="s">
        <v>824</v>
      </c>
      <c r="D360" s="17">
        <v>5644</v>
      </c>
      <c r="E360" s="40">
        <v>4</v>
      </c>
      <c r="F360" s="50">
        <v>70.871722183000003</v>
      </c>
    </row>
    <row r="361" spans="1:6" x14ac:dyDescent="0.3">
      <c r="A361" s="8" t="s">
        <v>853</v>
      </c>
      <c r="B361" s="11" t="s">
        <v>854</v>
      </c>
      <c r="C361" s="43" t="s">
        <v>824</v>
      </c>
      <c r="D361" s="17">
        <v>3999</v>
      </c>
      <c r="E361" s="40">
        <v>3</v>
      </c>
      <c r="F361" s="50">
        <v>75.018754689000005</v>
      </c>
    </row>
    <row r="362" spans="1:6" x14ac:dyDescent="0.3">
      <c r="A362" s="8" t="s">
        <v>855</v>
      </c>
      <c r="B362" s="11" t="s">
        <v>856</v>
      </c>
      <c r="C362" s="43" t="s">
        <v>824</v>
      </c>
      <c r="D362" s="17">
        <v>5385</v>
      </c>
      <c r="E362" s="40">
        <v>8</v>
      </c>
      <c r="F362" s="50">
        <v>148.56081707999999</v>
      </c>
    </row>
    <row r="363" spans="1:6" x14ac:dyDescent="0.3">
      <c r="A363" s="8" t="s">
        <v>857</v>
      </c>
      <c r="B363" s="11" t="s">
        <v>858</v>
      </c>
      <c r="C363" s="43" t="s">
        <v>824</v>
      </c>
      <c r="D363" s="17">
        <v>5076</v>
      </c>
      <c r="E363" s="40">
        <v>29</v>
      </c>
      <c r="F363" s="50">
        <v>571.31599685000003</v>
      </c>
    </row>
    <row r="364" spans="1:6" x14ac:dyDescent="0.3">
      <c r="A364" s="8" t="s">
        <v>859</v>
      </c>
      <c r="B364" s="11" t="s">
        <v>860</v>
      </c>
      <c r="C364" s="43" t="s">
        <v>824</v>
      </c>
      <c r="D364" s="17">
        <v>4829</v>
      </c>
      <c r="E364" s="40">
        <v>10</v>
      </c>
      <c r="F364" s="50">
        <v>207.08221164</v>
      </c>
    </row>
    <row r="365" spans="1:6" x14ac:dyDescent="0.3">
      <c r="A365" s="8" t="s">
        <v>861</v>
      </c>
      <c r="B365" s="11" t="s">
        <v>862</v>
      </c>
      <c r="C365" s="43" t="s">
        <v>824</v>
      </c>
      <c r="D365" s="17">
        <v>4346</v>
      </c>
      <c r="E365" s="40">
        <v>2</v>
      </c>
      <c r="F365" s="50">
        <v>46.019328117999997</v>
      </c>
    </row>
    <row r="366" spans="1:6" x14ac:dyDescent="0.3">
      <c r="A366" s="8" t="s">
        <v>863</v>
      </c>
      <c r="B366" s="11" t="s">
        <v>864</v>
      </c>
      <c r="C366" s="43" t="s">
        <v>824</v>
      </c>
      <c r="D366" s="17">
        <v>3937</v>
      </c>
      <c r="E366" s="40">
        <v>8</v>
      </c>
      <c r="F366" s="50">
        <v>203.20040639999999</v>
      </c>
    </row>
    <row r="367" spans="1:6" x14ac:dyDescent="0.3">
      <c r="A367" s="8" t="s">
        <v>865</v>
      </c>
      <c r="B367" s="11" t="s">
        <v>866</v>
      </c>
      <c r="C367" s="43" t="s">
        <v>824</v>
      </c>
      <c r="D367" s="17">
        <v>2642</v>
      </c>
      <c r="E367" s="40">
        <v>5</v>
      </c>
      <c r="F367" s="50">
        <v>189.25056774999999</v>
      </c>
    </row>
    <row r="368" spans="1:6" x14ac:dyDescent="0.3">
      <c r="A368" s="8" t="s">
        <v>867</v>
      </c>
      <c r="B368" s="11" t="s">
        <v>868</v>
      </c>
      <c r="C368" s="43" t="s">
        <v>824</v>
      </c>
      <c r="D368" s="17">
        <v>5153</v>
      </c>
      <c r="E368" s="40">
        <v>5</v>
      </c>
      <c r="F368" s="50">
        <v>97.030855811999999</v>
      </c>
    </row>
    <row r="369" spans="1:6" x14ac:dyDescent="0.3">
      <c r="A369" s="8" t="s">
        <v>869</v>
      </c>
      <c r="B369" s="11" t="s">
        <v>870</v>
      </c>
      <c r="C369" s="43" t="s">
        <v>824</v>
      </c>
      <c r="D369" s="17">
        <v>5746</v>
      </c>
      <c r="E369" s="40">
        <v>3</v>
      </c>
      <c r="F369" s="50">
        <v>52.210233205999998</v>
      </c>
    </row>
    <row r="370" spans="1:6" x14ac:dyDescent="0.3">
      <c r="A370" s="8" t="s">
        <v>871</v>
      </c>
      <c r="B370" s="11" t="s">
        <v>872</v>
      </c>
      <c r="C370" s="43" t="s">
        <v>824</v>
      </c>
      <c r="D370" s="17">
        <v>4425</v>
      </c>
      <c r="E370" s="40">
        <v>1</v>
      </c>
      <c r="F370" s="50">
        <v>22.598870055999999</v>
      </c>
    </row>
    <row r="371" spans="1:6" x14ac:dyDescent="0.3">
      <c r="A371" s="8" t="s">
        <v>873</v>
      </c>
      <c r="B371" s="11" t="s">
        <v>874</v>
      </c>
      <c r="C371" s="43" t="s">
        <v>824</v>
      </c>
      <c r="D371" s="17">
        <v>2471</v>
      </c>
      <c r="E371" s="40">
        <v>3</v>
      </c>
      <c r="F371" s="50">
        <v>121.40833671</v>
      </c>
    </row>
    <row r="372" spans="1:6" x14ac:dyDescent="0.3">
      <c r="A372" s="8" t="s">
        <v>875</v>
      </c>
      <c r="B372" s="11" t="s">
        <v>876</v>
      </c>
      <c r="C372" s="43" t="s">
        <v>824</v>
      </c>
      <c r="D372" s="17">
        <v>5964</v>
      </c>
      <c r="E372" s="40">
        <v>14</v>
      </c>
      <c r="F372" s="50">
        <v>234.74178404</v>
      </c>
    </row>
    <row r="373" spans="1:6" x14ac:dyDescent="0.3">
      <c r="A373" s="8" t="s">
        <v>877</v>
      </c>
      <c r="B373" s="11" t="s">
        <v>878</v>
      </c>
      <c r="C373" s="43" t="s">
        <v>824</v>
      </c>
      <c r="D373" s="17">
        <v>3864</v>
      </c>
      <c r="E373" s="40">
        <v>6</v>
      </c>
      <c r="F373" s="50">
        <v>155.27950311000001</v>
      </c>
    </row>
    <row r="374" spans="1:6" x14ac:dyDescent="0.3">
      <c r="A374" s="8" t="s">
        <v>879</v>
      </c>
      <c r="B374" s="11" t="s">
        <v>880</v>
      </c>
      <c r="C374" s="43" t="s">
        <v>824</v>
      </c>
      <c r="D374" s="17">
        <v>4271</v>
      </c>
      <c r="E374" s="40">
        <v>8</v>
      </c>
      <c r="F374" s="50">
        <v>187.30976351999999</v>
      </c>
    </row>
    <row r="375" spans="1:6" x14ac:dyDescent="0.3">
      <c r="A375" s="8" t="s">
        <v>881</v>
      </c>
      <c r="B375" s="11" t="s">
        <v>882</v>
      </c>
      <c r="C375" s="43" t="s">
        <v>824</v>
      </c>
      <c r="D375" s="17">
        <v>3323</v>
      </c>
      <c r="E375" s="40">
        <v>17</v>
      </c>
      <c r="F375" s="50">
        <v>511.58591633999998</v>
      </c>
    </row>
    <row r="376" spans="1:6" x14ac:dyDescent="0.3">
      <c r="A376" s="8" t="s">
        <v>883</v>
      </c>
      <c r="B376" s="11" t="s">
        <v>884</v>
      </c>
      <c r="C376" s="43" t="s">
        <v>824</v>
      </c>
      <c r="D376" s="17">
        <v>3143</v>
      </c>
      <c r="E376" s="40">
        <v>9</v>
      </c>
      <c r="F376" s="50">
        <v>286.35062042999999</v>
      </c>
    </row>
    <row r="377" spans="1:6" x14ac:dyDescent="0.3">
      <c r="A377" s="8" t="s">
        <v>885</v>
      </c>
      <c r="B377" s="11" t="s">
        <v>886</v>
      </c>
      <c r="C377" s="43" t="s">
        <v>824</v>
      </c>
      <c r="D377" s="17">
        <v>3641</v>
      </c>
      <c r="E377" s="40">
        <v>54</v>
      </c>
      <c r="F377" s="50">
        <v>1483.1090360000001</v>
      </c>
    </row>
    <row r="378" spans="1:6" x14ac:dyDescent="0.3">
      <c r="A378" s="8" t="s">
        <v>887</v>
      </c>
      <c r="B378" s="11" t="s">
        <v>888</v>
      </c>
      <c r="C378" s="43" t="s">
        <v>824</v>
      </c>
      <c r="D378" s="17">
        <v>5071</v>
      </c>
      <c r="E378" s="40">
        <v>13</v>
      </c>
      <c r="F378" s="50">
        <v>256.35969237</v>
      </c>
    </row>
    <row r="379" spans="1:6" x14ac:dyDescent="0.3">
      <c r="A379" s="8" t="s">
        <v>889</v>
      </c>
      <c r="B379" s="11" t="s">
        <v>890</v>
      </c>
      <c r="C379" s="43" t="s">
        <v>824</v>
      </c>
      <c r="D379" s="17">
        <v>7176</v>
      </c>
      <c r="E379" s="40">
        <v>22</v>
      </c>
      <c r="F379" s="50">
        <v>306.57748049000003</v>
      </c>
    </row>
    <row r="380" spans="1:6" x14ac:dyDescent="0.3">
      <c r="A380" s="8" t="s">
        <v>891</v>
      </c>
      <c r="B380" s="11" t="s">
        <v>892</v>
      </c>
      <c r="C380" s="43" t="s">
        <v>824</v>
      </c>
      <c r="D380" s="17">
        <v>3298</v>
      </c>
      <c r="E380" s="40">
        <v>3</v>
      </c>
      <c r="F380" s="50">
        <v>90.964220740000002</v>
      </c>
    </row>
    <row r="381" spans="1:6" x14ac:dyDescent="0.3">
      <c r="A381" s="8" t="s">
        <v>893</v>
      </c>
      <c r="B381" s="11" t="s">
        <v>894</v>
      </c>
      <c r="C381" s="43" t="s">
        <v>824</v>
      </c>
      <c r="D381" s="17">
        <v>6579</v>
      </c>
      <c r="E381" s="40">
        <v>1</v>
      </c>
      <c r="F381" s="50">
        <v>15.199878400999999</v>
      </c>
    </row>
    <row r="382" spans="1:6" x14ac:dyDescent="0.3">
      <c r="A382" s="8" t="s">
        <v>895</v>
      </c>
      <c r="B382" s="11" t="s">
        <v>896</v>
      </c>
      <c r="C382" s="43" t="s">
        <v>824</v>
      </c>
      <c r="D382" s="17">
        <v>5929</v>
      </c>
      <c r="E382" s="40">
        <v>26</v>
      </c>
      <c r="F382" s="50">
        <v>438.52251644</v>
      </c>
    </row>
    <row r="383" spans="1:6" x14ac:dyDescent="0.3">
      <c r="A383" s="8" t="s">
        <v>897</v>
      </c>
      <c r="B383" s="11" t="s">
        <v>898</v>
      </c>
      <c r="C383" s="43" t="s">
        <v>824</v>
      </c>
      <c r="D383" s="17">
        <v>4869</v>
      </c>
      <c r="E383" s="40">
        <v>5</v>
      </c>
      <c r="F383" s="50">
        <v>102.69049086</v>
      </c>
    </row>
    <row r="384" spans="1:6" x14ac:dyDescent="0.3">
      <c r="A384" s="8" t="s">
        <v>899</v>
      </c>
      <c r="B384" s="11" t="s">
        <v>900</v>
      </c>
      <c r="C384" s="43" t="s">
        <v>824</v>
      </c>
      <c r="D384" s="17">
        <v>4519</v>
      </c>
      <c r="E384" s="40">
        <v>2</v>
      </c>
      <c r="F384" s="50">
        <v>44.257579110000002</v>
      </c>
    </row>
    <row r="385" spans="1:6" x14ac:dyDescent="0.3">
      <c r="A385" s="8" t="s">
        <v>901</v>
      </c>
      <c r="B385" s="11" t="s">
        <v>902</v>
      </c>
      <c r="C385" s="43" t="s">
        <v>824</v>
      </c>
      <c r="D385" s="17">
        <v>6021</v>
      </c>
      <c r="E385" s="40">
        <v>10</v>
      </c>
      <c r="F385" s="50">
        <v>166.08536788000001</v>
      </c>
    </row>
    <row r="386" spans="1:6" x14ac:dyDescent="0.3">
      <c r="A386" s="8" t="s">
        <v>903</v>
      </c>
      <c r="B386" s="11" t="s">
        <v>904</v>
      </c>
      <c r="C386" s="43" t="s">
        <v>824</v>
      </c>
      <c r="D386" s="17">
        <v>5151</v>
      </c>
      <c r="E386" s="40">
        <v>19</v>
      </c>
      <c r="F386" s="50">
        <v>368.86041545</v>
      </c>
    </row>
    <row r="387" spans="1:6" x14ac:dyDescent="0.3">
      <c r="A387" s="8" t="s">
        <v>905</v>
      </c>
      <c r="B387" s="11" t="s">
        <v>906</v>
      </c>
      <c r="C387" s="43" t="s">
        <v>824</v>
      </c>
      <c r="D387" s="17">
        <v>5970</v>
      </c>
      <c r="E387" s="40">
        <v>5</v>
      </c>
      <c r="F387" s="50">
        <v>83.752093802000005</v>
      </c>
    </row>
    <row r="388" spans="1:6" x14ac:dyDescent="0.3">
      <c r="A388" s="8" t="s">
        <v>907</v>
      </c>
      <c r="B388" s="11" t="s">
        <v>908</v>
      </c>
      <c r="C388" s="43" t="s">
        <v>824</v>
      </c>
      <c r="D388" s="17">
        <v>4789</v>
      </c>
      <c r="E388" s="40">
        <v>6</v>
      </c>
      <c r="F388" s="50">
        <v>125.28711631</v>
      </c>
    </row>
    <row r="389" spans="1:6" x14ac:dyDescent="0.3">
      <c r="A389" s="8" t="s">
        <v>909</v>
      </c>
      <c r="B389" s="11" t="s">
        <v>910</v>
      </c>
      <c r="C389" s="43" t="s">
        <v>824</v>
      </c>
      <c r="D389" s="17">
        <v>8151</v>
      </c>
      <c r="E389" s="40">
        <v>9</v>
      </c>
      <c r="F389" s="50">
        <v>110.41589989000001</v>
      </c>
    </row>
    <row r="390" spans="1:6" x14ac:dyDescent="0.3">
      <c r="A390" s="8" t="s">
        <v>911</v>
      </c>
      <c r="B390" s="11" t="s">
        <v>912</v>
      </c>
      <c r="C390" s="43" t="s">
        <v>824</v>
      </c>
      <c r="D390" s="17">
        <v>6536</v>
      </c>
      <c r="E390" s="40">
        <v>4</v>
      </c>
      <c r="F390" s="50">
        <v>61.199510404000002</v>
      </c>
    </row>
    <row r="391" spans="1:6" x14ac:dyDescent="0.3">
      <c r="A391" s="8" t="s">
        <v>913</v>
      </c>
      <c r="B391" s="11" t="s">
        <v>914</v>
      </c>
      <c r="C391" s="43" t="s">
        <v>824</v>
      </c>
      <c r="D391" s="17">
        <v>8492</v>
      </c>
      <c r="E391" s="40">
        <v>3</v>
      </c>
      <c r="F391" s="50">
        <v>35.327366933999997</v>
      </c>
    </row>
    <row r="392" spans="1:6" x14ac:dyDescent="0.3">
      <c r="A392" s="8" t="s">
        <v>915</v>
      </c>
      <c r="B392" s="11" t="s">
        <v>916</v>
      </c>
      <c r="C392" s="43" t="s">
        <v>824</v>
      </c>
      <c r="D392" s="17">
        <v>6851</v>
      </c>
      <c r="E392" s="40" t="s">
        <v>126</v>
      </c>
      <c r="F392" s="50" t="s">
        <v>126</v>
      </c>
    </row>
    <row r="393" spans="1:6" x14ac:dyDescent="0.3">
      <c r="A393" s="8" t="s">
        <v>917</v>
      </c>
      <c r="B393" s="11" t="s">
        <v>918</v>
      </c>
      <c r="C393" s="43" t="s">
        <v>824</v>
      </c>
      <c r="D393" s="17">
        <v>9235</v>
      </c>
      <c r="E393" s="40">
        <v>2</v>
      </c>
      <c r="F393" s="50">
        <v>21.656740661000001</v>
      </c>
    </row>
    <row r="394" spans="1:6" x14ac:dyDescent="0.3">
      <c r="A394" s="8" t="s">
        <v>919</v>
      </c>
      <c r="B394" s="11" t="s">
        <v>920</v>
      </c>
      <c r="C394" s="43" t="s">
        <v>824</v>
      </c>
      <c r="D394" s="17">
        <v>2923</v>
      </c>
      <c r="E394" s="40">
        <v>3</v>
      </c>
      <c r="F394" s="50">
        <v>102.63427985</v>
      </c>
    </row>
    <row r="395" spans="1:6" x14ac:dyDescent="0.3">
      <c r="A395" s="8" t="s">
        <v>921</v>
      </c>
      <c r="B395" s="11" t="s">
        <v>922</v>
      </c>
      <c r="C395" s="43" t="s">
        <v>824</v>
      </c>
      <c r="D395" s="17">
        <v>5177</v>
      </c>
      <c r="E395" s="40">
        <v>13</v>
      </c>
      <c r="F395" s="50">
        <v>251.11068186</v>
      </c>
    </row>
    <row r="396" spans="1:6" x14ac:dyDescent="0.3">
      <c r="A396" s="8" t="s">
        <v>923</v>
      </c>
      <c r="B396" s="11" t="s">
        <v>924</v>
      </c>
      <c r="C396" s="43" t="s">
        <v>824</v>
      </c>
      <c r="D396" s="17">
        <v>5171</v>
      </c>
      <c r="E396" s="40">
        <v>6</v>
      </c>
      <c r="F396" s="50">
        <v>116.03171534000001</v>
      </c>
    </row>
    <row r="397" spans="1:6" x14ac:dyDescent="0.3">
      <c r="A397" s="8" t="s">
        <v>925</v>
      </c>
      <c r="B397" s="11" t="s">
        <v>926</v>
      </c>
      <c r="C397" s="43" t="s">
        <v>824</v>
      </c>
      <c r="D397" s="17">
        <v>6011</v>
      </c>
      <c r="E397" s="40">
        <v>15</v>
      </c>
      <c r="F397" s="50">
        <v>249.54250540999999</v>
      </c>
    </row>
    <row r="398" spans="1:6" x14ac:dyDescent="0.3">
      <c r="A398" s="8" t="s">
        <v>927</v>
      </c>
      <c r="B398" s="11" t="s">
        <v>928</v>
      </c>
      <c r="C398" s="43" t="s">
        <v>824</v>
      </c>
      <c r="D398" s="17">
        <v>4867</v>
      </c>
      <c r="E398" s="40">
        <v>19</v>
      </c>
      <c r="F398" s="50">
        <v>390.38422026000001</v>
      </c>
    </row>
    <row r="399" spans="1:6" x14ac:dyDescent="0.3">
      <c r="A399" s="8" t="s">
        <v>929</v>
      </c>
      <c r="B399" s="11" t="s">
        <v>930</v>
      </c>
      <c r="C399" s="43" t="s">
        <v>824</v>
      </c>
      <c r="D399" s="17">
        <v>3630</v>
      </c>
      <c r="E399" s="40">
        <v>20</v>
      </c>
      <c r="F399" s="50">
        <v>550.96418732999996</v>
      </c>
    </row>
    <row r="400" spans="1:6" x14ac:dyDescent="0.3">
      <c r="A400" s="8" t="s">
        <v>931</v>
      </c>
      <c r="B400" s="11" t="s">
        <v>932</v>
      </c>
      <c r="C400" s="43" t="s">
        <v>824</v>
      </c>
      <c r="D400" s="17">
        <v>4607</v>
      </c>
      <c r="E400" s="40">
        <v>2</v>
      </c>
      <c r="F400" s="50">
        <v>43.412198828000001</v>
      </c>
    </row>
    <row r="401" spans="1:6" x14ac:dyDescent="0.3">
      <c r="A401" s="8" t="s">
        <v>933</v>
      </c>
      <c r="B401" s="11" t="s">
        <v>934</v>
      </c>
      <c r="C401" s="43" t="s">
        <v>824</v>
      </c>
      <c r="D401" s="17">
        <v>5192</v>
      </c>
      <c r="E401" s="40">
        <v>25</v>
      </c>
      <c r="F401" s="50">
        <v>481.51001540999999</v>
      </c>
    </row>
    <row r="402" spans="1:6" x14ac:dyDescent="0.3">
      <c r="A402" s="8" t="s">
        <v>935</v>
      </c>
      <c r="B402" s="11" t="s">
        <v>936</v>
      </c>
      <c r="C402" s="43" t="s">
        <v>824</v>
      </c>
      <c r="D402" s="17">
        <v>4451</v>
      </c>
      <c r="E402" s="40">
        <v>8</v>
      </c>
      <c r="F402" s="50">
        <v>179.73489104000001</v>
      </c>
    </row>
    <row r="403" spans="1:6" x14ac:dyDescent="0.3">
      <c r="A403" s="8" t="s">
        <v>937</v>
      </c>
      <c r="B403" s="11" t="s">
        <v>938</v>
      </c>
      <c r="C403" s="43" t="s">
        <v>824</v>
      </c>
      <c r="D403" s="17">
        <v>4106</v>
      </c>
      <c r="E403" s="40">
        <v>13</v>
      </c>
      <c r="F403" s="50">
        <v>316.60983926</v>
      </c>
    </row>
    <row r="404" spans="1:6" x14ac:dyDescent="0.3">
      <c r="A404" s="8" t="s">
        <v>939</v>
      </c>
      <c r="B404" s="11" t="s">
        <v>940</v>
      </c>
      <c r="C404" s="43" t="s">
        <v>824</v>
      </c>
      <c r="D404" s="17">
        <v>2511</v>
      </c>
      <c r="E404" s="40">
        <v>8</v>
      </c>
      <c r="F404" s="50">
        <v>318.59816805999998</v>
      </c>
    </row>
    <row r="405" spans="1:6" x14ac:dyDescent="0.3">
      <c r="A405" s="8" t="s">
        <v>941</v>
      </c>
      <c r="B405" s="11" t="s">
        <v>942</v>
      </c>
      <c r="C405" s="43" t="s">
        <v>824</v>
      </c>
      <c r="D405" s="17">
        <v>3503</v>
      </c>
      <c r="E405" s="40">
        <v>10</v>
      </c>
      <c r="F405" s="50">
        <v>285.46959749000001</v>
      </c>
    </row>
    <row r="406" spans="1:6" x14ac:dyDescent="0.3">
      <c r="A406" s="8" t="s">
        <v>943</v>
      </c>
      <c r="B406" s="11" t="s">
        <v>944</v>
      </c>
      <c r="C406" s="43" t="s">
        <v>824</v>
      </c>
      <c r="D406" s="17">
        <v>2835</v>
      </c>
      <c r="E406" s="40">
        <v>5</v>
      </c>
      <c r="F406" s="50">
        <v>176.36684303000001</v>
      </c>
    </row>
    <row r="407" spans="1:6" x14ac:dyDescent="0.3">
      <c r="A407" s="8" t="s">
        <v>945</v>
      </c>
      <c r="B407" s="11" t="s">
        <v>946</v>
      </c>
      <c r="C407" s="43" t="s">
        <v>824</v>
      </c>
      <c r="D407" s="17">
        <v>3545</v>
      </c>
      <c r="E407" s="40">
        <v>6</v>
      </c>
      <c r="F407" s="50">
        <v>169.25246827000001</v>
      </c>
    </row>
    <row r="408" spans="1:6" x14ac:dyDescent="0.3">
      <c r="A408" s="8" t="s">
        <v>947</v>
      </c>
      <c r="B408" s="11" t="s">
        <v>948</v>
      </c>
      <c r="C408" s="43" t="s">
        <v>824</v>
      </c>
      <c r="D408" s="17">
        <v>4336</v>
      </c>
      <c r="E408" s="40">
        <v>17</v>
      </c>
      <c r="F408" s="50">
        <v>392.06642066000001</v>
      </c>
    </row>
    <row r="409" spans="1:6" x14ac:dyDescent="0.3">
      <c r="A409" s="8" t="s">
        <v>949</v>
      </c>
      <c r="B409" s="11" t="s">
        <v>950</v>
      </c>
      <c r="C409" s="43" t="s">
        <v>824</v>
      </c>
      <c r="D409" s="17">
        <v>4571</v>
      </c>
      <c r="E409" s="40">
        <v>5</v>
      </c>
      <c r="F409" s="50">
        <v>109.38525487</v>
      </c>
    </row>
    <row r="410" spans="1:6" x14ac:dyDescent="0.3">
      <c r="A410" s="8" t="s">
        <v>951</v>
      </c>
      <c r="B410" s="11" t="s">
        <v>952</v>
      </c>
      <c r="C410" s="43" t="s">
        <v>824</v>
      </c>
      <c r="D410" s="17">
        <v>4731</v>
      </c>
      <c r="E410" s="40">
        <v>10</v>
      </c>
      <c r="F410" s="50">
        <v>211.371803</v>
      </c>
    </row>
    <row r="411" spans="1:6" x14ac:dyDescent="0.3">
      <c r="A411" s="8" t="s">
        <v>953</v>
      </c>
      <c r="B411" s="11" t="s">
        <v>954</v>
      </c>
      <c r="C411" s="43" t="s">
        <v>824</v>
      </c>
      <c r="D411" s="17">
        <v>5455</v>
      </c>
      <c r="E411" s="40">
        <v>10</v>
      </c>
      <c r="F411" s="50">
        <v>183.31805682999999</v>
      </c>
    </row>
    <row r="412" spans="1:6" x14ac:dyDescent="0.3">
      <c r="A412" s="8" t="s">
        <v>955</v>
      </c>
      <c r="B412" s="11" t="s">
        <v>956</v>
      </c>
      <c r="C412" s="43" t="s">
        <v>824</v>
      </c>
      <c r="D412" s="17">
        <v>5555</v>
      </c>
      <c r="E412" s="40">
        <v>3</v>
      </c>
      <c r="F412" s="50">
        <v>54.005400539999997</v>
      </c>
    </row>
    <row r="413" spans="1:6" x14ac:dyDescent="0.3">
      <c r="A413" s="8" t="s">
        <v>957</v>
      </c>
      <c r="B413" s="11" t="s">
        <v>958</v>
      </c>
      <c r="C413" s="43" t="s">
        <v>824</v>
      </c>
      <c r="D413" s="17">
        <v>5704</v>
      </c>
      <c r="E413" s="40">
        <v>9</v>
      </c>
      <c r="F413" s="50">
        <v>157.78401122</v>
      </c>
    </row>
    <row r="414" spans="1:6" x14ac:dyDescent="0.3">
      <c r="A414" s="8" t="s">
        <v>959</v>
      </c>
      <c r="B414" s="11" t="s">
        <v>960</v>
      </c>
      <c r="C414" s="43" t="s">
        <v>824</v>
      </c>
      <c r="D414" s="17">
        <v>5478</v>
      </c>
      <c r="E414" s="40">
        <v>11</v>
      </c>
      <c r="F414" s="50">
        <v>200.80321284999999</v>
      </c>
    </row>
    <row r="415" spans="1:6" x14ac:dyDescent="0.3">
      <c r="A415" s="8" t="s">
        <v>961</v>
      </c>
      <c r="B415" s="11" t="s">
        <v>962</v>
      </c>
      <c r="C415" s="43" t="s">
        <v>824</v>
      </c>
      <c r="D415" s="17">
        <v>3874</v>
      </c>
      <c r="E415" s="40">
        <v>3</v>
      </c>
      <c r="F415" s="50">
        <v>77.439339184000005</v>
      </c>
    </row>
    <row r="416" spans="1:6" x14ac:dyDescent="0.3">
      <c r="A416" s="8" t="s">
        <v>963</v>
      </c>
      <c r="B416" s="11" t="s">
        <v>964</v>
      </c>
      <c r="C416" s="43" t="s">
        <v>824</v>
      </c>
      <c r="D416" s="17">
        <v>3532</v>
      </c>
      <c r="E416" s="40">
        <v>28</v>
      </c>
      <c r="F416" s="50">
        <v>792.75198188000002</v>
      </c>
    </row>
    <row r="417" spans="1:6" x14ac:dyDescent="0.3">
      <c r="A417" s="8" t="s">
        <v>965</v>
      </c>
      <c r="B417" s="11" t="s">
        <v>966</v>
      </c>
      <c r="C417" s="43" t="s">
        <v>824</v>
      </c>
      <c r="D417" s="17">
        <v>6043</v>
      </c>
      <c r="E417" s="40">
        <v>3</v>
      </c>
      <c r="F417" s="50">
        <v>49.644216448999998</v>
      </c>
    </row>
    <row r="418" spans="1:6" x14ac:dyDescent="0.3">
      <c r="A418" s="8" t="s">
        <v>967</v>
      </c>
      <c r="B418" s="11" t="s">
        <v>968</v>
      </c>
      <c r="C418" s="43" t="s">
        <v>824</v>
      </c>
      <c r="D418" s="17">
        <v>3558</v>
      </c>
      <c r="E418" s="40">
        <v>3</v>
      </c>
      <c r="F418" s="50">
        <v>84.317032040000001</v>
      </c>
    </row>
    <row r="419" spans="1:6" x14ac:dyDescent="0.3">
      <c r="A419" s="8" t="s">
        <v>969</v>
      </c>
      <c r="B419" s="11" t="s">
        <v>970</v>
      </c>
      <c r="C419" s="43" t="s">
        <v>824</v>
      </c>
      <c r="D419" s="17">
        <v>3956</v>
      </c>
      <c r="E419" s="40">
        <v>14</v>
      </c>
      <c r="F419" s="50">
        <v>353.89282102999999</v>
      </c>
    </row>
    <row r="420" spans="1:6" x14ac:dyDescent="0.3">
      <c r="A420" s="8" t="s">
        <v>971</v>
      </c>
      <c r="B420" s="11" t="s">
        <v>972</v>
      </c>
      <c r="C420" s="43" t="s">
        <v>824</v>
      </c>
      <c r="D420" s="17">
        <v>3839</v>
      </c>
      <c r="E420" s="40">
        <v>11</v>
      </c>
      <c r="F420" s="50">
        <v>286.53295129000003</v>
      </c>
    </row>
    <row r="421" spans="1:6" x14ac:dyDescent="0.3">
      <c r="A421" s="8" t="s">
        <v>973</v>
      </c>
      <c r="B421" s="11" t="s">
        <v>974</v>
      </c>
      <c r="C421" s="43" t="s">
        <v>824</v>
      </c>
      <c r="D421" s="17">
        <v>4769</v>
      </c>
      <c r="E421" s="40">
        <v>8</v>
      </c>
      <c r="F421" s="50">
        <v>167.75005242</v>
      </c>
    </row>
    <row r="422" spans="1:6" x14ac:dyDescent="0.3">
      <c r="A422" s="8" t="s">
        <v>975</v>
      </c>
      <c r="B422" s="11" t="s">
        <v>976</v>
      </c>
      <c r="C422" s="43" t="s">
        <v>824</v>
      </c>
      <c r="D422" s="17">
        <v>3912</v>
      </c>
      <c r="E422" s="40">
        <v>14</v>
      </c>
      <c r="F422" s="50">
        <v>357.87321063000002</v>
      </c>
    </row>
    <row r="423" spans="1:6" x14ac:dyDescent="0.3">
      <c r="A423" s="8" t="s">
        <v>977</v>
      </c>
      <c r="B423" s="11" t="s">
        <v>978</v>
      </c>
      <c r="C423" s="43" t="s">
        <v>824</v>
      </c>
      <c r="D423" s="17">
        <v>4443</v>
      </c>
      <c r="E423" s="40" t="s">
        <v>126</v>
      </c>
      <c r="F423" s="50" t="s">
        <v>126</v>
      </c>
    </row>
    <row r="424" spans="1:6" x14ac:dyDescent="0.3">
      <c r="A424" s="8" t="s">
        <v>979</v>
      </c>
      <c r="B424" s="11" t="s">
        <v>980</v>
      </c>
      <c r="C424" s="43" t="s">
        <v>824</v>
      </c>
      <c r="D424" s="17">
        <v>5024</v>
      </c>
      <c r="E424" s="40">
        <v>8</v>
      </c>
      <c r="F424" s="50">
        <v>159.23566879000001</v>
      </c>
    </row>
    <row r="425" spans="1:6" x14ac:dyDescent="0.3">
      <c r="A425" s="8" t="s">
        <v>981</v>
      </c>
      <c r="B425" s="11" t="s">
        <v>982</v>
      </c>
      <c r="C425" s="43" t="s">
        <v>824</v>
      </c>
      <c r="D425" s="17">
        <v>2759</v>
      </c>
      <c r="E425" s="40" t="s">
        <v>126</v>
      </c>
      <c r="F425" s="50" t="s">
        <v>126</v>
      </c>
    </row>
    <row r="426" spans="1:6" x14ac:dyDescent="0.3">
      <c r="A426" s="8" t="s">
        <v>983</v>
      </c>
      <c r="B426" s="11" t="s">
        <v>984</v>
      </c>
      <c r="C426" s="43" t="s">
        <v>824</v>
      </c>
      <c r="D426" s="17">
        <v>3337</v>
      </c>
      <c r="E426" s="40">
        <v>2</v>
      </c>
      <c r="F426" s="50">
        <v>59.934072520000001</v>
      </c>
    </row>
    <row r="427" spans="1:6" x14ac:dyDescent="0.3">
      <c r="A427" s="8" t="s">
        <v>985</v>
      </c>
      <c r="B427" s="11" t="s">
        <v>986</v>
      </c>
      <c r="C427" s="43" t="s">
        <v>824</v>
      </c>
      <c r="D427" s="17">
        <v>3214</v>
      </c>
      <c r="E427" s="40">
        <v>2</v>
      </c>
      <c r="F427" s="50">
        <v>62.227753577999998</v>
      </c>
    </row>
    <row r="428" spans="1:6" x14ac:dyDescent="0.3">
      <c r="A428" s="8" t="s">
        <v>987</v>
      </c>
      <c r="B428" s="11" t="s">
        <v>988</v>
      </c>
      <c r="C428" s="43" t="s">
        <v>824</v>
      </c>
      <c r="D428" s="17">
        <v>5738</v>
      </c>
      <c r="E428" s="40">
        <v>2</v>
      </c>
      <c r="F428" s="50">
        <v>34.855350295999997</v>
      </c>
    </row>
    <row r="429" spans="1:6" x14ac:dyDescent="0.3">
      <c r="A429" s="8" t="s">
        <v>989</v>
      </c>
      <c r="B429" s="11" t="s">
        <v>990</v>
      </c>
      <c r="C429" s="43" t="s">
        <v>824</v>
      </c>
      <c r="D429" s="17">
        <v>4241</v>
      </c>
      <c r="E429" s="40">
        <v>2</v>
      </c>
      <c r="F429" s="50">
        <v>47.158688988000002</v>
      </c>
    </row>
    <row r="430" spans="1:6" x14ac:dyDescent="0.3">
      <c r="A430" s="8" t="s">
        <v>991</v>
      </c>
      <c r="B430" s="11" t="s">
        <v>992</v>
      </c>
      <c r="C430" s="43" t="s">
        <v>824</v>
      </c>
      <c r="D430" s="17">
        <v>7051</v>
      </c>
      <c r="E430" s="40">
        <v>4</v>
      </c>
      <c r="F430" s="50">
        <v>56.729541908999998</v>
      </c>
    </row>
    <row r="431" spans="1:6" x14ac:dyDescent="0.3">
      <c r="A431" s="8" t="s">
        <v>993</v>
      </c>
      <c r="B431" s="11" t="s">
        <v>994</v>
      </c>
      <c r="C431" s="43" t="s">
        <v>824</v>
      </c>
      <c r="D431" s="17">
        <v>4411</v>
      </c>
      <c r="E431" s="40">
        <v>11</v>
      </c>
      <c r="F431" s="50">
        <v>249.37655860000001</v>
      </c>
    </row>
    <row r="432" spans="1:6" x14ac:dyDescent="0.3">
      <c r="A432" s="8" t="s">
        <v>995</v>
      </c>
      <c r="B432" s="11" t="s">
        <v>996</v>
      </c>
      <c r="C432" s="43" t="s">
        <v>824</v>
      </c>
      <c r="D432" s="17">
        <v>4468</v>
      </c>
      <c r="E432" s="40">
        <v>8</v>
      </c>
      <c r="F432" s="50">
        <v>179.05102954</v>
      </c>
    </row>
    <row r="433" spans="1:6" x14ac:dyDescent="0.3">
      <c r="A433" s="8" t="s">
        <v>997</v>
      </c>
      <c r="B433" s="11" t="s">
        <v>998</v>
      </c>
      <c r="C433" s="43" t="s">
        <v>824</v>
      </c>
      <c r="D433" s="17">
        <v>4756</v>
      </c>
      <c r="E433" s="40">
        <v>8</v>
      </c>
      <c r="F433" s="50">
        <v>168.20857864000001</v>
      </c>
    </row>
    <row r="434" spans="1:6" x14ac:dyDescent="0.3">
      <c r="A434" s="8" t="s">
        <v>999</v>
      </c>
      <c r="B434" s="11" t="s">
        <v>1000</v>
      </c>
      <c r="C434" s="43" t="s">
        <v>824</v>
      </c>
      <c r="D434" s="17">
        <v>5985</v>
      </c>
      <c r="E434" s="40">
        <v>12</v>
      </c>
      <c r="F434" s="50">
        <v>200.50125313000001</v>
      </c>
    </row>
    <row r="435" spans="1:6" x14ac:dyDescent="0.3">
      <c r="A435" s="8" t="s">
        <v>1001</v>
      </c>
      <c r="B435" s="11" t="s">
        <v>1002</v>
      </c>
      <c r="C435" s="43" t="s">
        <v>824</v>
      </c>
      <c r="D435" s="17">
        <v>4863</v>
      </c>
      <c r="E435" s="40">
        <v>11</v>
      </c>
      <c r="F435" s="50">
        <v>226.19782028</v>
      </c>
    </row>
    <row r="436" spans="1:6" x14ac:dyDescent="0.3">
      <c r="A436" s="8" t="s">
        <v>1003</v>
      </c>
      <c r="B436" s="11" t="s">
        <v>1004</v>
      </c>
      <c r="C436" s="43" t="s">
        <v>824</v>
      </c>
      <c r="D436" s="17">
        <v>5401</v>
      </c>
      <c r="E436" s="40">
        <v>13</v>
      </c>
      <c r="F436" s="50">
        <v>240.69616737999999</v>
      </c>
    </row>
    <row r="437" spans="1:6" x14ac:dyDescent="0.3">
      <c r="A437" s="8" t="s">
        <v>1005</v>
      </c>
      <c r="B437" s="11" t="s">
        <v>1006</v>
      </c>
      <c r="C437" s="43" t="s">
        <v>824</v>
      </c>
      <c r="D437" s="17">
        <v>5742</v>
      </c>
      <c r="E437" s="40">
        <v>7</v>
      </c>
      <c r="F437" s="50">
        <v>121.9087426</v>
      </c>
    </row>
    <row r="438" spans="1:6" x14ac:dyDescent="0.3">
      <c r="A438" s="8" t="s">
        <v>1007</v>
      </c>
      <c r="B438" s="11" t="s">
        <v>1008</v>
      </c>
      <c r="C438" s="43" t="s">
        <v>824</v>
      </c>
      <c r="D438" s="17">
        <v>2987</v>
      </c>
      <c r="E438" s="40">
        <v>5</v>
      </c>
      <c r="F438" s="50">
        <v>167.39203214</v>
      </c>
    </row>
    <row r="439" spans="1:6" x14ac:dyDescent="0.3">
      <c r="A439" s="8" t="s">
        <v>1009</v>
      </c>
      <c r="B439" s="11" t="s">
        <v>1010</v>
      </c>
      <c r="C439" s="43" t="s">
        <v>824</v>
      </c>
      <c r="D439" s="17">
        <v>4133</v>
      </c>
      <c r="E439" s="40">
        <v>18</v>
      </c>
      <c r="F439" s="50">
        <v>435.51899347</v>
      </c>
    </row>
    <row r="440" spans="1:6" x14ac:dyDescent="0.3">
      <c r="A440" s="8" t="s">
        <v>1011</v>
      </c>
      <c r="B440" s="11" t="s">
        <v>1012</v>
      </c>
      <c r="C440" s="43" t="s">
        <v>824</v>
      </c>
      <c r="D440" s="17">
        <v>4304</v>
      </c>
      <c r="E440" s="40">
        <v>2</v>
      </c>
      <c r="F440" s="50">
        <v>46.468401487000001</v>
      </c>
    </row>
    <row r="441" spans="1:6" x14ac:dyDescent="0.3">
      <c r="A441" s="8" t="s">
        <v>1013</v>
      </c>
      <c r="B441" s="11" t="s">
        <v>1014</v>
      </c>
      <c r="C441" s="43" t="s">
        <v>824</v>
      </c>
      <c r="D441" s="17">
        <v>6063</v>
      </c>
      <c r="E441" s="40">
        <v>4</v>
      </c>
      <c r="F441" s="50">
        <v>65.973940294000002</v>
      </c>
    </row>
    <row r="442" spans="1:6" x14ac:dyDescent="0.3">
      <c r="A442" s="8" t="s">
        <v>1015</v>
      </c>
      <c r="B442" s="11" t="s">
        <v>1016</v>
      </c>
      <c r="C442" s="43" t="s">
        <v>824</v>
      </c>
      <c r="D442" s="17">
        <v>4517</v>
      </c>
      <c r="E442" s="40">
        <v>6</v>
      </c>
      <c r="F442" s="50">
        <v>132.83152534999999</v>
      </c>
    </row>
    <row r="443" spans="1:6" x14ac:dyDescent="0.3">
      <c r="A443" s="8" t="s">
        <v>1017</v>
      </c>
      <c r="B443" s="11" t="s">
        <v>1018</v>
      </c>
      <c r="C443" s="43" t="s">
        <v>824</v>
      </c>
      <c r="D443" s="17">
        <v>2768</v>
      </c>
      <c r="E443" s="40">
        <v>5</v>
      </c>
      <c r="F443" s="50">
        <v>180.63583815000001</v>
      </c>
    </row>
    <row r="444" spans="1:6" x14ac:dyDescent="0.3">
      <c r="A444" s="8" t="s">
        <v>1019</v>
      </c>
      <c r="B444" s="11" t="s">
        <v>1020</v>
      </c>
      <c r="C444" s="43" t="s">
        <v>824</v>
      </c>
      <c r="D444" s="17">
        <v>4006</v>
      </c>
      <c r="E444" s="40">
        <v>12</v>
      </c>
      <c r="F444" s="50">
        <v>299.55067399000001</v>
      </c>
    </row>
    <row r="445" spans="1:6" x14ac:dyDescent="0.3">
      <c r="A445" s="8" t="s">
        <v>1021</v>
      </c>
      <c r="B445" s="11" t="s">
        <v>1022</v>
      </c>
      <c r="C445" s="43" t="s">
        <v>824</v>
      </c>
      <c r="D445" s="17">
        <v>6209</v>
      </c>
      <c r="E445" s="40">
        <v>32</v>
      </c>
      <c r="F445" s="50">
        <v>515.38089869999999</v>
      </c>
    </row>
    <row r="446" spans="1:6" x14ac:dyDescent="0.3">
      <c r="A446" s="8" t="s">
        <v>1023</v>
      </c>
      <c r="B446" s="11" t="s">
        <v>1024</v>
      </c>
      <c r="C446" s="43" t="s">
        <v>824</v>
      </c>
      <c r="D446" s="17">
        <v>4406</v>
      </c>
      <c r="E446" s="40">
        <v>7</v>
      </c>
      <c r="F446" s="50">
        <v>158.87426237</v>
      </c>
    </row>
    <row r="447" spans="1:6" x14ac:dyDescent="0.3">
      <c r="A447" s="8" t="s">
        <v>1025</v>
      </c>
      <c r="B447" s="11" t="s">
        <v>1026</v>
      </c>
      <c r="C447" s="43" t="s">
        <v>824</v>
      </c>
      <c r="D447" s="17">
        <v>5280</v>
      </c>
      <c r="E447" s="40">
        <v>12</v>
      </c>
      <c r="F447" s="50">
        <v>227.27272726999999</v>
      </c>
    </row>
    <row r="448" spans="1:6" x14ac:dyDescent="0.3">
      <c r="A448" s="8" t="s">
        <v>1027</v>
      </c>
      <c r="B448" s="11" t="s">
        <v>1028</v>
      </c>
      <c r="C448" s="43" t="s">
        <v>824</v>
      </c>
      <c r="D448" s="17">
        <v>3845</v>
      </c>
      <c r="E448" s="40">
        <v>8</v>
      </c>
      <c r="F448" s="50">
        <v>208.06241872999999</v>
      </c>
    </row>
    <row r="449" spans="1:6" x14ac:dyDescent="0.3">
      <c r="A449" s="8" t="s">
        <v>1029</v>
      </c>
      <c r="B449" s="11" t="s">
        <v>1030</v>
      </c>
      <c r="C449" s="43" t="s">
        <v>824</v>
      </c>
      <c r="D449" s="17">
        <v>5611</v>
      </c>
      <c r="E449" s="40">
        <v>25</v>
      </c>
      <c r="F449" s="50">
        <v>445.55337729000001</v>
      </c>
    </row>
    <row r="450" spans="1:6" x14ac:dyDescent="0.3">
      <c r="A450" s="8" t="s">
        <v>1031</v>
      </c>
      <c r="B450" s="11" t="s">
        <v>1032</v>
      </c>
      <c r="C450" s="43" t="s">
        <v>824</v>
      </c>
      <c r="D450" s="17">
        <v>2732</v>
      </c>
      <c r="E450" s="40">
        <v>3</v>
      </c>
      <c r="F450" s="50">
        <v>109.80966325</v>
      </c>
    </row>
    <row r="451" spans="1:6" x14ac:dyDescent="0.3">
      <c r="A451" s="8" t="s">
        <v>1033</v>
      </c>
      <c r="B451" s="11" t="s">
        <v>1034</v>
      </c>
      <c r="C451" s="43" t="s">
        <v>824</v>
      </c>
      <c r="D451" s="17">
        <v>4589</v>
      </c>
      <c r="E451" s="40">
        <v>12</v>
      </c>
      <c r="F451" s="50">
        <v>261.49487906000002</v>
      </c>
    </row>
    <row r="452" spans="1:6" x14ac:dyDescent="0.3">
      <c r="A452" s="8" t="s">
        <v>1035</v>
      </c>
      <c r="B452" s="11" t="s">
        <v>1036</v>
      </c>
      <c r="C452" s="43" t="s">
        <v>824</v>
      </c>
      <c r="D452" s="17">
        <v>5051</v>
      </c>
      <c r="E452" s="40">
        <v>3</v>
      </c>
      <c r="F452" s="50">
        <v>59.394179370000003</v>
      </c>
    </row>
    <row r="453" spans="1:6" x14ac:dyDescent="0.3">
      <c r="A453" s="8" t="s">
        <v>1037</v>
      </c>
      <c r="B453" s="11" t="s">
        <v>1038</v>
      </c>
      <c r="C453" s="43" t="s">
        <v>824</v>
      </c>
      <c r="D453" s="17">
        <v>3603</v>
      </c>
      <c r="E453" s="40">
        <v>7</v>
      </c>
      <c r="F453" s="50">
        <v>194.28254233000001</v>
      </c>
    </row>
    <row r="454" spans="1:6" x14ac:dyDescent="0.3">
      <c r="A454" s="8" t="s">
        <v>1039</v>
      </c>
      <c r="B454" s="11" t="s">
        <v>1040</v>
      </c>
      <c r="C454" s="43" t="s">
        <v>824</v>
      </c>
      <c r="D454" s="17">
        <v>8620</v>
      </c>
      <c r="E454" s="40">
        <v>10</v>
      </c>
      <c r="F454" s="50">
        <v>116.00928073999999</v>
      </c>
    </row>
    <row r="455" spans="1:6" x14ac:dyDescent="0.3">
      <c r="A455" s="8" t="s">
        <v>1041</v>
      </c>
      <c r="B455" s="11" t="s">
        <v>1042</v>
      </c>
      <c r="C455" s="43" t="s">
        <v>824</v>
      </c>
      <c r="D455" s="17">
        <v>5009</v>
      </c>
      <c r="E455" s="40">
        <v>6</v>
      </c>
      <c r="F455" s="50">
        <v>119.7843881</v>
      </c>
    </row>
    <row r="456" spans="1:6" x14ac:dyDescent="0.3">
      <c r="A456" s="8" t="s">
        <v>1043</v>
      </c>
      <c r="B456" s="11" t="s">
        <v>1044</v>
      </c>
      <c r="C456" s="43" t="s">
        <v>824</v>
      </c>
      <c r="D456" s="17">
        <v>3891</v>
      </c>
      <c r="E456" s="40">
        <v>2</v>
      </c>
      <c r="F456" s="50">
        <v>51.400668209000003</v>
      </c>
    </row>
    <row r="457" spans="1:6" x14ac:dyDescent="0.3">
      <c r="A457" s="8" t="s">
        <v>1045</v>
      </c>
      <c r="B457" s="11" t="s">
        <v>1046</v>
      </c>
      <c r="C457" s="43" t="s">
        <v>1047</v>
      </c>
      <c r="D457" s="17">
        <v>3031</v>
      </c>
      <c r="E457" s="40">
        <v>2</v>
      </c>
      <c r="F457" s="50">
        <v>65.984823491</v>
      </c>
    </row>
    <row r="458" spans="1:6" x14ac:dyDescent="0.3">
      <c r="A458" s="8" t="s">
        <v>1048</v>
      </c>
      <c r="B458" s="11" t="s">
        <v>1049</v>
      </c>
      <c r="C458" s="43" t="s">
        <v>1047</v>
      </c>
      <c r="D458" s="17">
        <v>2878</v>
      </c>
      <c r="E458" s="40">
        <v>1</v>
      </c>
      <c r="F458" s="50">
        <v>34.746351633000003</v>
      </c>
    </row>
    <row r="459" spans="1:6" x14ac:dyDescent="0.3">
      <c r="A459" s="8" t="s">
        <v>1050</v>
      </c>
      <c r="B459" s="11" t="s">
        <v>1051</v>
      </c>
      <c r="C459" s="43" t="s">
        <v>1047</v>
      </c>
      <c r="D459" s="17">
        <v>1781</v>
      </c>
      <c r="E459" s="40">
        <v>2</v>
      </c>
      <c r="F459" s="50">
        <v>112.29646266</v>
      </c>
    </row>
    <row r="460" spans="1:6" x14ac:dyDescent="0.3">
      <c r="A460" s="8" t="s">
        <v>1052</v>
      </c>
      <c r="B460" s="11" t="s">
        <v>1053</v>
      </c>
      <c r="C460" s="43" t="s">
        <v>1047</v>
      </c>
      <c r="D460" s="17">
        <v>2518</v>
      </c>
      <c r="E460" s="40" t="s">
        <v>126</v>
      </c>
      <c r="F460" s="50" t="s">
        <v>126</v>
      </c>
    </row>
    <row r="461" spans="1:6" x14ac:dyDescent="0.3">
      <c r="A461" s="8" t="s">
        <v>1054</v>
      </c>
      <c r="B461" s="11" t="s">
        <v>1055</v>
      </c>
      <c r="C461" s="43" t="s">
        <v>1047</v>
      </c>
      <c r="D461" s="17">
        <v>3699</v>
      </c>
      <c r="E461" s="40">
        <v>3</v>
      </c>
      <c r="F461" s="50">
        <v>81.103000811000001</v>
      </c>
    </row>
    <row r="462" spans="1:6" x14ac:dyDescent="0.3">
      <c r="A462" s="8" t="s">
        <v>1056</v>
      </c>
      <c r="B462" s="11" t="s">
        <v>1057</v>
      </c>
      <c r="C462" s="43" t="s">
        <v>1047</v>
      </c>
      <c r="D462" s="17">
        <v>3620</v>
      </c>
      <c r="E462" s="40">
        <v>3</v>
      </c>
      <c r="F462" s="50">
        <v>82.872928177000006</v>
      </c>
    </row>
    <row r="463" spans="1:6" x14ac:dyDescent="0.3">
      <c r="A463" s="8" t="s">
        <v>1058</v>
      </c>
      <c r="B463" s="11" t="s">
        <v>1059</v>
      </c>
      <c r="C463" s="43" t="s">
        <v>1047</v>
      </c>
      <c r="D463" s="17">
        <v>3039</v>
      </c>
      <c r="E463" s="40">
        <v>3</v>
      </c>
      <c r="F463" s="50">
        <v>98.716683118999995</v>
      </c>
    </row>
    <row r="464" spans="1:6" x14ac:dyDescent="0.3">
      <c r="A464" s="8" t="s">
        <v>1060</v>
      </c>
      <c r="B464" s="11" t="s">
        <v>1061</v>
      </c>
      <c r="C464" s="43" t="s">
        <v>1047</v>
      </c>
      <c r="D464" s="17">
        <v>2707</v>
      </c>
      <c r="E464" s="40">
        <v>10</v>
      </c>
      <c r="F464" s="50">
        <v>369.41263391000001</v>
      </c>
    </row>
    <row r="465" spans="1:6" x14ac:dyDescent="0.3">
      <c r="A465" s="8" t="s">
        <v>1062</v>
      </c>
      <c r="B465" s="11" t="s">
        <v>1063</v>
      </c>
      <c r="C465" s="43" t="s">
        <v>1047</v>
      </c>
      <c r="D465" s="17">
        <v>3227</v>
      </c>
      <c r="E465" s="40">
        <v>1</v>
      </c>
      <c r="F465" s="50">
        <v>30.988534242</v>
      </c>
    </row>
    <row r="466" spans="1:6" x14ac:dyDescent="0.3">
      <c r="A466" s="8" t="s">
        <v>1064</v>
      </c>
      <c r="B466" s="11" t="s">
        <v>1065</v>
      </c>
      <c r="C466" s="43" t="s">
        <v>1066</v>
      </c>
      <c r="D466" s="17">
        <v>3191</v>
      </c>
      <c r="E466" s="40">
        <v>10</v>
      </c>
      <c r="F466" s="50">
        <v>313.38138515000003</v>
      </c>
    </row>
    <row r="467" spans="1:6" x14ac:dyDescent="0.3">
      <c r="A467" s="8" t="s">
        <v>1067</v>
      </c>
      <c r="B467" s="11" t="s">
        <v>1068</v>
      </c>
      <c r="C467" s="43" t="s">
        <v>1066</v>
      </c>
      <c r="D467" s="17">
        <v>5021</v>
      </c>
      <c r="E467" s="40">
        <v>6</v>
      </c>
      <c r="F467" s="50">
        <v>119.49810795</v>
      </c>
    </row>
    <row r="468" spans="1:6" x14ac:dyDescent="0.3">
      <c r="A468" s="8" t="s">
        <v>1069</v>
      </c>
      <c r="B468" s="11" t="s">
        <v>1070</v>
      </c>
      <c r="C468" s="43" t="s">
        <v>1066</v>
      </c>
      <c r="D468" s="17">
        <v>4077</v>
      </c>
      <c r="E468" s="40">
        <v>9</v>
      </c>
      <c r="F468" s="50">
        <v>220.75055187999999</v>
      </c>
    </row>
    <row r="469" spans="1:6" x14ac:dyDescent="0.3">
      <c r="A469" s="8" t="s">
        <v>1071</v>
      </c>
      <c r="B469" s="11" t="s">
        <v>1072</v>
      </c>
      <c r="C469" s="43" t="s">
        <v>1066</v>
      </c>
      <c r="D469" s="17">
        <v>3049</v>
      </c>
      <c r="E469" s="40">
        <v>8</v>
      </c>
      <c r="F469" s="50">
        <v>262.38110855999997</v>
      </c>
    </row>
    <row r="470" spans="1:6" x14ac:dyDescent="0.3">
      <c r="A470" s="8" t="s">
        <v>1073</v>
      </c>
      <c r="B470" s="11" t="s">
        <v>1074</v>
      </c>
      <c r="C470" s="43" t="s">
        <v>1066</v>
      </c>
      <c r="D470" s="17">
        <v>4096</v>
      </c>
      <c r="E470" s="40">
        <v>5</v>
      </c>
      <c r="F470" s="50">
        <v>122.0703125</v>
      </c>
    </row>
    <row r="471" spans="1:6" x14ac:dyDescent="0.3">
      <c r="A471" s="8" t="s">
        <v>1075</v>
      </c>
      <c r="B471" s="11" t="s">
        <v>1076</v>
      </c>
      <c r="C471" s="43" t="s">
        <v>1066</v>
      </c>
      <c r="D471" s="17">
        <v>4861</v>
      </c>
      <c r="E471" s="40">
        <v>22</v>
      </c>
      <c r="F471" s="50">
        <v>452.58177330000001</v>
      </c>
    </row>
    <row r="472" spans="1:6" x14ac:dyDescent="0.3">
      <c r="A472" s="8" t="s">
        <v>1077</v>
      </c>
      <c r="B472" s="11" t="s">
        <v>1078</v>
      </c>
      <c r="C472" s="43" t="s">
        <v>1066</v>
      </c>
      <c r="D472" s="17">
        <v>3782</v>
      </c>
      <c r="E472" s="40">
        <v>11</v>
      </c>
      <c r="F472" s="50">
        <v>290.85140137000002</v>
      </c>
    </row>
    <row r="473" spans="1:6" x14ac:dyDescent="0.3">
      <c r="A473" s="8" t="s">
        <v>1079</v>
      </c>
      <c r="B473" s="11" t="s">
        <v>1080</v>
      </c>
      <c r="C473" s="43" t="s">
        <v>1066</v>
      </c>
      <c r="D473" s="17">
        <v>7117</v>
      </c>
      <c r="E473" s="40">
        <v>14</v>
      </c>
      <c r="F473" s="50">
        <v>196.71209779</v>
      </c>
    </row>
    <row r="474" spans="1:6" x14ac:dyDescent="0.3">
      <c r="A474" s="8" t="s">
        <v>1081</v>
      </c>
      <c r="B474" s="11" t="s">
        <v>1082</v>
      </c>
      <c r="C474" s="43" t="s">
        <v>1066</v>
      </c>
      <c r="D474" s="17">
        <v>3943</v>
      </c>
      <c r="E474" s="40">
        <v>21</v>
      </c>
      <c r="F474" s="50">
        <v>532.58939893000002</v>
      </c>
    </row>
    <row r="475" spans="1:6" x14ac:dyDescent="0.3">
      <c r="A475" s="8" t="s">
        <v>1083</v>
      </c>
      <c r="B475" s="11" t="s">
        <v>1084</v>
      </c>
      <c r="C475" s="43" t="s">
        <v>1066</v>
      </c>
      <c r="D475" s="17">
        <v>3140</v>
      </c>
      <c r="E475" s="40">
        <v>10</v>
      </c>
      <c r="F475" s="50">
        <v>318.47133758000001</v>
      </c>
    </row>
    <row r="476" spans="1:6" x14ac:dyDescent="0.3">
      <c r="A476" s="8" t="s">
        <v>1085</v>
      </c>
      <c r="B476" s="11" t="s">
        <v>1086</v>
      </c>
      <c r="C476" s="43" t="s">
        <v>1066</v>
      </c>
      <c r="D476" s="17">
        <v>3413</v>
      </c>
      <c r="E476" s="40">
        <v>5</v>
      </c>
      <c r="F476" s="50">
        <v>146.49868151000001</v>
      </c>
    </row>
    <row r="477" spans="1:6" x14ac:dyDescent="0.3">
      <c r="A477" s="8" t="s">
        <v>1087</v>
      </c>
      <c r="B477" s="11" t="s">
        <v>1088</v>
      </c>
      <c r="C477" s="43" t="s">
        <v>1066</v>
      </c>
      <c r="D477" s="17">
        <v>3232</v>
      </c>
      <c r="E477" s="40">
        <v>10</v>
      </c>
      <c r="F477" s="50">
        <v>309.40594059</v>
      </c>
    </row>
    <row r="478" spans="1:6" x14ac:dyDescent="0.3">
      <c r="A478" s="8" t="s">
        <v>1089</v>
      </c>
      <c r="B478" s="11" t="s">
        <v>1090</v>
      </c>
      <c r="C478" s="43" t="s">
        <v>1066</v>
      </c>
      <c r="D478" s="17">
        <v>2627</v>
      </c>
      <c r="E478" s="40">
        <v>6</v>
      </c>
      <c r="F478" s="50">
        <v>228.3974115</v>
      </c>
    </row>
    <row r="479" spans="1:6" x14ac:dyDescent="0.3">
      <c r="A479" s="8" t="s">
        <v>1091</v>
      </c>
      <c r="B479" s="11" t="s">
        <v>1092</v>
      </c>
      <c r="C479" s="43" t="s">
        <v>1066</v>
      </c>
      <c r="D479" s="17">
        <v>2726</v>
      </c>
      <c r="E479" s="40">
        <v>5</v>
      </c>
      <c r="F479" s="50">
        <v>183.41892883</v>
      </c>
    </row>
    <row r="480" spans="1:6" x14ac:dyDescent="0.3">
      <c r="A480" s="8" t="s">
        <v>1093</v>
      </c>
      <c r="B480" s="11" t="s">
        <v>1094</v>
      </c>
      <c r="C480" s="43" t="s">
        <v>1066</v>
      </c>
      <c r="D480" s="17">
        <v>5037</v>
      </c>
      <c r="E480" s="40">
        <v>16</v>
      </c>
      <c r="F480" s="50">
        <v>317.64939448000001</v>
      </c>
    </row>
    <row r="481" spans="1:6" x14ac:dyDescent="0.3">
      <c r="A481" s="8" t="s">
        <v>1095</v>
      </c>
      <c r="B481" s="11" t="s">
        <v>1096</v>
      </c>
      <c r="C481" s="43" t="s">
        <v>1066</v>
      </c>
      <c r="D481" s="17">
        <v>3681</v>
      </c>
      <c r="E481" s="40">
        <v>11</v>
      </c>
      <c r="F481" s="50">
        <v>298.83183917000002</v>
      </c>
    </row>
    <row r="482" spans="1:6" x14ac:dyDescent="0.3">
      <c r="A482" s="8" t="s">
        <v>1097</v>
      </c>
      <c r="B482" s="11" t="s">
        <v>1098</v>
      </c>
      <c r="C482" s="43" t="s">
        <v>1066</v>
      </c>
      <c r="D482" s="17">
        <v>4611</v>
      </c>
      <c r="E482" s="40">
        <v>27</v>
      </c>
      <c r="F482" s="50">
        <v>585.55627846000004</v>
      </c>
    </row>
    <row r="483" spans="1:6" x14ac:dyDescent="0.3">
      <c r="A483" s="8" t="s">
        <v>1099</v>
      </c>
      <c r="B483" s="11" t="s">
        <v>1100</v>
      </c>
      <c r="C483" s="43" t="s">
        <v>1066</v>
      </c>
      <c r="D483" s="17">
        <v>3305</v>
      </c>
      <c r="E483" s="40">
        <v>10</v>
      </c>
      <c r="F483" s="50">
        <v>302.57186081999998</v>
      </c>
    </row>
    <row r="484" spans="1:6" x14ac:dyDescent="0.3">
      <c r="A484" s="8" t="s">
        <v>1101</v>
      </c>
      <c r="B484" s="11" t="s">
        <v>1102</v>
      </c>
      <c r="C484" s="43" t="s">
        <v>1066</v>
      </c>
      <c r="D484" s="17">
        <v>4646</v>
      </c>
      <c r="E484" s="40">
        <v>14</v>
      </c>
      <c r="F484" s="50">
        <v>301.33448127000003</v>
      </c>
    </row>
    <row r="485" spans="1:6" x14ac:dyDescent="0.3">
      <c r="A485" s="8" t="s">
        <v>1103</v>
      </c>
      <c r="B485" s="11" t="s">
        <v>1104</v>
      </c>
      <c r="C485" s="43" t="s">
        <v>1066</v>
      </c>
      <c r="D485" s="17">
        <v>3439</v>
      </c>
      <c r="E485" s="40">
        <v>18</v>
      </c>
      <c r="F485" s="50">
        <v>523.40796742999999</v>
      </c>
    </row>
    <row r="486" spans="1:6" x14ac:dyDescent="0.3">
      <c r="A486" s="8" t="s">
        <v>1105</v>
      </c>
      <c r="B486" s="11" t="s">
        <v>1106</v>
      </c>
      <c r="C486" s="43" t="s">
        <v>1066</v>
      </c>
      <c r="D486" s="17">
        <v>3633</v>
      </c>
      <c r="E486" s="40">
        <v>11</v>
      </c>
      <c r="F486" s="50">
        <v>302.78007157000002</v>
      </c>
    </row>
    <row r="487" spans="1:6" x14ac:dyDescent="0.3">
      <c r="A487" s="8" t="s">
        <v>1107</v>
      </c>
      <c r="B487" s="11" t="s">
        <v>1108</v>
      </c>
      <c r="C487" s="43" t="s">
        <v>1066</v>
      </c>
      <c r="D487" s="17">
        <v>2910</v>
      </c>
      <c r="E487" s="40">
        <v>26</v>
      </c>
      <c r="F487" s="50">
        <v>893.47079038000004</v>
      </c>
    </row>
    <row r="488" spans="1:6" x14ac:dyDescent="0.3">
      <c r="A488" s="8" t="s">
        <v>1109</v>
      </c>
      <c r="B488" s="11" t="s">
        <v>1110</v>
      </c>
      <c r="C488" s="43" t="s">
        <v>1066</v>
      </c>
      <c r="D488" s="17">
        <v>2697</v>
      </c>
      <c r="E488" s="40">
        <v>7</v>
      </c>
      <c r="F488" s="50">
        <v>259.54764553000001</v>
      </c>
    </row>
    <row r="489" spans="1:6" x14ac:dyDescent="0.3">
      <c r="A489" s="8" t="s">
        <v>1111</v>
      </c>
      <c r="B489" s="11" t="s">
        <v>1112</v>
      </c>
      <c r="C489" s="43" t="s">
        <v>1066</v>
      </c>
      <c r="D489" s="17">
        <v>2693</v>
      </c>
      <c r="E489" s="40">
        <v>9</v>
      </c>
      <c r="F489" s="50">
        <v>334.19977720000003</v>
      </c>
    </row>
    <row r="490" spans="1:6" x14ac:dyDescent="0.3">
      <c r="A490" s="8" t="s">
        <v>1113</v>
      </c>
      <c r="B490" s="11" t="s">
        <v>1114</v>
      </c>
      <c r="C490" s="43" t="s">
        <v>1066</v>
      </c>
      <c r="D490" s="17">
        <v>3701</v>
      </c>
      <c r="E490" s="40">
        <v>3</v>
      </c>
      <c r="F490" s="50">
        <v>81.059173196000003</v>
      </c>
    </row>
    <row r="491" spans="1:6" x14ac:dyDescent="0.3">
      <c r="A491" s="8" t="s">
        <v>1115</v>
      </c>
      <c r="B491" s="11" t="s">
        <v>1116</v>
      </c>
      <c r="C491" s="43" t="s">
        <v>1066</v>
      </c>
      <c r="D491" s="17">
        <v>3067</v>
      </c>
      <c r="E491" s="40">
        <v>6</v>
      </c>
      <c r="F491" s="50">
        <v>195.63090968</v>
      </c>
    </row>
    <row r="492" spans="1:6" x14ac:dyDescent="0.3">
      <c r="A492" s="8" t="s">
        <v>1117</v>
      </c>
      <c r="B492" s="11" t="s">
        <v>1118</v>
      </c>
      <c r="C492" s="43" t="s">
        <v>1066</v>
      </c>
      <c r="D492" s="17">
        <v>2474</v>
      </c>
      <c r="E492" s="40">
        <v>5</v>
      </c>
      <c r="F492" s="50">
        <v>202.10185934</v>
      </c>
    </row>
    <row r="493" spans="1:6" x14ac:dyDescent="0.3">
      <c r="A493" s="8" t="s">
        <v>1119</v>
      </c>
      <c r="B493" s="11" t="s">
        <v>1120</v>
      </c>
      <c r="C493" s="43" t="s">
        <v>1066</v>
      </c>
      <c r="D493" s="17">
        <v>4745</v>
      </c>
      <c r="E493" s="40">
        <v>13</v>
      </c>
      <c r="F493" s="50">
        <v>273.97260274000001</v>
      </c>
    </row>
    <row r="494" spans="1:6" x14ac:dyDescent="0.3">
      <c r="A494" s="8" t="s">
        <v>1121</v>
      </c>
      <c r="B494" s="11" t="s">
        <v>1122</v>
      </c>
      <c r="C494" s="43" t="s">
        <v>1066</v>
      </c>
      <c r="D494" s="17">
        <v>4962</v>
      </c>
      <c r="E494" s="40">
        <v>3</v>
      </c>
      <c r="F494" s="50">
        <v>60.459492140000002</v>
      </c>
    </row>
    <row r="495" spans="1:6" x14ac:dyDescent="0.3">
      <c r="A495" s="8" t="s">
        <v>1123</v>
      </c>
      <c r="B495" s="11" t="s">
        <v>1124</v>
      </c>
      <c r="C495" s="43" t="s">
        <v>1066</v>
      </c>
      <c r="D495" s="17">
        <v>4128</v>
      </c>
      <c r="E495" s="40">
        <v>11</v>
      </c>
      <c r="F495" s="50">
        <v>266.47286822000001</v>
      </c>
    </row>
    <row r="496" spans="1:6" x14ac:dyDescent="0.3">
      <c r="A496" s="8" t="s">
        <v>1125</v>
      </c>
      <c r="B496" s="11" t="s">
        <v>1126</v>
      </c>
      <c r="C496" s="43" t="s">
        <v>1066</v>
      </c>
      <c r="D496" s="17">
        <v>5271</v>
      </c>
      <c r="E496" s="40">
        <v>11</v>
      </c>
      <c r="F496" s="50">
        <v>208.68905330999999</v>
      </c>
    </row>
    <row r="497" spans="1:6" x14ac:dyDescent="0.3">
      <c r="A497" s="8" t="s">
        <v>1127</v>
      </c>
      <c r="B497" s="11" t="s">
        <v>1128</v>
      </c>
      <c r="C497" s="43" t="s">
        <v>1066</v>
      </c>
      <c r="D497" s="17">
        <v>3891</v>
      </c>
      <c r="E497" s="40">
        <v>10</v>
      </c>
      <c r="F497" s="50">
        <v>257.00334104000001</v>
      </c>
    </row>
    <row r="498" spans="1:6" x14ac:dyDescent="0.3">
      <c r="A498" s="8" t="s">
        <v>1129</v>
      </c>
      <c r="B498" s="11" t="s">
        <v>1130</v>
      </c>
      <c r="C498" s="43" t="s">
        <v>1066</v>
      </c>
      <c r="D498" s="17">
        <v>3242</v>
      </c>
      <c r="E498" s="40">
        <v>8</v>
      </c>
      <c r="F498" s="50">
        <v>246.76125848000001</v>
      </c>
    </row>
    <row r="499" spans="1:6" x14ac:dyDescent="0.3">
      <c r="A499" s="8" t="s">
        <v>1131</v>
      </c>
      <c r="B499" s="11" t="s">
        <v>1132</v>
      </c>
      <c r="C499" s="43" t="s">
        <v>1066</v>
      </c>
      <c r="D499" s="17">
        <v>3281</v>
      </c>
      <c r="E499" s="40">
        <v>11</v>
      </c>
      <c r="F499" s="50">
        <v>335.26363913</v>
      </c>
    </row>
    <row r="500" spans="1:6" x14ac:dyDescent="0.3">
      <c r="A500" s="8" t="s">
        <v>1133</v>
      </c>
      <c r="B500" s="11" t="s">
        <v>1134</v>
      </c>
      <c r="C500" s="43" t="s">
        <v>1066</v>
      </c>
      <c r="D500" s="17">
        <v>4647</v>
      </c>
      <c r="E500" s="40">
        <v>11</v>
      </c>
      <c r="F500" s="50">
        <v>236.71185711000001</v>
      </c>
    </row>
    <row r="501" spans="1:6" x14ac:dyDescent="0.3">
      <c r="A501" s="8" t="s">
        <v>1135</v>
      </c>
      <c r="B501" s="11" t="s">
        <v>1136</v>
      </c>
      <c r="C501" s="43" t="s">
        <v>1066</v>
      </c>
      <c r="D501" s="17">
        <v>2988</v>
      </c>
      <c r="E501" s="40">
        <v>5</v>
      </c>
      <c r="F501" s="50">
        <v>167.33601071000001</v>
      </c>
    </row>
    <row r="502" spans="1:6" x14ac:dyDescent="0.3">
      <c r="A502" s="8" t="s">
        <v>1137</v>
      </c>
      <c r="B502" s="11" t="s">
        <v>1138</v>
      </c>
      <c r="C502" s="43" t="s">
        <v>1066</v>
      </c>
      <c r="D502" s="17">
        <v>4142</v>
      </c>
      <c r="E502" s="40">
        <v>6</v>
      </c>
      <c r="F502" s="50">
        <v>144.85755674000001</v>
      </c>
    </row>
    <row r="503" spans="1:6" x14ac:dyDescent="0.3">
      <c r="A503" s="8" t="s">
        <v>1139</v>
      </c>
      <c r="B503" s="11" t="s">
        <v>1140</v>
      </c>
      <c r="C503" s="43" t="s">
        <v>1066</v>
      </c>
      <c r="D503" s="17">
        <v>3605</v>
      </c>
      <c r="E503" s="40">
        <v>9</v>
      </c>
      <c r="F503" s="50">
        <v>249.65325935999999</v>
      </c>
    </row>
    <row r="504" spans="1:6" x14ac:dyDescent="0.3">
      <c r="A504" s="8" t="s">
        <v>1141</v>
      </c>
      <c r="B504" s="11" t="s">
        <v>1142</v>
      </c>
      <c r="C504" s="43" t="s">
        <v>1066</v>
      </c>
      <c r="D504" s="17">
        <v>4208</v>
      </c>
      <c r="E504" s="40">
        <v>11</v>
      </c>
      <c r="F504" s="50">
        <v>261.40684411000001</v>
      </c>
    </row>
    <row r="505" spans="1:6" x14ac:dyDescent="0.3">
      <c r="A505" s="8" t="s">
        <v>1143</v>
      </c>
      <c r="B505" s="11" t="s">
        <v>1144</v>
      </c>
      <c r="C505" s="43" t="s">
        <v>1066</v>
      </c>
      <c r="D505" s="17">
        <v>3086</v>
      </c>
      <c r="E505" s="40">
        <v>10</v>
      </c>
      <c r="F505" s="50">
        <v>324.04406999000003</v>
      </c>
    </row>
    <row r="506" spans="1:6" x14ac:dyDescent="0.3">
      <c r="A506" s="8" t="s">
        <v>1145</v>
      </c>
      <c r="B506" s="11" t="s">
        <v>1146</v>
      </c>
      <c r="C506" s="43" t="s">
        <v>1066</v>
      </c>
      <c r="D506" s="17">
        <v>3021</v>
      </c>
      <c r="E506" s="40">
        <v>10</v>
      </c>
      <c r="F506" s="50">
        <v>331.01621978999998</v>
      </c>
    </row>
    <row r="507" spans="1:6" x14ac:dyDescent="0.3">
      <c r="A507" s="8" t="s">
        <v>1147</v>
      </c>
      <c r="B507" s="11" t="s">
        <v>1148</v>
      </c>
      <c r="C507" s="43" t="s">
        <v>1066</v>
      </c>
      <c r="D507" s="17">
        <v>5174</v>
      </c>
      <c r="E507" s="40">
        <v>10</v>
      </c>
      <c r="F507" s="50">
        <v>193.27406262</v>
      </c>
    </row>
    <row r="508" spans="1:6" x14ac:dyDescent="0.3">
      <c r="A508" s="8" t="s">
        <v>1149</v>
      </c>
      <c r="B508" s="11" t="s">
        <v>1150</v>
      </c>
      <c r="C508" s="43" t="s">
        <v>1151</v>
      </c>
      <c r="D508" s="17">
        <v>3129</v>
      </c>
      <c r="E508" s="40">
        <v>18</v>
      </c>
      <c r="F508" s="50">
        <v>575.26366251000002</v>
      </c>
    </row>
    <row r="509" spans="1:6" x14ac:dyDescent="0.3">
      <c r="A509" s="8" t="s">
        <v>1152</v>
      </c>
      <c r="B509" s="11" t="s">
        <v>1153</v>
      </c>
      <c r="C509" s="43" t="s">
        <v>1151</v>
      </c>
      <c r="D509" s="17">
        <v>3976</v>
      </c>
      <c r="E509" s="40">
        <v>11</v>
      </c>
      <c r="F509" s="50">
        <v>276.65995975999999</v>
      </c>
    </row>
    <row r="510" spans="1:6" x14ac:dyDescent="0.3">
      <c r="A510" s="8" t="s">
        <v>1154</v>
      </c>
      <c r="B510" s="11" t="s">
        <v>1155</v>
      </c>
      <c r="C510" s="43" t="s">
        <v>1151</v>
      </c>
      <c r="D510" s="17">
        <v>3670</v>
      </c>
      <c r="E510" s="40">
        <v>9</v>
      </c>
      <c r="F510" s="50">
        <v>245.23160763000001</v>
      </c>
    </row>
    <row r="511" spans="1:6" x14ac:dyDescent="0.3">
      <c r="A511" s="8" t="s">
        <v>1156</v>
      </c>
      <c r="B511" s="11" t="s">
        <v>1157</v>
      </c>
      <c r="C511" s="43" t="s">
        <v>1151</v>
      </c>
      <c r="D511" s="17">
        <v>3673</v>
      </c>
      <c r="E511" s="40">
        <v>7</v>
      </c>
      <c r="F511" s="50">
        <v>190.57990742999999</v>
      </c>
    </row>
    <row r="512" spans="1:6" x14ac:dyDescent="0.3">
      <c r="A512" s="8" t="s">
        <v>1158</v>
      </c>
      <c r="B512" s="11" t="s">
        <v>1159</v>
      </c>
      <c r="C512" s="43" t="s">
        <v>1151</v>
      </c>
      <c r="D512" s="17">
        <v>2856</v>
      </c>
      <c r="E512" s="40" t="s">
        <v>126</v>
      </c>
      <c r="F512" s="50" t="s">
        <v>126</v>
      </c>
    </row>
    <row r="513" spans="1:6" x14ac:dyDescent="0.3">
      <c r="A513" s="8" t="s">
        <v>1160</v>
      </c>
      <c r="B513" s="11" t="s">
        <v>1161</v>
      </c>
      <c r="C513" s="43" t="s">
        <v>1151</v>
      </c>
      <c r="D513" s="17">
        <v>4267</v>
      </c>
      <c r="E513" s="40">
        <v>9</v>
      </c>
      <c r="F513" s="50">
        <v>210.92102180000001</v>
      </c>
    </row>
    <row r="514" spans="1:6" x14ac:dyDescent="0.3">
      <c r="A514" s="8" t="s">
        <v>1162</v>
      </c>
      <c r="B514" s="11" t="s">
        <v>1163</v>
      </c>
      <c r="C514" s="43" t="s">
        <v>1151</v>
      </c>
      <c r="D514" s="17">
        <v>3715</v>
      </c>
      <c r="E514" s="40">
        <v>7</v>
      </c>
      <c r="F514" s="50">
        <v>188.42530282999999</v>
      </c>
    </row>
    <row r="515" spans="1:6" x14ac:dyDescent="0.3">
      <c r="A515" s="8" t="s">
        <v>1164</v>
      </c>
      <c r="B515" s="11" t="s">
        <v>1165</v>
      </c>
      <c r="C515" s="43" t="s">
        <v>1151</v>
      </c>
      <c r="D515" s="17">
        <v>3659</v>
      </c>
      <c r="E515" s="40">
        <v>7</v>
      </c>
      <c r="F515" s="50">
        <v>191.30910084999999</v>
      </c>
    </row>
    <row r="516" spans="1:6" x14ac:dyDescent="0.3">
      <c r="A516" s="8" t="s">
        <v>1166</v>
      </c>
      <c r="B516" s="11" t="s">
        <v>1167</v>
      </c>
      <c r="C516" s="43" t="s">
        <v>1151</v>
      </c>
      <c r="D516" s="17">
        <v>4611</v>
      </c>
      <c r="E516" s="40">
        <v>12</v>
      </c>
      <c r="F516" s="50">
        <v>260.24723487</v>
      </c>
    </row>
    <row r="517" spans="1:6" x14ac:dyDescent="0.3">
      <c r="A517" s="8" t="s">
        <v>1168</v>
      </c>
      <c r="B517" s="11" t="s">
        <v>1169</v>
      </c>
      <c r="C517" s="43" t="s">
        <v>1151</v>
      </c>
      <c r="D517" s="17">
        <v>3130</v>
      </c>
      <c r="E517" s="40">
        <v>8</v>
      </c>
      <c r="F517" s="50">
        <v>255.59105431</v>
      </c>
    </row>
    <row r="518" spans="1:6" x14ac:dyDescent="0.3">
      <c r="A518" s="8" t="s">
        <v>1170</v>
      </c>
      <c r="B518" s="11" t="s">
        <v>1171</v>
      </c>
      <c r="C518" s="43" t="s">
        <v>1151</v>
      </c>
      <c r="D518" s="17">
        <v>3306</v>
      </c>
      <c r="E518" s="40">
        <v>7</v>
      </c>
      <c r="F518" s="50">
        <v>211.73623713999999</v>
      </c>
    </row>
    <row r="519" spans="1:6" x14ac:dyDescent="0.3">
      <c r="A519" s="8" t="s">
        <v>1172</v>
      </c>
      <c r="B519" s="11" t="s">
        <v>1173</v>
      </c>
      <c r="C519" s="43" t="s">
        <v>1151</v>
      </c>
      <c r="D519" s="17">
        <v>3000</v>
      </c>
      <c r="E519" s="40">
        <v>4</v>
      </c>
      <c r="F519" s="50">
        <v>133.33333332999999</v>
      </c>
    </row>
    <row r="520" spans="1:6" x14ac:dyDescent="0.3">
      <c r="A520" s="8" t="s">
        <v>1174</v>
      </c>
      <c r="B520" s="11" t="s">
        <v>1175</v>
      </c>
      <c r="C520" s="43" t="s">
        <v>1151</v>
      </c>
      <c r="D520" s="17">
        <v>5261</v>
      </c>
      <c r="E520" s="40">
        <v>23</v>
      </c>
      <c r="F520" s="50">
        <v>437.17924348999998</v>
      </c>
    </row>
    <row r="521" spans="1:6" x14ac:dyDescent="0.3">
      <c r="A521" s="8" t="s">
        <v>1176</v>
      </c>
      <c r="B521" s="11" t="s">
        <v>1177</v>
      </c>
      <c r="C521" s="43" t="s">
        <v>1151</v>
      </c>
      <c r="D521" s="17">
        <v>6154</v>
      </c>
      <c r="E521" s="40">
        <v>5</v>
      </c>
      <c r="F521" s="50">
        <v>81.247968800999999</v>
      </c>
    </row>
    <row r="522" spans="1:6" x14ac:dyDescent="0.3">
      <c r="A522" s="8" t="s">
        <v>1178</v>
      </c>
      <c r="B522" s="11" t="s">
        <v>1179</v>
      </c>
      <c r="C522" s="43" t="s">
        <v>1151</v>
      </c>
      <c r="D522" s="17">
        <v>2892</v>
      </c>
      <c r="E522" s="40">
        <v>3</v>
      </c>
      <c r="F522" s="50">
        <v>103.73443983</v>
      </c>
    </row>
    <row r="523" spans="1:6" x14ac:dyDescent="0.3">
      <c r="A523" s="8" t="s">
        <v>1180</v>
      </c>
      <c r="B523" s="11" t="s">
        <v>1181</v>
      </c>
      <c r="C523" s="43" t="s">
        <v>1151</v>
      </c>
      <c r="D523" s="17">
        <v>3841</v>
      </c>
      <c r="E523" s="40">
        <v>2</v>
      </c>
      <c r="F523" s="50">
        <v>52.069773496000003</v>
      </c>
    </row>
    <row r="524" spans="1:6" x14ac:dyDescent="0.3">
      <c r="A524" s="8" t="s">
        <v>1182</v>
      </c>
      <c r="B524" s="11" t="s">
        <v>1183</v>
      </c>
      <c r="C524" s="43" t="s">
        <v>1151</v>
      </c>
      <c r="D524" s="17">
        <v>2820</v>
      </c>
      <c r="E524" s="40">
        <v>4</v>
      </c>
      <c r="F524" s="50">
        <v>141.84397163</v>
      </c>
    </row>
    <row r="525" spans="1:6" x14ac:dyDescent="0.3">
      <c r="A525" s="8" t="s">
        <v>1184</v>
      </c>
      <c r="B525" s="11" t="s">
        <v>1185</v>
      </c>
      <c r="C525" s="43" t="s">
        <v>1151</v>
      </c>
      <c r="D525" s="17">
        <v>3977</v>
      </c>
      <c r="E525" s="40">
        <v>1</v>
      </c>
      <c r="F525" s="50">
        <v>25.144581342999999</v>
      </c>
    </row>
    <row r="526" spans="1:6" x14ac:dyDescent="0.3">
      <c r="A526" s="8" t="s">
        <v>1186</v>
      </c>
      <c r="B526" s="11" t="s">
        <v>1187</v>
      </c>
      <c r="C526" s="43" t="s">
        <v>1151</v>
      </c>
      <c r="D526" s="17">
        <v>3498</v>
      </c>
      <c r="E526" s="40">
        <v>2</v>
      </c>
      <c r="F526" s="50">
        <v>57.175528874000001</v>
      </c>
    </row>
    <row r="527" spans="1:6" x14ac:dyDescent="0.3">
      <c r="A527" s="8" t="s">
        <v>1188</v>
      </c>
      <c r="B527" s="11" t="s">
        <v>1189</v>
      </c>
      <c r="C527" s="43" t="s">
        <v>1151</v>
      </c>
      <c r="D527" s="17">
        <v>3609</v>
      </c>
      <c r="E527" s="40">
        <v>1</v>
      </c>
      <c r="F527" s="50">
        <v>27.708506511</v>
      </c>
    </row>
    <row r="528" spans="1:6" x14ac:dyDescent="0.3">
      <c r="A528" s="8" t="s">
        <v>1190</v>
      </c>
      <c r="B528" s="11" t="s">
        <v>1191</v>
      </c>
      <c r="C528" s="43" t="s">
        <v>1151</v>
      </c>
      <c r="D528" s="17">
        <v>2506</v>
      </c>
      <c r="E528" s="40">
        <v>4</v>
      </c>
      <c r="F528" s="50">
        <v>159.61691938999999</v>
      </c>
    </row>
    <row r="529" spans="1:6" x14ac:dyDescent="0.3">
      <c r="A529" s="8" t="s">
        <v>1192</v>
      </c>
      <c r="B529" s="11" t="s">
        <v>1193</v>
      </c>
      <c r="C529" s="43" t="s">
        <v>1151</v>
      </c>
      <c r="D529" s="17">
        <v>3008</v>
      </c>
      <c r="E529" s="40">
        <v>7</v>
      </c>
      <c r="F529" s="50">
        <v>232.71276596000001</v>
      </c>
    </row>
    <row r="530" spans="1:6" x14ac:dyDescent="0.3">
      <c r="A530" s="8" t="s">
        <v>1194</v>
      </c>
      <c r="B530" s="11" t="s">
        <v>1195</v>
      </c>
      <c r="C530" s="43" t="s">
        <v>1151</v>
      </c>
      <c r="D530" s="17">
        <v>3048</v>
      </c>
      <c r="E530" s="40">
        <v>7</v>
      </c>
      <c r="F530" s="50">
        <v>229.65879265000001</v>
      </c>
    </row>
    <row r="531" spans="1:6" x14ac:dyDescent="0.3">
      <c r="A531" s="8" t="s">
        <v>1196</v>
      </c>
      <c r="B531" s="11" t="s">
        <v>1197</v>
      </c>
      <c r="C531" s="43" t="s">
        <v>1151</v>
      </c>
      <c r="D531" s="17">
        <v>3413</v>
      </c>
      <c r="E531" s="40">
        <v>6</v>
      </c>
      <c r="F531" s="50">
        <v>175.79841780999999</v>
      </c>
    </row>
    <row r="532" spans="1:6" x14ac:dyDescent="0.3">
      <c r="A532" s="8" t="s">
        <v>1198</v>
      </c>
      <c r="B532" s="11" t="s">
        <v>1199</v>
      </c>
      <c r="C532" s="43" t="s">
        <v>1151</v>
      </c>
      <c r="D532" s="17">
        <v>3897</v>
      </c>
      <c r="E532" s="40">
        <v>9</v>
      </c>
      <c r="F532" s="50">
        <v>230.94688221999999</v>
      </c>
    </row>
    <row r="533" spans="1:6" x14ac:dyDescent="0.3">
      <c r="A533" s="8" t="s">
        <v>1200</v>
      </c>
      <c r="B533" s="11" t="s">
        <v>1201</v>
      </c>
      <c r="C533" s="43" t="s">
        <v>1151</v>
      </c>
      <c r="D533" s="17">
        <v>3111</v>
      </c>
      <c r="E533" s="40">
        <v>2</v>
      </c>
      <c r="F533" s="50">
        <v>64.288010286000002</v>
      </c>
    </row>
    <row r="534" spans="1:6" x14ac:dyDescent="0.3">
      <c r="A534" s="8" t="s">
        <v>1202</v>
      </c>
      <c r="B534" s="11" t="s">
        <v>1203</v>
      </c>
      <c r="C534" s="43" t="s">
        <v>1151</v>
      </c>
      <c r="D534" s="17">
        <v>2807</v>
      </c>
      <c r="E534" s="40">
        <v>7</v>
      </c>
      <c r="F534" s="50">
        <v>249.37655860000001</v>
      </c>
    </row>
    <row r="535" spans="1:6" x14ac:dyDescent="0.3">
      <c r="A535" s="8" t="s">
        <v>1204</v>
      </c>
      <c r="B535" s="11" t="s">
        <v>1205</v>
      </c>
      <c r="C535" s="43" t="s">
        <v>1151</v>
      </c>
      <c r="D535" s="17">
        <v>2566</v>
      </c>
      <c r="E535" s="40">
        <v>2</v>
      </c>
      <c r="F535" s="50">
        <v>77.942322680999993</v>
      </c>
    </row>
    <row r="536" spans="1:6" x14ac:dyDescent="0.3">
      <c r="A536" s="8" t="s">
        <v>1206</v>
      </c>
      <c r="B536" s="11" t="s">
        <v>1207</v>
      </c>
      <c r="C536" s="43" t="s">
        <v>1151</v>
      </c>
      <c r="D536" s="17">
        <v>4340</v>
      </c>
      <c r="E536" s="40">
        <v>6</v>
      </c>
      <c r="F536" s="50">
        <v>138.24884793000001</v>
      </c>
    </row>
    <row r="537" spans="1:6" x14ac:dyDescent="0.3">
      <c r="A537" s="8" t="s">
        <v>1208</v>
      </c>
      <c r="B537" s="11" t="s">
        <v>1209</v>
      </c>
      <c r="C537" s="43" t="s">
        <v>1151</v>
      </c>
      <c r="D537" s="17">
        <v>2542</v>
      </c>
      <c r="E537" s="40">
        <v>3</v>
      </c>
      <c r="F537" s="50">
        <v>118.01730920999999</v>
      </c>
    </row>
    <row r="538" spans="1:6" x14ac:dyDescent="0.3">
      <c r="A538" s="8" t="s">
        <v>1210</v>
      </c>
      <c r="B538" s="11" t="s">
        <v>1211</v>
      </c>
      <c r="C538" s="43" t="s">
        <v>1151</v>
      </c>
      <c r="D538" s="17">
        <v>3512</v>
      </c>
      <c r="E538" s="40">
        <v>11</v>
      </c>
      <c r="F538" s="50">
        <v>313.21184510000001</v>
      </c>
    </row>
    <row r="539" spans="1:6" x14ac:dyDescent="0.3">
      <c r="A539" s="8" t="s">
        <v>1212</v>
      </c>
      <c r="B539" s="11" t="s">
        <v>1213</v>
      </c>
      <c r="C539" s="43" t="s">
        <v>1151</v>
      </c>
      <c r="D539" s="17">
        <v>3413</v>
      </c>
      <c r="E539" s="40">
        <v>8</v>
      </c>
      <c r="F539" s="50">
        <v>234.39789042000001</v>
      </c>
    </row>
    <row r="540" spans="1:6" x14ac:dyDescent="0.3">
      <c r="A540" s="8" t="s">
        <v>1214</v>
      </c>
      <c r="B540" s="11" t="s">
        <v>1215</v>
      </c>
      <c r="C540" s="43" t="s">
        <v>1151</v>
      </c>
      <c r="D540" s="17">
        <v>3071</v>
      </c>
      <c r="E540" s="40">
        <v>7</v>
      </c>
      <c r="F540" s="50">
        <v>227.93878215999999</v>
      </c>
    </row>
    <row r="541" spans="1:6" x14ac:dyDescent="0.3">
      <c r="A541" s="8" t="s">
        <v>1216</v>
      </c>
      <c r="B541" s="11" t="s">
        <v>1217</v>
      </c>
      <c r="C541" s="43" t="s">
        <v>1151</v>
      </c>
      <c r="D541" s="17">
        <v>5053</v>
      </c>
      <c r="E541" s="40">
        <v>22</v>
      </c>
      <c r="F541" s="50">
        <v>435.38491985000002</v>
      </c>
    </row>
    <row r="542" spans="1:6" x14ac:dyDescent="0.3">
      <c r="A542" s="8" t="s">
        <v>1218</v>
      </c>
      <c r="B542" s="11" t="s">
        <v>1219</v>
      </c>
      <c r="C542" s="43" t="s">
        <v>1151</v>
      </c>
      <c r="D542" s="17">
        <v>2663</v>
      </c>
      <c r="E542" s="40">
        <v>6</v>
      </c>
      <c r="F542" s="50">
        <v>225.30980098000001</v>
      </c>
    </row>
    <row r="543" spans="1:6" x14ac:dyDescent="0.3">
      <c r="A543" s="8" t="s">
        <v>1220</v>
      </c>
      <c r="B543" s="11" t="s">
        <v>1221</v>
      </c>
      <c r="C543" s="43" t="s">
        <v>1151</v>
      </c>
      <c r="D543" s="17">
        <v>3928</v>
      </c>
      <c r="E543" s="40">
        <v>5</v>
      </c>
      <c r="F543" s="50">
        <v>127.29124236</v>
      </c>
    </row>
    <row r="544" spans="1:6" x14ac:dyDescent="0.3">
      <c r="A544" s="8" t="s">
        <v>1222</v>
      </c>
      <c r="B544" s="11" t="s">
        <v>1223</v>
      </c>
      <c r="C544" s="43" t="s">
        <v>1151</v>
      </c>
      <c r="D544" s="17">
        <v>2790</v>
      </c>
      <c r="E544" s="40">
        <v>6</v>
      </c>
      <c r="F544" s="50">
        <v>215.05376344000001</v>
      </c>
    </row>
    <row r="545" spans="1:6" x14ac:dyDescent="0.3">
      <c r="A545" s="8" t="s">
        <v>1224</v>
      </c>
      <c r="B545" s="11" t="s">
        <v>1225</v>
      </c>
      <c r="C545" s="43" t="s">
        <v>1151</v>
      </c>
      <c r="D545" s="17">
        <v>2932</v>
      </c>
      <c r="E545" s="40">
        <v>4</v>
      </c>
      <c r="F545" s="50">
        <v>136.42564802000001</v>
      </c>
    </row>
    <row r="546" spans="1:6" x14ac:dyDescent="0.3">
      <c r="A546" s="8" t="s">
        <v>1226</v>
      </c>
      <c r="B546" s="11" t="s">
        <v>1227</v>
      </c>
      <c r="C546" s="43" t="s">
        <v>1151</v>
      </c>
      <c r="D546" s="17">
        <v>6370</v>
      </c>
      <c r="E546" s="40">
        <v>22</v>
      </c>
      <c r="F546" s="50">
        <v>345.36891680000002</v>
      </c>
    </row>
    <row r="547" spans="1:6" x14ac:dyDescent="0.3">
      <c r="A547" s="8" t="s">
        <v>1228</v>
      </c>
      <c r="B547" s="11" t="s">
        <v>1229</v>
      </c>
      <c r="C547" s="43" t="s">
        <v>1151</v>
      </c>
      <c r="D547" s="17">
        <v>4402</v>
      </c>
      <c r="E547" s="40">
        <v>8</v>
      </c>
      <c r="F547" s="50">
        <v>181.73557474</v>
      </c>
    </row>
    <row r="548" spans="1:6" x14ac:dyDescent="0.3">
      <c r="A548" s="8" t="s">
        <v>1230</v>
      </c>
      <c r="B548" s="11" t="s">
        <v>1231</v>
      </c>
      <c r="C548" s="43" t="s">
        <v>1151</v>
      </c>
      <c r="D548" s="17">
        <v>3155</v>
      </c>
      <c r="E548" s="40">
        <v>14</v>
      </c>
      <c r="F548" s="50">
        <v>443.74009509000001</v>
      </c>
    </row>
    <row r="549" spans="1:6" x14ac:dyDescent="0.3">
      <c r="A549" s="8" t="s">
        <v>1232</v>
      </c>
      <c r="B549" s="11" t="s">
        <v>1233</v>
      </c>
      <c r="C549" s="43" t="s">
        <v>1151</v>
      </c>
      <c r="D549" s="17">
        <v>3639</v>
      </c>
      <c r="E549" s="40">
        <v>2</v>
      </c>
      <c r="F549" s="50">
        <v>54.960153888000001</v>
      </c>
    </row>
    <row r="550" spans="1:6" x14ac:dyDescent="0.3">
      <c r="A550" s="8" t="s">
        <v>1234</v>
      </c>
      <c r="B550" s="11" t="s">
        <v>1235</v>
      </c>
      <c r="C550" s="43" t="s">
        <v>1151</v>
      </c>
      <c r="D550" s="17">
        <v>4144</v>
      </c>
      <c r="E550" s="40">
        <v>9</v>
      </c>
      <c r="F550" s="50">
        <v>217.18146718</v>
      </c>
    </row>
    <row r="551" spans="1:6" x14ac:dyDescent="0.3">
      <c r="A551" s="8" t="s">
        <v>1236</v>
      </c>
      <c r="B551" s="11" t="s">
        <v>1237</v>
      </c>
      <c r="C551" s="43" t="s">
        <v>1151</v>
      </c>
      <c r="D551" s="17">
        <v>2583</v>
      </c>
      <c r="E551" s="40">
        <v>3</v>
      </c>
      <c r="F551" s="50">
        <v>116.14401857999999</v>
      </c>
    </row>
    <row r="552" spans="1:6" x14ac:dyDescent="0.3">
      <c r="A552" s="8" t="s">
        <v>1238</v>
      </c>
      <c r="B552" s="11" t="s">
        <v>1239</v>
      </c>
      <c r="C552" s="43" t="s">
        <v>1151</v>
      </c>
      <c r="D552" s="17">
        <v>2756</v>
      </c>
      <c r="E552" s="40">
        <v>8</v>
      </c>
      <c r="F552" s="50">
        <v>290.27576197000002</v>
      </c>
    </row>
    <row r="553" spans="1:6" x14ac:dyDescent="0.3">
      <c r="A553" s="8" t="s">
        <v>1240</v>
      </c>
      <c r="B553" s="11" t="s">
        <v>1241</v>
      </c>
      <c r="C553" s="43" t="s">
        <v>1151</v>
      </c>
      <c r="D553" s="17">
        <v>4533</v>
      </c>
      <c r="E553" s="40">
        <v>10</v>
      </c>
      <c r="F553" s="50">
        <v>220.60445621</v>
      </c>
    </row>
    <row r="554" spans="1:6" x14ac:dyDescent="0.3">
      <c r="A554" s="8" t="s">
        <v>1242</v>
      </c>
      <c r="B554" s="11" t="s">
        <v>1243</v>
      </c>
      <c r="C554" s="43" t="s">
        <v>1151</v>
      </c>
      <c r="D554" s="17">
        <v>3324</v>
      </c>
      <c r="E554" s="40">
        <v>20</v>
      </c>
      <c r="F554" s="50">
        <v>601.68471721000003</v>
      </c>
    </row>
    <row r="555" spans="1:6" x14ac:dyDescent="0.3">
      <c r="A555" s="8" t="s">
        <v>1244</v>
      </c>
      <c r="B555" s="11" t="s">
        <v>1245</v>
      </c>
      <c r="C555" s="43" t="s">
        <v>1151</v>
      </c>
      <c r="D555" s="17">
        <v>2907</v>
      </c>
      <c r="E555" s="40">
        <v>7</v>
      </c>
      <c r="F555" s="50">
        <v>240.79807362</v>
      </c>
    </row>
    <row r="556" spans="1:6" x14ac:dyDescent="0.3">
      <c r="A556" s="8" t="s">
        <v>1246</v>
      </c>
      <c r="B556" s="11" t="s">
        <v>1247</v>
      </c>
      <c r="C556" s="43" t="s">
        <v>1151</v>
      </c>
      <c r="D556" s="17">
        <v>2853</v>
      </c>
      <c r="E556" s="40">
        <v>5</v>
      </c>
      <c r="F556" s="50">
        <v>175.25411847000001</v>
      </c>
    </row>
    <row r="557" spans="1:6" x14ac:dyDescent="0.3">
      <c r="A557" s="8" t="s">
        <v>1248</v>
      </c>
      <c r="B557" s="11" t="s">
        <v>1249</v>
      </c>
      <c r="C557" s="43" t="s">
        <v>1151</v>
      </c>
      <c r="D557" s="17">
        <v>2567</v>
      </c>
      <c r="E557" s="40">
        <v>1</v>
      </c>
      <c r="F557" s="50">
        <v>38.955979743</v>
      </c>
    </row>
    <row r="558" spans="1:6" x14ac:dyDescent="0.3">
      <c r="A558" s="8" t="s">
        <v>1250</v>
      </c>
      <c r="B558" s="11" t="s">
        <v>1251</v>
      </c>
      <c r="C558" s="43" t="s">
        <v>1151</v>
      </c>
      <c r="D558" s="17">
        <v>2923</v>
      </c>
      <c r="E558" s="40">
        <v>6</v>
      </c>
      <c r="F558" s="50">
        <v>205.2685597</v>
      </c>
    </row>
    <row r="559" spans="1:6" x14ac:dyDescent="0.3">
      <c r="A559" s="8" t="s">
        <v>1252</v>
      </c>
      <c r="B559" s="11" t="s">
        <v>1253</v>
      </c>
      <c r="C559" s="43" t="s">
        <v>1151</v>
      </c>
      <c r="D559" s="17">
        <v>3019</v>
      </c>
      <c r="E559" s="40">
        <v>3</v>
      </c>
      <c r="F559" s="50">
        <v>99.370652534000001</v>
      </c>
    </row>
    <row r="560" spans="1:6" x14ac:dyDescent="0.3">
      <c r="A560" s="8" t="s">
        <v>1254</v>
      </c>
      <c r="B560" s="11" t="s">
        <v>1255</v>
      </c>
      <c r="C560" s="43" t="s">
        <v>1151</v>
      </c>
      <c r="D560" s="17">
        <v>4755</v>
      </c>
      <c r="E560" s="40">
        <v>4</v>
      </c>
      <c r="F560" s="50">
        <v>84.121976865999997</v>
      </c>
    </row>
    <row r="561" spans="1:6" x14ac:dyDescent="0.3">
      <c r="A561" s="8" t="s">
        <v>1256</v>
      </c>
      <c r="B561" s="11" t="s">
        <v>1257</v>
      </c>
      <c r="C561" s="43" t="s">
        <v>1151</v>
      </c>
      <c r="D561" s="17">
        <v>3197</v>
      </c>
      <c r="E561" s="40">
        <v>4</v>
      </c>
      <c r="F561" s="50">
        <v>125.11729747</v>
      </c>
    </row>
    <row r="562" spans="1:6" x14ac:dyDescent="0.3">
      <c r="A562" s="8" t="s">
        <v>1258</v>
      </c>
      <c r="B562" s="11" t="s">
        <v>1259</v>
      </c>
      <c r="C562" s="43" t="s">
        <v>1151</v>
      </c>
      <c r="D562" s="17">
        <v>5446</v>
      </c>
      <c r="E562" s="40">
        <v>7</v>
      </c>
      <c r="F562" s="50">
        <v>128.53470436999999</v>
      </c>
    </row>
    <row r="563" spans="1:6" x14ac:dyDescent="0.3">
      <c r="A563" s="8" t="s">
        <v>1260</v>
      </c>
      <c r="B563" s="11" t="s">
        <v>1261</v>
      </c>
      <c r="C563" s="43" t="s">
        <v>1151</v>
      </c>
      <c r="D563" s="17">
        <v>3727</v>
      </c>
      <c r="E563" s="40">
        <v>14</v>
      </c>
      <c r="F563" s="50">
        <v>375.63724174999999</v>
      </c>
    </row>
    <row r="564" spans="1:6" x14ac:dyDescent="0.3">
      <c r="A564" s="8" t="s">
        <v>1262</v>
      </c>
      <c r="B564" s="11" t="s">
        <v>1263</v>
      </c>
      <c r="C564" s="43" t="s">
        <v>1151</v>
      </c>
      <c r="D564" s="17">
        <v>3007</v>
      </c>
      <c r="E564" s="40">
        <v>11</v>
      </c>
      <c r="F564" s="50">
        <v>365.81310275999999</v>
      </c>
    </row>
    <row r="565" spans="1:6" x14ac:dyDescent="0.3">
      <c r="A565" s="8" t="s">
        <v>1264</v>
      </c>
      <c r="B565" s="11" t="s">
        <v>1265</v>
      </c>
      <c r="C565" s="43" t="s">
        <v>1151</v>
      </c>
      <c r="D565" s="17">
        <v>4307</v>
      </c>
      <c r="E565" s="40">
        <v>12</v>
      </c>
      <c r="F565" s="50">
        <v>278.61620618000001</v>
      </c>
    </row>
    <row r="566" spans="1:6" x14ac:dyDescent="0.3">
      <c r="A566" s="8" t="s">
        <v>1266</v>
      </c>
      <c r="B566" s="11" t="s">
        <v>1267</v>
      </c>
      <c r="C566" s="43" t="s">
        <v>1151</v>
      </c>
      <c r="D566" s="17">
        <v>3722</v>
      </c>
      <c r="E566" s="40">
        <v>7</v>
      </c>
      <c r="F566" s="50">
        <v>188.07092961000001</v>
      </c>
    </row>
    <row r="567" spans="1:6" x14ac:dyDescent="0.3">
      <c r="A567" s="8" t="s">
        <v>1268</v>
      </c>
      <c r="B567" s="11" t="s">
        <v>1269</v>
      </c>
      <c r="C567" s="43" t="s">
        <v>1151</v>
      </c>
      <c r="D567" s="17">
        <v>3271</v>
      </c>
      <c r="E567" s="40">
        <v>5</v>
      </c>
      <c r="F567" s="50">
        <v>152.85845307</v>
      </c>
    </row>
    <row r="568" spans="1:6" x14ac:dyDescent="0.3">
      <c r="A568" s="8" t="s">
        <v>1270</v>
      </c>
      <c r="B568" s="11" t="s">
        <v>1271</v>
      </c>
      <c r="C568" s="43" t="s">
        <v>1151</v>
      </c>
      <c r="D568" s="17">
        <v>4168</v>
      </c>
      <c r="E568" s="40">
        <v>4</v>
      </c>
      <c r="F568" s="50">
        <v>95.969289826999997</v>
      </c>
    </row>
    <row r="569" spans="1:6" x14ac:dyDescent="0.3">
      <c r="A569" s="8" t="s">
        <v>1272</v>
      </c>
      <c r="B569" s="11" t="s">
        <v>1273</v>
      </c>
      <c r="C569" s="43" t="s">
        <v>1151</v>
      </c>
      <c r="D569" s="17">
        <v>4133</v>
      </c>
      <c r="E569" s="40">
        <v>16</v>
      </c>
      <c r="F569" s="50">
        <v>387.12799418999998</v>
      </c>
    </row>
    <row r="570" spans="1:6" x14ac:dyDescent="0.3">
      <c r="A570" s="8" t="s">
        <v>1274</v>
      </c>
      <c r="B570" s="11" t="s">
        <v>1275</v>
      </c>
      <c r="C570" s="43" t="s">
        <v>1151</v>
      </c>
      <c r="D570" s="17">
        <v>4201</v>
      </c>
      <c r="E570" s="40">
        <v>7</v>
      </c>
      <c r="F570" s="50">
        <v>166.62699357</v>
      </c>
    </row>
    <row r="571" spans="1:6" x14ac:dyDescent="0.3">
      <c r="A571" s="8" t="s">
        <v>1276</v>
      </c>
      <c r="B571" s="11" t="s">
        <v>1277</v>
      </c>
      <c r="C571" s="43" t="s">
        <v>1151</v>
      </c>
      <c r="D571" s="17">
        <v>2173</v>
      </c>
      <c r="E571" s="40">
        <v>6</v>
      </c>
      <c r="F571" s="50">
        <v>276.11596871</v>
      </c>
    </row>
    <row r="572" spans="1:6" x14ac:dyDescent="0.3">
      <c r="A572" s="8" t="s">
        <v>1278</v>
      </c>
      <c r="B572" s="11" t="s">
        <v>1279</v>
      </c>
      <c r="C572" s="43" t="s">
        <v>1151</v>
      </c>
      <c r="D572" s="17">
        <v>4390</v>
      </c>
      <c r="E572" s="40">
        <v>7</v>
      </c>
      <c r="F572" s="50">
        <v>159.45330296</v>
      </c>
    </row>
    <row r="573" spans="1:6" x14ac:dyDescent="0.3">
      <c r="A573" s="8" t="s">
        <v>1280</v>
      </c>
      <c r="B573" s="11" t="s">
        <v>1281</v>
      </c>
      <c r="C573" s="43" t="s">
        <v>1151</v>
      </c>
      <c r="D573" s="17">
        <v>3276</v>
      </c>
      <c r="E573" s="40">
        <v>8</v>
      </c>
      <c r="F573" s="50">
        <v>244.20024419999999</v>
      </c>
    </row>
    <row r="574" spans="1:6" x14ac:dyDescent="0.3">
      <c r="A574" s="8" t="s">
        <v>1282</v>
      </c>
      <c r="B574" s="11" t="s">
        <v>1283</v>
      </c>
      <c r="C574" s="43" t="s">
        <v>1151</v>
      </c>
      <c r="D574" s="17">
        <v>3363</v>
      </c>
      <c r="E574" s="40">
        <v>6</v>
      </c>
      <c r="F574" s="50">
        <v>178.41213202</v>
      </c>
    </row>
    <row r="575" spans="1:6" x14ac:dyDescent="0.3">
      <c r="A575" s="8" t="s">
        <v>1284</v>
      </c>
      <c r="B575" s="11" t="s">
        <v>1285</v>
      </c>
      <c r="C575" s="43" t="s">
        <v>1151</v>
      </c>
      <c r="D575" s="17">
        <v>4964</v>
      </c>
      <c r="E575" s="40">
        <v>7</v>
      </c>
      <c r="F575" s="50">
        <v>141.01531023000001</v>
      </c>
    </row>
    <row r="576" spans="1:6" x14ac:dyDescent="0.3">
      <c r="A576" s="8" t="s">
        <v>1286</v>
      </c>
      <c r="B576" s="11" t="s">
        <v>1287</v>
      </c>
      <c r="C576" s="43" t="s">
        <v>1151</v>
      </c>
      <c r="D576" s="17">
        <v>2704</v>
      </c>
      <c r="E576" s="40">
        <v>26</v>
      </c>
      <c r="F576" s="50">
        <v>961.53846153999996</v>
      </c>
    </row>
    <row r="577" spans="1:6" x14ac:dyDescent="0.3">
      <c r="A577" s="8" t="s">
        <v>1288</v>
      </c>
      <c r="B577" s="11" t="s">
        <v>1289</v>
      </c>
      <c r="C577" s="43" t="s">
        <v>1151</v>
      </c>
      <c r="D577" s="17">
        <v>3615</v>
      </c>
      <c r="E577" s="40">
        <v>6</v>
      </c>
      <c r="F577" s="50">
        <v>165.97510373</v>
      </c>
    </row>
    <row r="578" spans="1:6" x14ac:dyDescent="0.3">
      <c r="A578" s="8" t="s">
        <v>1290</v>
      </c>
      <c r="B578" s="11" t="s">
        <v>1291</v>
      </c>
      <c r="C578" s="43" t="s">
        <v>1151</v>
      </c>
      <c r="D578" s="17">
        <v>2207</v>
      </c>
      <c r="E578" s="40">
        <v>4</v>
      </c>
      <c r="F578" s="50">
        <v>181.2415043</v>
      </c>
    </row>
    <row r="579" spans="1:6" x14ac:dyDescent="0.3">
      <c r="A579" s="8" t="s">
        <v>1292</v>
      </c>
      <c r="B579" s="11" t="s">
        <v>1293</v>
      </c>
      <c r="C579" s="43" t="s">
        <v>1151</v>
      </c>
      <c r="D579" s="17">
        <v>2010</v>
      </c>
      <c r="E579" s="40">
        <v>5</v>
      </c>
      <c r="F579" s="50">
        <v>248.75621891</v>
      </c>
    </row>
    <row r="580" spans="1:6" x14ac:dyDescent="0.3">
      <c r="A580" s="8" t="s">
        <v>1294</v>
      </c>
      <c r="B580" s="11" t="s">
        <v>1295</v>
      </c>
      <c r="C580" s="43" t="s">
        <v>1151</v>
      </c>
      <c r="D580" s="17">
        <v>2736</v>
      </c>
      <c r="E580" s="40">
        <v>7</v>
      </c>
      <c r="F580" s="50">
        <v>255.84795321999999</v>
      </c>
    </row>
    <row r="581" spans="1:6" x14ac:dyDescent="0.3">
      <c r="A581" s="8" t="s">
        <v>1296</v>
      </c>
      <c r="B581" s="11" t="s">
        <v>1297</v>
      </c>
      <c r="C581" s="43" t="s">
        <v>1151</v>
      </c>
      <c r="D581" s="17">
        <v>4448</v>
      </c>
      <c r="E581" s="40">
        <v>14</v>
      </c>
      <c r="F581" s="50">
        <v>314.74820144</v>
      </c>
    </row>
    <row r="582" spans="1:6" x14ac:dyDescent="0.3">
      <c r="A582" s="8" t="s">
        <v>1298</v>
      </c>
      <c r="B582" s="11" t="s">
        <v>1299</v>
      </c>
      <c r="C582" s="43" t="s">
        <v>1151</v>
      </c>
      <c r="D582" s="17">
        <v>3298</v>
      </c>
      <c r="E582" s="40">
        <v>6</v>
      </c>
      <c r="F582" s="50">
        <v>181.92844148</v>
      </c>
    </row>
    <row r="583" spans="1:6" x14ac:dyDescent="0.3">
      <c r="A583" s="8" t="s">
        <v>1300</v>
      </c>
      <c r="B583" s="11" t="s">
        <v>1301</v>
      </c>
      <c r="C583" s="43" t="s">
        <v>1151</v>
      </c>
      <c r="D583" s="17">
        <v>4577</v>
      </c>
      <c r="E583" s="40">
        <v>12</v>
      </c>
      <c r="F583" s="50">
        <v>262.18046756000001</v>
      </c>
    </row>
    <row r="584" spans="1:6" x14ac:dyDescent="0.3">
      <c r="A584" s="8" t="s">
        <v>1302</v>
      </c>
      <c r="B584" s="11" t="s">
        <v>1303</v>
      </c>
      <c r="C584" s="43" t="s">
        <v>1151</v>
      </c>
      <c r="D584" s="17">
        <v>4451</v>
      </c>
      <c r="E584" s="40">
        <v>12</v>
      </c>
      <c r="F584" s="50">
        <v>269.60233655000002</v>
      </c>
    </row>
    <row r="585" spans="1:6" x14ac:dyDescent="0.3">
      <c r="A585" s="8" t="s">
        <v>1304</v>
      </c>
      <c r="B585" s="11" t="s">
        <v>1305</v>
      </c>
      <c r="C585" s="43" t="s">
        <v>1151</v>
      </c>
      <c r="D585" s="17">
        <v>2454</v>
      </c>
      <c r="E585" s="40">
        <v>9</v>
      </c>
      <c r="F585" s="50">
        <v>366.74816626</v>
      </c>
    </row>
    <row r="586" spans="1:6" x14ac:dyDescent="0.3">
      <c r="A586" s="8" t="s">
        <v>1306</v>
      </c>
      <c r="B586" s="11" t="s">
        <v>1307</v>
      </c>
      <c r="C586" s="43" t="s">
        <v>1151</v>
      </c>
      <c r="D586" s="17">
        <v>3456</v>
      </c>
      <c r="E586" s="40">
        <v>7</v>
      </c>
      <c r="F586" s="50">
        <v>202.54629629999999</v>
      </c>
    </row>
    <row r="587" spans="1:6" x14ac:dyDescent="0.3">
      <c r="A587" s="8" t="s">
        <v>1308</v>
      </c>
      <c r="B587" s="11" t="s">
        <v>1309</v>
      </c>
      <c r="C587" s="43" t="s">
        <v>1151</v>
      </c>
      <c r="D587" s="17">
        <v>3004</v>
      </c>
      <c r="E587" s="40">
        <v>10</v>
      </c>
      <c r="F587" s="50">
        <v>332.88948069000003</v>
      </c>
    </row>
    <row r="588" spans="1:6" x14ac:dyDescent="0.3">
      <c r="A588" s="8" t="s">
        <v>1310</v>
      </c>
      <c r="B588" s="11" t="s">
        <v>1311</v>
      </c>
      <c r="C588" s="43" t="s">
        <v>1151</v>
      </c>
      <c r="D588" s="17">
        <v>3708</v>
      </c>
      <c r="E588" s="40">
        <v>8</v>
      </c>
      <c r="F588" s="50">
        <v>215.74973030999999</v>
      </c>
    </row>
    <row r="589" spans="1:6" x14ac:dyDescent="0.3">
      <c r="A589" s="8" t="s">
        <v>1312</v>
      </c>
      <c r="B589" s="11" t="s">
        <v>1313</v>
      </c>
      <c r="C589" s="43" t="s">
        <v>1151</v>
      </c>
      <c r="D589" s="17">
        <v>2603</v>
      </c>
      <c r="E589" s="40">
        <v>3</v>
      </c>
      <c r="F589" s="50">
        <v>115.25163273</v>
      </c>
    </row>
    <row r="590" spans="1:6" x14ac:dyDescent="0.3">
      <c r="A590" s="8" t="s">
        <v>1314</v>
      </c>
      <c r="B590" s="11" t="s">
        <v>1315</v>
      </c>
      <c r="C590" s="43" t="s">
        <v>1151</v>
      </c>
      <c r="D590" s="17">
        <v>2949</v>
      </c>
      <c r="E590" s="40">
        <v>4</v>
      </c>
      <c r="F590" s="50">
        <v>135.63919973</v>
      </c>
    </row>
    <row r="591" spans="1:6" x14ac:dyDescent="0.3">
      <c r="A591" s="8" t="s">
        <v>1316</v>
      </c>
      <c r="B591" s="11" t="s">
        <v>1317</v>
      </c>
      <c r="C591" s="43" t="s">
        <v>1151</v>
      </c>
      <c r="D591" s="17">
        <v>5434</v>
      </c>
      <c r="E591" s="40">
        <v>6</v>
      </c>
      <c r="F591" s="50">
        <v>110.41589989000001</v>
      </c>
    </row>
    <row r="592" spans="1:6" x14ac:dyDescent="0.3">
      <c r="A592" s="8" t="s">
        <v>1318</v>
      </c>
      <c r="B592" s="11" t="s">
        <v>1319</v>
      </c>
      <c r="C592" s="43" t="s">
        <v>1151</v>
      </c>
      <c r="D592" s="17">
        <v>4156</v>
      </c>
      <c r="E592" s="40">
        <v>8</v>
      </c>
      <c r="F592" s="50">
        <v>192.49278151999999</v>
      </c>
    </row>
    <row r="593" spans="1:6" x14ac:dyDescent="0.3">
      <c r="A593" s="8" t="s">
        <v>1320</v>
      </c>
      <c r="B593" s="11" t="s">
        <v>1321</v>
      </c>
      <c r="C593" s="43" t="s">
        <v>1151</v>
      </c>
      <c r="D593" s="17">
        <v>2531</v>
      </c>
      <c r="E593" s="40">
        <v>6</v>
      </c>
      <c r="F593" s="50">
        <v>237.06045040999999</v>
      </c>
    </row>
    <row r="594" spans="1:6" x14ac:dyDescent="0.3">
      <c r="A594" s="8" t="s">
        <v>1322</v>
      </c>
      <c r="B594" s="11" t="s">
        <v>1323</v>
      </c>
      <c r="C594" s="43" t="s">
        <v>1151</v>
      </c>
      <c r="D594" s="17">
        <v>4148</v>
      </c>
      <c r="E594" s="40">
        <v>8</v>
      </c>
      <c r="F594" s="50">
        <v>192.86403086000001</v>
      </c>
    </row>
    <row r="595" spans="1:6" x14ac:dyDescent="0.3">
      <c r="A595" s="8" t="s">
        <v>1324</v>
      </c>
      <c r="B595" s="11" t="s">
        <v>1325</v>
      </c>
      <c r="C595" s="43" t="s">
        <v>1151</v>
      </c>
      <c r="D595" s="17">
        <v>2930</v>
      </c>
      <c r="E595" s="40">
        <v>6</v>
      </c>
      <c r="F595" s="50">
        <v>204.77815699999999</v>
      </c>
    </row>
    <row r="596" spans="1:6" x14ac:dyDescent="0.3">
      <c r="A596" s="8" t="s">
        <v>1326</v>
      </c>
      <c r="B596" s="11" t="s">
        <v>1327</v>
      </c>
      <c r="C596" s="43" t="s">
        <v>1151</v>
      </c>
      <c r="D596" s="17">
        <v>4097</v>
      </c>
      <c r="E596" s="40">
        <v>14</v>
      </c>
      <c r="F596" s="50">
        <v>341.71344886999998</v>
      </c>
    </row>
    <row r="597" spans="1:6" x14ac:dyDescent="0.3">
      <c r="A597" s="8" t="s">
        <v>1328</v>
      </c>
      <c r="B597" s="11" t="s">
        <v>1329</v>
      </c>
      <c r="C597" s="43" t="s">
        <v>1151</v>
      </c>
      <c r="D597" s="17">
        <v>3169</v>
      </c>
      <c r="E597" s="40">
        <v>4</v>
      </c>
      <c r="F597" s="50">
        <v>126.22278321</v>
      </c>
    </row>
    <row r="598" spans="1:6" x14ac:dyDescent="0.3">
      <c r="A598" s="8" t="s">
        <v>1330</v>
      </c>
      <c r="B598" s="11" t="s">
        <v>1331</v>
      </c>
      <c r="C598" s="43" t="s">
        <v>1151</v>
      </c>
      <c r="D598" s="17">
        <v>3846</v>
      </c>
      <c r="E598" s="40">
        <v>9</v>
      </c>
      <c r="F598" s="50">
        <v>234.00936037</v>
      </c>
    </row>
    <row r="599" spans="1:6" x14ac:dyDescent="0.3">
      <c r="A599" s="8" t="s">
        <v>1332</v>
      </c>
      <c r="B599" s="11" t="s">
        <v>1333</v>
      </c>
      <c r="C599" s="43" t="s">
        <v>1151</v>
      </c>
      <c r="D599" s="17">
        <v>2895</v>
      </c>
      <c r="E599" s="40">
        <v>4</v>
      </c>
      <c r="F599" s="50">
        <v>138.16925734</v>
      </c>
    </row>
    <row r="600" spans="1:6" x14ac:dyDescent="0.3">
      <c r="A600" s="8" t="s">
        <v>1334</v>
      </c>
      <c r="B600" s="11" t="s">
        <v>1335</v>
      </c>
      <c r="C600" s="43" t="s">
        <v>1151</v>
      </c>
      <c r="D600" s="17">
        <v>2170</v>
      </c>
      <c r="E600" s="40">
        <v>7</v>
      </c>
      <c r="F600" s="50">
        <v>322.58064516000002</v>
      </c>
    </row>
    <row r="601" spans="1:6" x14ac:dyDescent="0.3">
      <c r="A601" s="8" t="s">
        <v>1336</v>
      </c>
      <c r="B601" s="11" t="s">
        <v>1337</v>
      </c>
      <c r="C601" s="43" t="s">
        <v>1151</v>
      </c>
      <c r="D601" s="17">
        <v>2657</v>
      </c>
      <c r="E601" s="40">
        <v>2</v>
      </c>
      <c r="F601" s="50">
        <v>75.272864131999995</v>
      </c>
    </row>
    <row r="602" spans="1:6" x14ac:dyDescent="0.3">
      <c r="A602" s="8" t="s">
        <v>1338</v>
      </c>
      <c r="B602" s="11" t="s">
        <v>1339</v>
      </c>
      <c r="C602" s="43" t="s">
        <v>1151</v>
      </c>
      <c r="D602" s="17">
        <v>4304</v>
      </c>
      <c r="E602" s="40">
        <v>5</v>
      </c>
      <c r="F602" s="50">
        <v>116.17100372</v>
      </c>
    </row>
    <row r="603" spans="1:6" x14ac:dyDescent="0.3">
      <c r="A603" s="8" t="s">
        <v>1340</v>
      </c>
      <c r="B603" s="11" t="s">
        <v>1341</v>
      </c>
      <c r="C603" s="43" t="s">
        <v>1151</v>
      </c>
      <c r="D603" s="17">
        <v>2487</v>
      </c>
      <c r="E603" s="40">
        <v>4</v>
      </c>
      <c r="F603" s="50">
        <v>160.83634900999999</v>
      </c>
    </row>
    <row r="604" spans="1:6" x14ac:dyDescent="0.3">
      <c r="A604" s="8" t="s">
        <v>1342</v>
      </c>
      <c r="B604" s="11" t="s">
        <v>1343</v>
      </c>
      <c r="C604" s="43" t="s">
        <v>1151</v>
      </c>
      <c r="D604" s="17">
        <v>4072</v>
      </c>
      <c r="E604" s="40">
        <v>3</v>
      </c>
      <c r="F604" s="50">
        <v>73.673870334</v>
      </c>
    </row>
    <row r="605" spans="1:6" x14ac:dyDescent="0.3">
      <c r="A605" s="8" t="s">
        <v>1344</v>
      </c>
      <c r="B605" s="11" t="s">
        <v>1345</v>
      </c>
      <c r="C605" s="43" t="s">
        <v>1151</v>
      </c>
      <c r="D605" s="17">
        <v>6345</v>
      </c>
      <c r="E605" s="40">
        <v>4</v>
      </c>
      <c r="F605" s="50">
        <v>63.041765169000001</v>
      </c>
    </row>
    <row r="606" spans="1:6" x14ac:dyDescent="0.3">
      <c r="A606" s="8" t="s">
        <v>1346</v>
      </c>
      <c r="B606" s="11" t="s">
        <v>1347</v>
      </c>
      <c r="C606" s="43" t="s">
        <v>1151</v>
      </c>
      <c r="D606" s="17">
        <v>4360</v>
      </c>
      <c r="E606" s="40">
        <v>1</v>
      </c>
      <c r="F606" s="50">
        <v>22.935779817</v>
      </c>
    </row>
    <row r="607" spans="1:6" x14ac:dyDescent="0.3">
      <c r="A607" s="8" t="s">
        <v>1348</v>
      </c>
      <c r="B607" s="11" t="s">
        <v>1349</v>
      </c>
      <c r="C607" s="43" t="s">
        <v>1151</v>
      </c>
      <c r="D607" s="17">
        <v>5578</v>
      </c>
      <c r="E607" s="40">
        <v>2</v>
      </c>
      <c r="F607" s="50">
        <v>35.855145213</v>
      </c>
    </row>
    <row r="608" spans="1:6" x14ac:dyDescent="0.3">
      <c r="A608" s="8" t="s">
        <v>1350</v>
      </c>
      <c r="B608" s="11" t="s">
        <v>1351</v>
      </c>
      <c r="C608" s="43" t="s">
        <v>1151</v>
      </c>
      <c r="D608" s="17">
        <v>4195</v>
      </c>
      <c r="E608" s="40">
        <v>3</v>
      </c>
      <c r="F608" s="50">
        <v>71.513706794000001</v>
      </c>
    </row>
    <row r="609" spans="1:6" x14ac:dyDescent="0.3">
      <c r="A609" s="8" t="s">
        <v>1352</v>
      </c>
      <c r="B609" s="11" t="s">
        <v>1353</v>
      </c>
      <c r="C609" s="43" t="s">
        <v>1151</v>
      </c>
      <c r="D609" s="17">
        <v>3667</v>
      </c>
      <c r="E609" s="40">
        <v>8</v>
      </c>
      <c r="F609" s="50">
        <v>218.16198527</v>
      </c>
    </row>
    <row r="610" spans="1:6" x14ac:dyDescent="0.3">
      <c r="A610" s="8" t="s">
        <v>1354</v>
      </c>
      <c r="B610" s="11" t="s">
        <v>1355</v>
      </c>
      <c r="C610" s="43" t="s">
        <v>1151</v>
      </c>
      <c r="D610" s="17">
        <v>3750</v>
      </c>
      <c r="E610" s="40">
        <v>7</v>
      </c>
      <c r="F610" s="50">
        <v>186.66666667000001</v>
      </c>
    </row>
    <row r="611" spans="1:6" x14ac:dyDescent="0.3">
      <c r="A611" s="8" t="s">
        <v>1356</v>
      </c>
      <c r="B611" s="11" t="s">
        <v>1357</v>
      </c>
      <c r="C611" s="43" t="s">
        <v>1151</v>
      </c>
      <c r="D611" s="17">
        <v>4200</v>
      </c>
      <c r="E611" s="40">
        <v>4</v>
      </c>
      <c r="F611" s="50">
        <v>95.238095238</v>
      </c>
    </row>
    <row r="612" spans="1:6" x14ac:dyDescent="0.3">
      <c r="A612" s="8" t="s">
        <v>1358</v>
      </c>
      <c r="B612" s="11" t="s">
        <v>1359</v>
      </c>
      <c r="C612" s="43" t="s">
        <v>1360</v>
      </c>
      <c r="D612" s="17">
        <v>5197</v>
      </c>
      <c r="E612" s="40">
        <v>21</v>
      </c>
      <c r="F612" s="50">
        <v>404.07927651</v>
      </c>
    </row>
    <row r="613" spans="1:6" x14ac:dyDescent="0.3">
      <c r="A613" s="8" t="s">
        <v>1361</v>
      </c>
      <c r="B613" s="11" t="s">
        <v>1362</v>
      </c>
      <c r="C613" s="43" t="s">
        <v>1360</v>
      </c>
      <c r="D613" s="17">
        <v>3677</v>
      </c>
      <c r="E613" s="40">
        <v>9</v>
      </c>
      <c r="F613" s="50">
        <v>244.76475388</v>
      </c>
    </row>
    <row r="614" spans="1:6" x14ac:dyDescent="0.3">
      <c r="A614" s="8" t="s">
        <v>1363</v>
      </c>
      <c r="B614" s="11" t="s">
        <v>1364</v>
      </c>
      <c r="C614" s="43" t="s">
        <v>1360</v>
      </c>
      <c r="D614" s="17">
        <v>5414</v>
      </c>
      <c r="E614" s="40">
        <v>34</v>
      </c>
      <c r="F614" s="50">
        <v>628.00147764999997</v>
      </c>
    </row>
    <row r="615" spans="1:6" x14ac:dyDescent="0.3">
      <c r="A615" s="8" t="s">
        <v>1365</v>
      </c>
      <c r="B615" s="11" t="s">
        <v>1366</v>
      </c>
      <c r="C615" s="43" t="s">
        <v>1360</v>
      </c>
      <c r="D615" s="17">
        <v>6491</v>
      </c>
      <c r="E615" s="40">
        <v>26</v>
      </c>
      <c r="F615" s="50">
        <v>400.55461408000002</v>
      </c>
    </row>
    <row r="616" spans="1:6" x14ac:dyDescent="0.3">
      <c r="A616" s="8" t="s">
        <v>1367</v>
      </c>
      <c r="B616" s="11" t="s">
        <v>1368</v>
      </c>
      <c r="C616" s="43" t="s">
        <v>1360</v>
      </c>
      <c r="D616" s="17">
        <v>3631</v>
      </c>
      <c r="E616" s="40">
        <v>27</v>
      </c>
      <c r="F616" s="50">
        <v>743.59680529000002</v>
      </c>
    </row>
    <row r="617" spans="1:6" x14ac:dyDescent="0.3">
      <c r="A617" s="8" t="s">
        <v>1369</v>
      </c>
      <c r="B617" s="11" t="s">
        <v>1370</v>
      </c>
      <c r="C617" s="43" t="s">
        <v>1360</v>
      </c>
      <c r="D617" s="17">
        <v>3092</v>
      </c>
      <c r="E617" s="40">
        <v>14</v>
      </c>
      <c r="F617" s="50">
        <v>452.78137127999997</v>
      </c>
    </row>
    <row r="618" spans="1:6" x14ac:dyDescent="0.3">
      <c r="A618" s="8" t="s">
        <v>1371</v>
      </c>
      <c r="B618" s="11" t="s">
        <v>1372</v>
      </c>
      <c r="C618" s="43" t="s">
        <v>1360</v>
      </c>
      <c r="D618" s="17">
        <v>6359</v>
      </c>
      <c r="E618" s="40">
        <v>14</v>
      </c>
      <c r="F618" s="50">
        <v>220.16040258000001</v>
      </c>
    </row>
    <row r="619" spans="1:6" x14ac:dyDescent="0.3">
      <c r="A619" s="8" t="s">
        <v>1373</v>
      </c>
      <c r="B619" s="11" t="s">
        <v>1374</v>
      </c>
      <c r="C619" s="43" t="s">
        <v>1360</v>
      </c>
      <c r="D619" s="17">
        <v>5930</v>
      </c>
      <c r="E619" s="40">
        <v>23</v>
      </c>
      <c r="F619" s="50">
        <v>387.85834739000001</v>
      </c>
    </row>
    <row r="620" spans="1:6" x14ac:dyDescent="0.3">
      <c r="A620" s="8" t="s">
        <v>1375</v>
      </c>
      <c r="B620" s="11" t="s">
        <v>1376</v>
      </c>
      <c r="C620" s="43" t="s">
        <v>1360</v>
      </c>
      <c r="D620" s="17">
        <v>3209</v>
      </c>
      <c r="E620" s="40">
        <v>16</v>
      </c>
      <c r="F620" s="50">
        <v>498.59769398999998</v>
      </c>
    </row>
    <row r="621" spans="1:6" x14ac:dyDescent="0.3">
      <c r="A621" s="8" t="s">
        <v>1377</v>
      </c>
      <c r="B621" s="11" t="s">
        <v>1378</v>
      </c>
      <c r="C621" s="43" t="s">
        <v>1360</v>
      </c>
      <c r="D621" s="17">
        <v>4283</v>
      </c>
      <c r="E621" s="40">
        <v>8</v>
      </c>
      <c r="F621" s="50">
        <v>186.78496380999999</v>
      </c>
    </row>
    <row r="622" spans="1:6" x14ac:dyDescent="0.3">
      <c r="A622" s="8" t="s">
        <v>1379</v>
      </c>
      <c r="B622" s="11" t="s">
        <v>1380</v>
      </c>
      <c r="C622" s="43" t="s">
        <v>1360</v>
      </c>
      <c r="D622" s="17">
        <v>5063</v>
      </c>
      <c r="E622" s="40">
        <v>13</v>
      </c>
      <c r="F622" s="50">
        <v>256.76476396999999</v>
      </c>
    </row>
    <row r="623" spans="1:6" x14ac:dyDescent="0.3">
      <c r="A623" s="8" t="s">
        <v>1381</v>
      </c>
      <c r="B623" s="11" t="s">
        <v>1382</v>
      </c>
      <c r="C623" s="43" t="s">
        <v>1360</v>
      </c>
      <c r="D623" s="17">
        <v>5254</v>
      </c>
      <c r="E623" s="40">
        <v>32</v>
      </c>
      <c r="F623" s="50">
        <v>609.05976398999996</v>
      </c>
    </row>
    <row r="624" spans="1:6" x14ac:dyDescent="0.3">
      <c r="A624" s="8" t="s">
        <v>1383</v>
      </c>
      <c r="B624" s="11" t="s">
        <v>1384</v>
      </c>
      <c r="C624" s="43" t="s">
        <v>1360</v>
      </c>
      <c r="D624" s="17">
        <v>3353</v>
      </c>
      <c r="E624" s="40">
        <v>4</v>
      </c>
      <c r="F624" s="50">
        <v>119.29615269999999</v>
      </c>
    </row>
    <row r="625" spans="1:6" x14ac:dyDescent="0.3">
      <c r="A625" s="8" t="s">
        <v>1385</v>
      </c>
      <c r="B625" s="11" t="s">
        <v>1386</v>
      </c>
      <c r="C625" s="43" t="s">
        <v>1360</v>
      </c>
      <c r="D625" s="17">
        <v>6150</v>
      </c>
      <c r="E625" s="40">
        <v>22</v>
      </c>
      <c r="F625" s="50">
        <v>357.72357724</v>
      </c>
    </row>
    <row r="626" spans="1:6" x14ac:dyDescent="0.3">
      <c r="A626" s="8" t="s">
        <v>1387</v>
      </c>
      <c r="B626" s="11" t="s">
        <v>1388</v>
      </c>
      <c r="C626" s="43" t="s">
        <v>1360</v>
      </c>
      <c r="D626" s="17">
        <v>6141</v>
      </c>
      <c r="E626" s="40">
        <v>17</v>
      </c>
      <c r="F626" s="50">
        <v>276.82787819999999</v>
      </c>
    </row>
    <row r="627" spans="1:6" x14ac:dyDescent="0.3">
      <c r="A627" s="8" t="s">
        <v>1389</v>
      </c>
      <c r="B627" s="11" t="s">
        <v>1390</v>
      </c>
      <c r="C627" s="43" t="s">
        <v>1360</v>
      </c>
      <c r="D627" s="17">
        <v>3526</v>
      </c>
      <c r="E627" s="40">
        <v>11</v>
      </c>
      <c r="F627" s="50">
        <v>311.96823596000002</v>
      </c>
    </row>
    <row r="628" spans="1:6" x14ac:dyDescent="0.3">
      <c r="A628" s="8" t="s">
        <v>1391</v>
      </c>
      <c r="B628" s="11" t="s">
        <v>1392</v>
      </c>
      <c r="C628" s="43" t="s">
        <v>1360</v>
      </c>
      <c r="D628" s="17">
        <v>5093</v>
      </c>
      <c r="E628" s="40">
        <v>17</v>
      </c>
      <c r="F628" s="50">
        <v>333.79147849999998</v>
      </c>
    </row>
    <row r="629" spans="1:6" x14ac:dyDescent="0.3">
      <c r="A629" s="8" t="s">
        <v>1393</v>
      </c>
      <c r="B629" s="11" t="s">
        <v>1394</v>
      </c>
      <c r="C629" s="43" t="s">
        <v>1360</v>
      </c>
      <c r="D629" s="17">
        <v>3634</v>
      </c>
      <c r="E629" s="40">
        <v>22</v>
      </c>
      <c r="F629" s="50">
        <v>605.39350578000005</v>
      </c>
    </row>
    <row r="630" spans="1:6" x14ac:dyDescent="0.3">
      <c r="A630" s="8" t="s">
        <v>1395</v>
      </c>
      <c r="B630" s="11" t="s">
        <v>1396</v>
      </c>
      <c r="C630" s="43" t="s">
        <v>1360</v>
      </c>
      <c r="D630" s="17">
        <v>3357</v>
      </c>
      <c r="E630" s="40">
        <v>28</v>
      </c>
      <c r="F630" s="50">
        <v>834.07804586999998</v>
      </c>
    </row>
    <row r="631" spans="1:6" x14ac:dyDescent="0.3">
      <c r="A631" s="8" t="s">
        <v>1397</v>
      </c>
      <c r="B631" s="11" t="s">
        <v>1398</v>
      </c>
      <c r="C631" s="43" t="s">
        <v>1360</v>
      </c>
      <c r="D631" s="17">
        <v>4422</v>
      </c>
      <c r="E631" s="40">
        <v>21</v>
      </c>
      <c r="F631" s="50">
        <v>474.89823609000001</v>
      </c>
    </row>
    <row r="632" spans="1:6" x14ac:dyDescent="0.3">
      <c r="A632" s="8" t="s">
        <v>1399</v>
      </c>
      <c r="B632" s="11" t="s">
        <v>1400</v>
      </c>
      <c r="C632" s="43" t="s">
        <v>1360</v>
      </c>
      <c r="D632" s="17">
        <v>3729</v>
      </c>
      <c r="E632" s="40">
        <v>10</v>
      </c>
      <c r="F632" s="50">
        <v>268.16840975999997</v>
      </c>
    </row>
    <row r="633" spans="1:6" x14ac:dyDescent="0.3">
      <c r="A633" s="8" t="s">
        <v>1401</v>
      </c>
      <c r="B633" s="11" t="s">
        <v>1402</v>
      </c>
      <c r="C633" s="43" t="s">
        <v>1360</v>
      </c>
      <c r="D633" s="17">
        <v>4633</v>
      </c>
      <c r="E633" s="40">
        <v>11</v>
      </c>
      <c r="F633" s="50">
        <v>237.42715303</v>
      </c>
    </row>
    <row r="634" spans="1:6" x14ac:dyDescent="0.3">
      <c r="A634" s="8" t="s">
        <v>1403</v>
      </c>
      <c r="B634" s="11" t="s">
        <v>1404</v>
      </c>
      <c r="C634" s="43" t="s">
        <v>1360</v>
      </c>
      <c r="D634" s="17">
        <v>5215</v>
      </c>
      <c r="E634" s="40">
        <v>14</v>
      </c>
      <c r="F634" s="50">
        <v>268.45637584000002</v>
      </c>
    </row>
    <row r="635" spans="1:6" x14ac:dyDescent="0.3">
      <c r="A635" s="8" t="s">
        <v>1405</v>
      </c>
      <c r="B635" s="11" t="s">
        <v>1406</v>
      </c>
      <c r="C635" s="43" t="s">
        <v>1360</v>
      </c>
      <c r="D635" s="17">
        <v>5751</v>
      </c>
      <c r="E635" s="40">
        <v>15</v>
      </c>
      <c r="F635" s="50">
        <v>260.82420449</v>
      </c>
    </row>
    <row r="636" spans="1:6" x14ac:dyDescent="0.3">
      <c r="A636" s="8" t="s">
        <v>1407</v>
      </c>
      <c r="B636" s="11" t="s">
        <v>1408</v>
      </c>
      <c r="C636" s="43" t="s">
        <v>1360</v>
      </c>
      <c r="D636" s="17">
        <v>4593</v>
      </c>
      <c r="E636" s="40">
        <v>15</v>
      </c>
      <c r="F636" s="50">
        <v>326.58393207</v>
      </c>
    </row>
    <row r="637" spans="1:6" x14ac:dyDescent="0.3">
      <c r="A637" s="8" t="s">
        <v>1409</v>
      </c>
      <c r="B637" s="11" t="s">
        <v>1410</v>
      </c>
      <c r="C637" s="43" t="s">
        <v>1360</v>
      </c>
      <c r="D637" s="17">
        <v>5116</v>
      </c>
      <c r="E637" s="40">
        <v>11</v>
      </c>
      <c r="F637" s="50">
        <v>215.01172790999999</v>
      </c>
    </row>
    <row r="638" spans="1:6" x14ac:dyDescent="0.3">
      <c r="A638" s="8" t="s">
        <v>1411</v>
      </c>
      <c r="B638" s="11" t="s">
        <v>1412</v>
      </c>
      <c r="C638" s="43" t="s">
        <v>1360</v>
      </c>
      <c r="D638" s="17">
        <v>5805</v>
      </c>
      <c r="E638" s="40">
        <v>8</v>
      </c>
      <c r="F638" s="50">
        <v>137.81223084000001</v>
      </c>
    </row>
    <row r="639" spans="1:6" x14ac:dyDescent="0.3">
      <c r="A639" s="8" t="s">
        <v>1413</v>
      </c>
      <c r="B639" s="11" t="s">
        <v>1414</v>
      </c>
      <c r="C639" s="43" t="s">
        <v>1360</v>
      </c>
      <c r="D639" s="17">
        <v>5805</v>
      </c>
      <c r="E639" s="40">
        <v>24</v>
      </c>
      <c r="F639" s="50">
        <v>413.43669251</v>
      </c>
    </row>
    <row r="640" spans="1:6" x14ac:dyDescent="0.3">
      <c r="A640" s="8" t="s">
        <v>1415</v>
      </c>
      <c r="B640" s="11" t="s">
        <v>1416</v>
      </c>
      <c r="C640" s="43" t="s">
        <v>1360</v>
      </c>
      <c r="D640" s="17">
        <v>3974</v>
      </c>
      <c r="E640" s="40">
        <v>5</v>
      </c>
      <c r="F640" s="50">
        <v>125.81781580000001</v>
      </c>
    </row>
    <row r="641" spans="1:6" x14ac:dyDescent="0.3">
      <c r="A641" s="8" t="s">
        <v>1417</v>
      </c>
      <c r="B641" s="11" t="s">
        <v>1418</v>
      </c>
      <c r="C641" s="43" t="s">
        <v>1360</v>
      </c>
      <c r="D641" s="17">
        <v>3546</v>
      </c>
      <c r="E641" s="40">
        <v>1</v>
      </c>
      <c r="F641" s="50">
        <v>28.200789621999999</v>
      </c>
    </row>
    <row r="642" spans="1:6" x14ac:dyDescent="0.3">
      <c r="A642" s="8" t="s">
        <v>1419</v>
      </c>
      <c r="B642" s="11" t="s">
        <v>1420</v>
      </c>
      <c r="C642" s="43" t="s">
        <v>1360</v>
      </c>
      <c r="D642" s="17">
        <v>4584</v>
      </c>
      <c r="E642" s="40">
        <v>5</v>
      </c>
      <c r="F642" s="50">
        <v>109.07504363</v>
      </c>
    </row>
    <row r="643" spans="1:6" x14ac:dyDescent="0.3">
      <c r="A643" s="8" t="s">
        <v>1421</v>
      </c>
      <c r="B643" s="11" t="s">
        <v>1422</v>
      </c>
      <c r="C643" s="43" t="s">
        <v>1360</v>
      </c>
      <c r="D643" s="17">
        <v>4482</v>
      </c>
      <c r="E643" s="40">
        <v>19</v>
      </c>
      <c r="F643" s="50">
        <v>423.9178938</v>
      </c>
    </row>
    <row r="644" spans="1:6" x14ac:dyDescent="0.3">
      <c r="A644" s="8" t="s">
        <v>1423</v>
      </c>
      <c r="B644" s="11" t="s">
        <v>1424</v>
      </c>
      <c r="C644" s="43" t="s">
        <v>1360</v>
      </c>
      <c r="D644" s="17">
        <v>4184</v>
      </c>
      <c r="E644" s="40">
        <v>15</v>
      </c>
      <c r="F644" s="50">
        <v>358.50860420999999</v>
      </c>
    </row>
    <row r="645" spans="1:6" x14ac:dyDescent="0.3">
      <c r="A645" s="8" t="s">
        <v>1425</v>
      </c>
      <c r="B645" s="11" t="s">
        <v>1426</v>
      </c>
      <c r="C645" s="43" t="s">
        <v>1360</v>
      </c>
      <c r="D645" s="17">
        <v>3114</v>
      </c>
      <c r="E645" s="40">
        <v>9</v>
      </c>
      <c r="F645" s="50">
        <v>289.01734104000002</v>
      </c>
    </row>
    <row r="646" spans="1:6" x14ac:dyDescent="0.3">
      <c r="A646" s="8" t="s">
        <v>1427</v>
      </c>
      <c r="B646" s="11" t="s">
        <v>1428</v>
      </c>
      <c r="C646" s="43" t="s">
        <v>1360</v>
      </c>
      <c r="D646" s="17">
        <v>5210</v>
      </c>
      <c r="E646" s="40">
        <v>18</v>
      </c>
      <c r="F646" s="50">
        <v>345.48944338000001</v>
      </c>
    </row>
    <row r="647" spans="1:6" x14ac:dyDescent="0.3">
      <c r="A647" s="8" t="s">
        <v>1429</v>
      </c>
      <c r="B647" s="11" t="s">
        <v>1430</v>
      </c>
      <c r="C647" s="43" t="s">
        <v>1360</v>
      </c>
      <c r="D647" s="17">
        <v>3491</v>
      </c>
      <c r="E647" s="40">
        <v>7</v>
      </c>
      <c r="F647" s="50">
        <v>200.51561157</v>
      </c>
    </row>
    <row r="648" spans="1:6" x14ac:dyDescent="0.3">
      <c r="A648" s="8" t="s">
        <v>1431</v>
      </c>
      <c r="B648" s="11" t="s">
        <v>1432</v>
      </c>
      <c r="C648" s="43" t="s">
        <v>1360</v>
      </c>
      <c r="D648" s="17">
        <v>4587</v>
      </c>
      <c r="E648" s="40">
        <v>11</v>
      </c>
      <c r="F648" s="50">
        <v>239.80815347999999</v>
      </c>
    </row>
    <row r="649" spans="1:6" x14ac:dyDescent="0.3">
      <c r="A649" s="8" t="s">
        <v>1433</v>
      </c>
      <c r="B649" s="11" t="s">
        <v>1434</v>
      </c>
      <c r="C649" s="43" t="s">
        <v>1360</v>
      </c>
      <c r="D649" s="17">
        <v>2864</v>
      </c>
      <c r="E649" s="40">
        <v>6</v>
      </c>
      <c r="F649" s="50">
        <v>209.49720669999999</v>
      </c>
    </row>
    <row r="650" spans="1:6" x14ac:dyDescent="0.3">
      <c r="A650" s="8" t="s">
        <v>1435</v>
      </c>
      <c r="B650" s="11" t="s">
        <v>1436</v>
      </c>
      <c r="C650" s="43" t="s">
        <v>1360</v>
      </c>
      <c r="D650" s="17">
        <v>3731</v>
      </c>
      <c r="E650" s="40">
        <v>6</v>
      </c>
      <c r="F650" s="50">
        <v>160.81479496</v>
      </c>
    </row>
    <row r="651" spans="1:6" x14ac:dyDescent="0.3">
      <c r="A651" s="8" t="s">
        <v>1437</v>
      </c>
      <c r="B651" s="11" t="s">
        <v>1438</v>
      </c>
      <c r="C651" s="43" t="s">
        <v>1360</v>
      </c>
      <c r="D651" s="17">
        <v>5007</v>
      </c>
      <c r="E651" s="40">
        <v>9</v>
      </c>
      <c r="F651" s="50">
        <v>179.74835231</v>
      </c>
    </row>
    <row r="652" spans="1:6" x14ac:dyDescent="0.3">
      <c r="A652" s="8" t="s">
        <v>1439</v>
      </c>
      <c r="B652" s="11" t="s">
        <v>1440</v>
      </c>
      <c r="C652" s="43" t="s">
        <v>1360</v>
      </c>
      <c r="D652" s="17">
        <v>4297</v>
      </c>
      <c r="E652" s="40">
        <v>16</v>
      </c>
      <c r="F652" s="50">
        <v>372.35280427999999</v>
      </c>
    </row>
    <row r="653" spans="1:6" x14ac:dyDescent="0.3">
      <c r="A653" s="8" t="s">
        <v>1441</v>
      </c>
      <c r="B653" s="11" t="s">
        <v>1442</v>
      </c>
      <c r="C653" s="43" t="s">
        <v>1360</v>
      </c>
      <c r="D653" s="17">
        <v>4965</v>
      </c>
      <c r="E653" s="40">
        <v>12</v>
      </c>
      <c r="F653" s="50">
        <v>241.69184290000001</v>
      </c>
    </row>
    <row r="654" spans="1:6" x14ac:dyDescent="0.3">
      <c r="A654" s="8" t="s">
        <v>1443</v>
      </c>
      <c r="B654" s="11" t="s">
        <v>1444</v>
      </c>
      <c r="C654" s="43" t="s">
        <v>1360</v>
      </c>
      <c r="D654" s="17">
        <v>3961</v>
      </c>
      <c r="E654" s="40">
        <v>7</v>
      </c>
      <c r="F654" s="50">
        <v>176.72304973000001</v>
      </c>
    </row>
    <row r="655" spans="1:6" x14ac:dyDescent="0.3">
      <c r="A655" s="8" t="s">
        <v>1445</v>
      </c>
      <c r="B655" s="11" t="s">
        <v>1446</v>
      </c>
      <c r="C655" s="43" t="s">
        <v>1360</v>
      </c>
      <c r="D655" s="17">
        <v>4046</v>
      </c>
      <c r="E655" s="40">
        <v>11</v>
      </c>
      <c r="F655" s="50">
        <v>271.87345526000001</v>
      </c>
    </row>
    <row r="656" spans="1:6" x14ac:dyDescent="0.3">
      <c r="A656" s="8" t="s">
        <v>1447</v>
      </c>
      <c r="B656" s="11" t="s">
        <v>1448</v>
      </c>
      <c r="C656" s="43" t="s">
        <v>1360</v>
      </c>
      <c r="D656" s="17">
        <v>5514</v>
      </c>
      <c r="E656" s="40">
        <v>19</v>
      </c>
      <c r="F656" s="50">
        <v>344.57743925</v>
      </c>
    </row>
    <row r="657" spans="1:6" x14ac:dyDescent="0.3">
      <c r="A657" s="8" t="s">
        <v>1449</v>
      </c>
      <c r="B657" s="11" t="s">
        <v>1450</v>
      </c>
      <c r="C657" s="43" t="s">
        <v>1360</v>
      </c>
      <c r="D657" s="17">
        <v>4443</v>
      </c>
      <c r="E657" s="40">
        <v>7</v>
      </c>
      <c r="F657" s="50">
        <v>157.55120414000001</v>
      </c>
    </row>
    <row r="658" spans="1:6" x14ac:dyDescent="0.3">
      <c r="A658" s="8" t="s">
        <v>1451</v>
      </c>
      <c r="B658" s="11" t="s">
        <v>1452</v>
      </c>
      <c r="C658" s="43" t="s">
        <v>1360</v>
      </c>
      <c r="D658" s="17">
        <v>6845</v>
      </c>
      <c r="E658" s="40">
        <v>30</v>
      </c>
      <c r="F658" s="50">
        <v>438.27611395000002</v>
      </c>
    </row>
    <row r="659" spans="1:6" x14ac:dyDescent="0.3">
      <c r="A659" s="8" t="s">
        <v>1453</v>
      </c>
      <c r="B659" s="11" t="s">
        <v>1454</v>
      </c>
      <c r="C659" s="43" t="s">
        <v>1360</v>
      </c>
      <c r="D659" s="17">
        <v>6212</v>
      </c>
      <c r="E659" s="40">
        <v>12</v>
      </c>
      <c r="F659" s="50">
        <v>193.17450097</v>
      </c>
    </row>
    <row r="660" spans="1:6" x14ac:dyDescent="0.3">
      <c r="A660" s="8" t="s">
        <v>1455</v>
      </c>
      <c r="B660" s="11" t="s">
        <v>1456</v>
      </c>
      <c r="C660" s="43" t="s">
        <v>1360</v>
      </c>
      <c r="D660" s="17">
        <v>6281</v>
      </c>
      <c r="E660" s="40">
        <v>12</v>
      </c>
      <c r="F660" s="50">
        <v>191.05238019000001</v>
      </c>
    </row>
    <row r="661" spans="1:6" x14ac:dyDescent="0.3">
      <c r="A661" s="8" t="s">
        <v>1457</v>
      </c>
      <c r="B661" s="11" t="s">
        <v>1458</v>
      </c>
      <c r="C661" s="43" t="s">
        <v>1360</v>
      </c>
      <c r="D661" s="17">
        <v>4767</v>
      </c>
      <c r="E661" s="40">
        <v>16</v>
      </c>
      <c r="F661" s="50">
        <v>335.64086428000002</v>
      </c>
    </row>
    <row r="662" spans="1:6" x14ac:dyDescent="0.3">
      <c r="A662" s="8" t="s">
        <v>1459</v>
      </c>
      <c r="B662" s="11" t="s">
        <v>1460</v>
      </c>
      <c r="C662" s="43" t="s">
        <v>1360</v>
      </c>
      <c r="D662" s="17">
        <v>4254</v>
      </c>
      <c r="E662" s="40">
        <v>13</v>
      </c>
      <c r="F662" s="50">
        <v>305.59473437000003</v>
      </c>
    </row>
    <row r="663" spans="1:6" x14ac:dyDescent="0.3">
      <c r="A663" s="8" t="s">
        <v>1461</v>
      </c>
      <c r="B663" s="11" t="s">
        <v>1462</v>
      </c>
      <c r="C663" s="43" t="s">
        <v>1360</v>
      </c>
      <c r="D663" s="17">
        <v>3897</v>
      </c>
      <c r="E663" s="40">
        <v>12</v>
      </c>
      <c r="F663" s="50">
        <v>307.92917628999999</v>
      </c>
    </row>
    <row r="664" spans="1:6" x14ac:dyDescent="0.3">
      <c r="A664" s="8" t="s">
        <v>1463</v>
      </c>
      <c r="B664" s="11" t="s">
        <v>1464</v>
      </c>
      <c r="C664" s="43" t="s">
        <v>1360</v>
      </c>
      <c r="D664" s="17">
        <v>7485</v>
      </c>
      <c r="E664" s="40">
        <v>48</v>
      </c>
      <c r="F664" s="50">
        <v>641.28256512999997</v>
      </c>
    </row>
    <row r="665" spans="1:6" x14ac:dyDescent="0.3">
      <c r="A665" s="8" t="s">
        <v>1465</v>
      </c>
      <c r="B665" s="11" t="s">
        <v>1466</v>
      </c>
      <c r="C665" s="43" t="s">
        <v>1360</v>
      </c>
      <c r="D665" s="17">
        <v>3642</v>
      </c>
      <c r="E665" s="40">
        <v>11</v>
      </c>
      <c r="F665" s="50">
        <v>302.03185063000001</v>
      </c>
    </row>
    <row r="666" spans="1:6" x14ac:dyDescent="0.3">
      <c r="A666" s="8" t="s">
        <v>1467</v>
      </c>
      <c r="B666" s="11" t="s">
        <v>1468</v>
      </c>
      <c r="C666" s="43" t="s">
        <v>1360</v>
      </c>
      <c r="D666" s="17">
        <v>6677</v>
      </c>
      <c r="E666" s="40">
        <v>35</v>
      </c>
      <c r="F666" s="50">
        <v>524.18750936000004</v>
      </c>
    </row>
    <row r="667" spans="1:6" x14ac:dyDescent="0.3">
      <c r="A667" s="8" t="s">
        <v>1469</v>
      </c>
      <c r="B667" s="11" t="s">
        <v>1470</v>
      </c>
      <c r="C667" s="43" t="s">
        <v>1360</v>
      </c>
      <c r="D667" s="17">
        <v>3824</v>
      </c>
      <c r="E667" s="40">
        <v>17</v>
      </c>
      <c r="F667" s="50">
        <v>444.56066945999999</v>
      </c>
    </row>
    <row r="668" spans="1:6" x14ac:dyDescent="0.3">
      <c r="A668" s="8" t="s">
        <v>1471</v>
      </c>
      <c r="B668" s="11" t="s">
        <v>1472</v>
      </c>
      <c r="C668" s="43" t="s">
        <v>1360</v>
      </c>
      <c r="D668" s="17">
        <v>2614</v>
      </c>
      <c r="E668" s="40">
        <v>16</v>
      </c>
      <c r="F668" s="50">
        <v>612.08875287000001</v>
      </c>
    </row>
    <row r="669" spans="1:6" x14ac:dyDescent="0.3">
      <c r="A669" s="8" t="s">
        <v>1473</v>
      </c>
      <c r="B669" s="11" t="s">
        <v>1474</v>
      </c>
      <c r="C669" s="43" t="s">
        <v>1360</v>
      </c>
      <c r="D669" s="17">
        <v>3515</v>
      </c>
      <c r="E669" s="40">
        <v>9</v>
      </c>
      <c r="F669" s="50">
        <v>256.0455192</v>
      </c>
    </row>
    <row r="670" spans="1:6" x14ac:dyDescent="0.3">
      <c r="A670" s="8" t="s">
        <v>1475</v>
      </c>
      <c r="B670" s="11" t="s">
        <v>1476</v>
      </c>
      <c r="C670" s="43" t="s">
        <v>1360</v>
      </c>
      <c r="D670" s="17">
        <v>3558</v>
      </c>
      <c r="E670" s="40">
        <v>17</v>
      </c>
      <c r="F670" s="50">
        <v>477.79651489999998</v>
      </c>
    </row>
    <row r="671" spans="1:6" x14ac:dyDescent="0.3">
      <c r="A671" s="8" t="s">
        <v>1477</v>
      </c>
      <c r="B671" s="11" t="s">
        <v>1478</v>
      </c>
      <c r="C671" s="43" t="s">
        <v>1360</v>
      </c>
      <c r="D671" s="17">
        <v>7383</v>
      </c>
      <c r="E671" s="40">
        <v>20</v>
      </c>
      <c r="F671" s="50">
        <v>270.89259109</v>
      </c>
    </row>
    <row r="672" spans="1:6" x14ac:dyDescent="0.3">
      <c r="A672" s="8" t="s">
        <v>1479</v>
      </c>
      <c r="B672" s="11" t="s">
        <v>1480</v>
      </c>
      <c r="C672" s="43" t="s">
        <v>1360</v>
      </c>
      <c r="D672" s="17">
        <v>4077</v>
      </c>
      <c r="E672" s="40">
        <v>11</v>
      </c>
      <c r="F672" s="50">
        <v>269.80623007000003</v>
      </c>
    </row>
    <row r="673" spans="1:6" x14ac:dyDescent="0.3">
      <c r="A673" s="8" t="s">
        <v>1481</v>
      </c>
      <c r="B673" s="11" t="s">
        <v>1482</v>
      </c>
      <c r="C673" s="43" t="s">
        <v>1360</v>
      </c>
      <c r="D673" s="17">
        <v>4129</v>
      </c>
      <c r="E673" s="40">
        <v>9</v>
      </c>
      <c r="F673" s="50">
        <v>217.97045288999999</v>
      </c>
    </row>
    <row r="674" spans="1:6" x14ac:dyDescent="0.3">
      <c r="A674" s="8" t="s">
        <v>1483</v>
      </c>
      <c r="B674" s="11" t="s">
        <v>1484</v>
      </c>
      <c r="C674" s="43" t="s">
        <v>1360</v>
      </c>
      <c r="D674" s="17">
        <v>3284</v>
      </c>
      <c r="E674" s="40">
        <v>18</v>
      </c>
      <c r="F674" s="50">
        <v>548.11205846999997</v>
      </c>
    </row>
    <row r="675" spans="1:6" x14ac:dyDescent="0.3">
      <c r="A675" s="8" t="s">
        <v>1485</v>
      </c>
      <c r="B675" s="11" t="s">
        <v>1486</v>
      </c>
      <c r="C675" s="43" t="s">
        <v>1360</v>
      </c>
      <c r="D675" s="17">
        <v>2348</v>
      </c>
      <c r="E675" s="40">
        <v>15</v>
      </c>
      <c r="F675" s="50">
        <v>638.84156728999994</v>
      </c>
    </row>
    <row r="676" spans="1:6" x14ac:dyDescent="0.3">
      <c r="A676" s="8" t="s">
        <v>1487</v>
      </c>
      <c r="B676" s="11" t="s">
        <v>1488</v>
      </c>
      <c r="C676" s="43" t="s">
        <v>1360</v>
      </c>
      <c r="D676" s="17">
        <v>4724</v>
      </c>
      <c r="E676" s="40">
        <v>11</v>
      </c>
      <c r="F676" s="50">
        <v>232.85351396999999</v>
      </c>
    </row>
    <row r="677" spans="1:6" x14ac:dyDescent="0.3">
      <c r="A677" s="8" t="s">
        <v>1489</v>
      </c>
      <c r="B677" s="11" t="s">
        <v>1490</v>
      </c>
      <c r="C677" s="43" t="s">
        <v>1360</v>
      </c>
      <c r="D677" s="17">
        <v>3627</v>
      </c>
      <c r="E677" s="40">
        <v>12</v>
      </c>
      <c r="F677" s="50">
        <v>330.85194375999998</v>
      </c>
    </row>
    <row r="678" spans="1:6" x14ac:dyDescent="0.3">
      <c r="A678" s="8" t="s">
        <v>1491</v>
      </c>
      <c r="B678" s="11" t="s">
        <v>1492</v>
      </c>
      <c r="C678" s="43" t="s">
        <v>1360</v>
      </c>
      <c r="D678" s="17">
        <v>4971</v>
      </c>
      <c r="E678" s="40">
        <v>16</v>
      </c>
      <c r="F678" s="50">
        <v>321.86682760000002</v>
      </c>
    </row>
    <row r="679" spans="1:6" x14ac:dyDescent="0.3">
      <c r="A679" s="8" t="s">
        <v>1493</v>
      </c>
      <c r="B679" s="11" t="s">
        <v>1494</v>
      </c>
      <c r="C679" s="43" t="s">
        <v>1360</v>
      </c>
      <c r="D679" s="17">
        <v>5103</v>
      </c>
      <c r="E679" s="40">
        <v>31</v>
      </c>
      <c r="F679" s="50">
        <v>607.48579267000002</v>
      </c>
    </row>
    <row r="680" spans="1:6" x14ac:dyDescent="0.3">
      <c r="A680" s="8" t="s">
        <v>1495</v>
      </c>
      <c r="B680" s="11" t="s">
        <v>1496</v>
      </c>
      <c r="C680" s="43" t="s">
        <v>1360</v>
      </c>
      <c r="D680" s="17">
        <v>4770</v>
      </c>
      <c r="E680" s="40">
        <v>14</v>
      </c>
      <c r="F680" s="50">
        <v>293.50104821999997</v>
      </c>
    </row>
    <row r="681" spans="1:6" x14ac:dyDescent="0.3">
      <c r="A681" s="8" t="s">
        <v>1497</v>
      </c>
      <c r="B681" s="11" t="s">
        <v>912</v>
      </c>
      <c r="C681" s="43" t="s">
        <v>1360</v>
      </c>
      <c r="D681" s="17">
        <v>4089</v>
      </c>
      <c r="E681" s="40">
        <v>14</v>
      </c>
      <c r="F681" s="50">
        <v>342.38200049</v>
      </c>
    </row>
    <row r="682" spans="1:6" x14ac:dyDescent="0.3">
      <c r="A682" s="8" t="s">
        <v>1498</v>
      </c>
      <c r="B682" s="11" t="s">
        <v>1499</v>
      </c>
      <c r="C682" s="43" t="s">
        <v>1360</v>
      </c>
      <c r="D682" s="17">
        <v>5041</v>
      </c>
      <c r="E682" s="40">
        <v>22</v>
      </c>
      <c r="F682" s="50">
        <v>436.42134497000001</v>
      </c>
    </row>
    <row r="683" spans="1:6" x14ac:dyDescent="0.3">
      <c r="A683" s="8" t="s">
        <v>1500</v>
      </c>
      <c r="B683" s="11" t="s">
        <v>1501</v>
      </c>
      <c r="C683" s="43" t="s">
        <v>1360</v>
      </c>
      <c r="D683" s="17">
        <v>3498</v>
      </c>
      <c r="E683" s="40">
        <v>26</v>
      </c>
      <c r="F683" s="50">
        <v>743.28187535999996</v>
      </c>
    </row>
    <row r="684" spans="1:6" x14ac:dyDescent="0.3">
      <c r="A684" s="8" t="s">
        <v>1502</v>
      </c>
      <c r="B684" s="11" t="s">
        <v>1503</v>
      </c>
      <c r="C684" s="43" t="s">
        <v>1360</v>
      </c>
      <c r="D684" s="17">
        <v>6563</v>
      </c>
      <c r="E684" s="40">
        <v>31</v>
      </c>
      <c r="F684" s="50">
        <v>472.34496418999998</v>
      </c>
    </row>
    <row r="685" spans="1:6" x14ac:dyDescent="0.3">
      <c r="A685" s="8" t="s">
        <v>1504</v>
      </c>
      <c r="B685" s="11" t="s">
        <v>1505</v>
      </c>
      <c r="C685" s="43" t="s">
        <v>1360</v>
      </c>
      <c r="D685" s="17">
        <v>5685</v>
      </c>
      <c r="E685" s="40">
        <v>33</v>
      </c>
      <c r="F685" s="50">
        <v>580.47493403999999</v>
      </c>
    </row>
    <row r="686" spans="1:6" x14ac:dyDescent="0.3">
      <c r="A686" s="8" t="s">
        <v>1506</v>
      </c>
      <c r="B686" s="11" t="s">
        <v>1507</v>
      </c>
      <c r="C686" s="43" t="s">
        <v>1360</v>
      </c>
      <c r="D686" s="17">
        <v>5676</v>
      </c>
      <c r="E686" s="40">
        <v>18</v>
      </c>
      <c r="F686" s="50">
        <v>317.12473573</v>
      </c>
    </row>
    <row r="687" spans="1:6" x14ac:dyDescent="0.3">
      <c r="A687" s="8" t="s">
        <v>1508</v>
      </c>
      <c r="B687" s="11" t="s">
        <v>1509</v>
      </c>
      <c r="C687" s="43" t="s">
        <v>1360</v>
      </c>
      <c r="D687" s="17">
        <v>4541</v>
      </c>
      <c r="E687" s="40">
        <v>19</v>
      </c>
      <c r="F687" s="50">
        <v>418.41004184000002</v>
      </c>
    </row>
    <row r="688" spans="1:6" x14ac:dyDescent="0.3">
      <c r="A688" s="8" t="s">
        <v>1510</v>
      </c>
      <c r="B688" s="11" t="s">
        <v>1511</v>
      </c>
      <c r="C688" s="43" t="s">
        <v>1360</v>
      </c>
      <c r="D688" s="17">
        <v>6505</v>
      </c>
      <c r="E688" s="40">
        <v>19</v>
      </c>
      <c r="F688" s="50">
        <v>292.08301306999999</v>
      </c>
    </row>
    <row r="689" spans="1:6" x14ac:dyDescent="0.3">
      <c r="A689" s="8" t="s">
        <v>1512</v>
      </c>
      <c r="B689" s="11" t="s">
        <v>1513</v>
      </c>
      <c r="C689" s="43" t="s">
        <v>1360</v>
      </c>
      <c r="D689" s="17">
        <v>3437</v>
      </c>
      <c r="E689" s="40">
        <v>25</v>
      </c>
      <c r="F689" s="50">
        <v>727.37852779000002</v>
      </c>
    </row>
    <row r="690" spans="1:6" x14ac:dyDescent="0.3">
      <c r="A690" s="8" t="s">
        <v>1514</v>
      </c>
      <c r="B690" s="11" t="s">
        <v>1515</v>
      </c>
      <c r="C690" s="43" t="s">
        <v>1360</v>
      </c>
      <c r="D690" s="17">
        <v>3032</v>
      </c>
      <c r="E690" s="40">
        <v>10</v>
      </c>
      <c r="F690" s="50">
        <v>329.81530342999997</v>
      </c>
    </row>
    <row r="691" spans="1:6" x14ac:dyDescent="0.3">
      <c r="A691" s="8" t="s">
        <v>1516</v>
      </c>
      <c r="B691" s="11" t="s">
        <v>1517</v>
      </c>
      <c r="C691" s="43" t="s">
        <v>1360</v>
      </c>
      <c r="D691" s="17">
        <v>3623</v>
      </c>
      <c r="E691" s="40">
        <v>11</v>
      </c>
      <c r="F691" s="50">
        <v>303.61578802000002</v>
      </c>
    </row>
    <row r="692" spans="1:6" x14ac:dyDescent="0.3">
      <c r="A692" s="8" t="s">
        <v>1518</v>
      </c>
      <c r="B692" s="11" t="s">
        <v>1519</v>
      </c>
      <c r="C692" s="43" t="s">
        <v>1360</v>
      </c>
      <c r="D692" s="17">
        <v>4462</v>
      </c>
      <c r="E692" s="40">
        <v>25</v>
      </c>
      <c r="F692" s="50">
        <v>560.28686688000005</v>
      </c>
    </row>
    <row r="693" spans="1:6" x14ac:dyDescent="0.3">
      <c r="A693" s="8" t="s">
        <v>1520</v>
      </c>
      <c r="B693" s="11" t="s">
        <v>1521</v>
      </c>
      <c r="C693" s="43" t="s">
        <v>1360</v>
      </c>
      <c r="D693" s="17">
        <v>4875</v>
      </c>
      <c r="E693" s="40">
        <v>13</v>
      </c>
      <c r="F693" s="50">
        <v>266.66666666999998</v>
      </c>
    </row>
    <row r="694" spans="1:6" x14ac:dyDescent="0.3">
      <c r="A694" s="8" t="s">
        <v>1522</v>
      </c>
      <c r="B694" s="11" t="s">
        <v>1523</v>
      </c>
      <c r="C694" s="43" t="s">
        <v>1360</v>
      </c>
      <c r="D694" s="17">
        <v>4149</v>
      </c>
      <c r="E694" s="40">
        <v>16</v>
      </c>
      <c r="F694" s="50">
        <v>385.63509278999999</v>
      </c>
    </row>
    <row r="695" spans="1:6" x14ac:dyDescent="0.3">
      <c r="A695" s="8" t="s">
        <v>1524</v>
      </c>
      <c r="B695" s="11" t="s">
        <v>1525</v>
      </c>
      <c r="C695" s="43" t="s">
        <v>1360</v>
      </c>
      <c r="D695" s="17">
        <v>931</v>
      </c>
      <c r="E695" s="40">
        <v>3</v>
      </c>
      <c r="F695" s="50">
        <v>322.23415682000001</v>
      </c>
    </row>
    <row r="696" spans="1:6" x14ac:dyDescent="0.3">
      <c r="A696" s="8" t="s">
        <v>1526</v>
      </c>
      <c r="B696" s="11" t="s">
        <v>1527</v>
      </c>
      <c r="C696" s="43" t="s">
        <v>1360</v>
      </c>
      <c r="D696" s="17">
        <v>6099</v>
      </c>
      <c r="E696" s="40">
        <v>25</v>
      </c>
      <c r="F696" s="50">
        <v>409.90326283000002</v>
      </c>
    </row>
    <row r="697" spans="1:6" x14ac:dyDescent="0.3">
      <c r="A697" s="8" t="s">
        <v>1528</v>
      </c>
      <c r="B697" s="11" t="s">
        <v>1529</v>
      </c>
      <c r="C697" s="43" t="s">
        <v>1360</v>
      </c>
      <c r="D697" s="17">
        <v>4809</v>
      </c>
      <c r="E697" s="40">
        <v>22</v>
      </c>
      <c r="F697" s="50">
        <v>457.47556665000002</v>
      </c>
    </row>
    <row r="698" spans="1:6" x14ac:dyDescent="0.3">
      <c r="A698" s="8" t="s">
        <v>1530</v>
      </c>
      <c r="B698" s="11" t="s">
        <v>1531</v>
      </c>
      <c r="C698" s="43" t="s">
        <v>1360</v>
      </c>
      <c r="D698" s="17">
        <v>2714</v>
      </c>
      <c r="E698" s="40">
        <v>3</v>
      </c>
      <c r="F698" s="50">
        <v>110.53795135999999</v>
      </c>
    </row>
    <row r="699" spans="1:6" x14ac:dyDescent="0.3">
      <c r="A699" s="8" t="s">
        <v>1532</v>
      </c>
      <c r="B699" s="11" t="s">
        <v>1533</v>
      </c>
      <c r="C699" s="43" t="s">
        <v>1360</v>
      </c>
      <c r="D699" s="17">
        <v>4676</v>
      </c>
      <c r="E699" s="40">
        <v>9</v>
      </c>
      <c r="F699" s="50">
        <v>192.47219845999999</v>
      </c>
    </row>
    <row r="700" spans="1:6" x14ac:dyDescent="0.3">
      <c r="A700" s="8" t="s">
        <v>1534</v>
      </c>
      <c r="B700" s="11" t="s">
        <v>1535</v>
      </c>
      <c r="C700" s="43" t="s">
        <v>1360</v>
      </c>
      <c r="D700" s="17">
        <v>4435</v>
      </c>
      <c r="E700" s="40">
        <v>5</v>
      </c>
      <c r="F700" s="50">
        <v>112.73957159</v>
      </c>
    </row>
    <row r="701" spans="1:6" x14ac:dyDescent="0.3">
      <c r="A701" s="8" t="s">
        <v>1536</v>
      </c>
      <c r="B701" s="11" t="s">
        <v>1537</v>
      </c>
      <c r="C701" s="43" t="s">
        <v>1360</v>
      </c>
      <c r="D701" s="17">
        <v>6581</v>
      </c>
      <c r="E701" s="40">
        <v>12</v>
      </c>
      <c r="F701" s="50">
        <v>182.34310894999999</v>
      </c>
    </row>
    <row r="702" spans="1:6" x14ac:dyDescent="0.3">
      <c r="A702" s="8" t="s">
        <v>1538</v>
      </c>
      <c r="B702" s="11" t="s">
        <v>161</v>
      </c>
      <c r="C702" s="43" t="s">
        <v>1360</v>
      </c>
      <c r="D702" s="17">
        <v>10546</v>
      </c>
      <c r="E702" s="40">
        <v>17</v>
      </c>
      <c r="F702" s="50">
        <v>161.19855870000001</v>
      </c>
    </row>
    <row r="703" spans="1:6" x14ac:dyDescent="0.3">
      <c r="A703" s="8" t="s">
        <v>1539</v>
      </c>
      <c r="B703" s="11" t="s">
        <v>159</v>
      </c>
      <c r="C703" s="43" t="s">
        <v>1360</v>
      </c>
      <c r="D703" s="17">
        <v>5912</v>
      </c>
      <c r="E703" s="40">
        <v>12</v>
      </c>
      <c r="F703" s="50">
        <v>202.97699593999999</v>
      </c>
    </row>
    <row r="704" spans="1:6" x14ac:dyDescent="0.3">
      <c r="A704" s="8" t="s">
        <v>1540</v>
      </c>
      <c r="B704" s="11" t="s">
        <v>1541</v>
      </c>
      <c r="C704" s="43" t="s">
        <v>1360</v>
      </c>
      <c r="D704" s="17">
        <v>3982</v>
      </c>
      <c r="E704" s="40">
        <v>2</v>
      </c>
      <c r="F704" s="50">
        <v>50.226017077000002</v>
      </c>
    </row>
    <row r="705" spans="1:6" x14ac:dyDescent="0.3">
      <c r="A705" s="8" t="s">
        <v>1542</v>
      </c>
      <c r="B705" s="11" t="s">
        <v>1543</v>
      </c>
      <c r="C705" s="43" t="s">
        <v>1360</v>
      </c>
      <c r="D705" s="17">
        <v>5544</v>
      </c>
      <c r="E705" s="40">
        <v>2</v>
      </c>
      <c r="F705" s="50">
        <v>36.075036075</v>
      </c>
    </row>
    <row r="706" spans="1:6" x14ac:dyDescent="0.3">
      <c r="A706" s="8" t="s">
        <v>1544</v>
      </c>
      <c r="B706" s="11" t="s">
        <v>1545</v>
      </c>
      <c r="C706" s="43" t="s">
        <v>1360</v>
      </c>
      <c r="D706" s="17">
        <v>10651</v>
      </c>
      <c r="E706" s="40">
        <v>4</v>
      </c>
      <c r="F706" s="50">
        <v>37.555159140000001</v>
      </c>
    </row>
    <row r="707" spans="1:6" x14ac:dyDescent="0.3">
      <c r="A707" s="8" t="s">
        <v>1546</v>
      </c>
      <c r="B707" s="11" t="s">
        <v>1547</v>
      </c>
      <c r="C707" s="43" t="s">
        <v>1360</v>
      </c>
      <c r="D707" s="17">
        <v>7417</v>
      </c>
      <c r="E707" s="40">
        <v>9</v>
      </c>
      <c r="F707" s="50">
        <v>121.342861</v>
      </c>
    </row>
    <row r="708" spans="1:6" x14ac:dyDescent="0.3">
      <c r="A708" s="8" t="s">
        <v>1548</v>
      </c>
      <c r="B708" s="11" t="s">
        <v>195</v>
      </c>
      <c r="C708" s="43" t="s">
        <v>1360</v>
      </c>
      <c r="D708" s="17">
        <v>3500</v>
      </c>
      <c r="E708" s="40">
        <v>19</v>
      </c>
      <c r="F708" s="50">
        <v>542.85714285999995</v>
      </c>
    </row>
    <row r="709" spans="1:6" x14ac:dyDescent="0.3">
      <c r="A709" s="8" t="s">
        <v>1549</v>
      </c>
      <c r="B709" s="11" t="s">
        <v>1550</v>
      </c>
      <c r="C709" s="43" t="s">
        <v>1360</v>
      </c>
      <c r="D709" s="17">
        <v>6336</v>
      </c>
      <c r="E709" s="40">
        <v>16</v>
      </c>
      <c r="F709" s="50">
        <v>252.52525252999999</v>
      </c>
    </row>
    <row r="710" spans="1:6" x14ac:dyDescent="0.3">
      <c r="A710" s="8" t="s">
        <v>1551</v>
      </c>
      <c r="B710" s="11" t="s">
        <v>1552</v>
      </c>
      <c r="C710" s="43" t="s">
        <v>1360</v>
      </c>
      <c r="D710" s="17">
        <v>4891</v>
      </c>
      <c r="E710" s="40">
        <v>19</v>
      </c>
      <c r="F710" s="50">
        <v>388.46861582000002</v>
      </c>
    </row>
    <row r="711" spans="1:6" x14ac:dyDescent="0.3">
      <c r="A711" s="8" t="s">
        <v>1553</v>
      </c>
      <c r="B711" s="11" t="s">
        <v>1554</v>
      </c>
      <c r="C711" s="43" t="s">
        <v>1360</v>
      </c>
      <c r="D711" s="17">
        <v>7376</v>
      </c>
      <c r="E711" s="40">
        <v>22</v>
      </c>
      <c r="F711" s="50">
        <v>298.26464207999999</v>
      </c>
    </row>
    <row r="712" spans="1:6" x14ac:dyDescent="0.3">
      <c r="A712" s="8" t="s">
        <v>1555</v>
      </c>
      <c r="B712" s="11" t="s">
        <v>1556</v>
      </c>
      <c r="C712" s="43" t="s">
        <v>1360</v>
      </c>
      <c r="D712" s="17">
        <v>6303</v>
      </c>
      <c r="E712" s="40">
        <v>48</v>
      </c>
      <c r="F712" s="50">
        <v>761.54212280000002</v>
      </c>
    </row>
    <row r="713" spans="1:6" x14ac:dyDescent="0.3">
      <c r="A713" s="8" t="s">
        <v>1557</v>
      </c>
      <c r="B713" s="11" t="s">
        <v>1558</v>
      </c>
      <c r="C713" s="43" t="s">
        <v>1360</v>
      </c>
      <c r="D713" s="17">
        <v>4229</v>
      </c>
      <c r="E713" s="40">
        <v>12</v>
      </c>
      <c r="F713" s="50">
        <v>283.75502483000002</v>
      </c>
    </row>
    <row r="714" spans="1:6" x14ac:dyDescent="0.3">
      <c r="A714" s="8" t="s">
        <v>1559</v>
      </c>
      <c r="B714" s="11" t="s">
        <v>1560</v>
      </c>
      <c r="C714" s="43" t="s">
        <v>1360</v>
      </c>
      <c r="D714" s="17">
        <v>3186</v>
      </c>
      <c r="E714" s="40">
        <v>22</v>
      </c>
      <c r="F714" s="50">
        <v>690.52102950000005</v>
      </c>
    </row>
    <row r="715" spans="1:6" x14ac:dyDescent="0.3">
      <c r="A715" s="8" t="s">
        <v>1561</v>
      </c>
      <c r="B715" s="11" t="s">
        <v>1562</v>
      </c>
      <c r="C715" s="43" t="s">
        <v>1360</v>
      </c>
      <c r="D715" s="17">
        <v>4462</v>
      </c>
      <c r="E715" s="40">
        <v>6</v>
      </c>
      <c r="F715" s="50">
        <v>134.46884804999999</v>
      </c>
    </row>
    <row r="716" spans="1:6" x14ac:dyDescent="0.3">
      <c r="A716" s="8" t="s">
        <v>1563</v>
      </c>
      <c r="B716" s="11" t="s">
        <v>1564</v>
      </c>
      <c r="C716" s="43" t="s">
        <v>1360</v>
      </c>
      <c r="D716" s="17">
        <v>3422</v>
      </c>
      <c r="E716" s="40">
        <v>8</v>
      </c>
      <c r="F716" s="50">
        <v>233.78141438</v>
      </c>
    </row>
    <row r="717" spans="1:6" x14ac:dyDescent="0.3">
      <c r="A717" s="8" t="s">
        <v>1565</v>
      </c>
      <c r="B717" s="11" t="s">
        <v>1566</v>
      </c>
      <c r="C717" s="43" t="s">
        <v>1360</v>
      </c>
      <c r="D717" s="17">
        <v>3435</v>
      </c>
      <c r="E717" s="40">
        <v>9</v>
      </c>
      <c r="F717" s="50">
        <v>262.00873361999999</v>
      </c>
    </row>
    <row r="718" spans="1:6" x14ac:dyDescent="0.3">
      <c r="A718" s="8" t="s">
        <v>1567</v>
      </c>
      <c r="B718" s="11" t="s">
        <v>1568</v>
      </c>
      <c r="C718" s="43" t="s">
        <v>1360</v>
      </c>
      <c r="D718" s="17">
        <v>3058</v>
      </c>
      <c r="E718" s="40">
        <v>8</v>
      </c>
      <c r="F718" s="50">
        <v>261.60889470000001</v>
      </c>
    </row>
    <row r="719" spans="1:6" x14ac:dyDescent="0.3">
      <c r="A719" s="8" t="s">
        <v>1569</v>
      </c>
      <c r="B719" s="11" t="s">
        <v>1570</v>
      </c>
      <c r="C719" s="43" t="s">
        <v>1360</v>
      </c>
      <c r="D719" s="17">
        <v>4340</v>
      </c>
      <c r="E719" s="40">
        <v>10</v>
      </c>
      <c r="F719" s="50">
        <v>230.41474654000001</v>
      </c>
    </row>
    <row r="720" spans="1:6" x14ac:dyDescent="0.3">
      <c r="A720" s="8" t="s">
        <v>1571</v>
      </c>
      <c r="B720" s="11" t="s">
        <v>1572</v>
      </c>
      <c r="C720" s="43" t="s">
        <v>1360</v>
      </c>
      <c r="D720" s="17">
        <v>6113</v>
      </c>
      <c r="E720" s="40">
        <v>15</v>
      </c>
      <c r="F720" s="50">
        <v>245.37870113</v>
      </c>
    </row>
    <row r="721" spans="1:6" x14ac:dyDescent="0.3">
      <c r="A721" s="8" t="s">
        <v>1573</v>
      </c>
      <c r="B721" s="11" t="s">
        <v>1574</v>
      </c>
      <c r="C721" s="43" t="s">
        <v>1360</v>
      </c>
      <c r="D721" s="17">
        <v>4149</v>
      </c>
      <c r="E721" s="40">
        <v>2</v>
      </c>
      <c r="F721" s="50">
        <v>48.204386599000003</v>
      </c>
    </row>
    <row r="722" spans="1:6" x14ac:dyDescent="0.3">
      <c r="A722" s="8" t="s">
        <v>1575</v>
      </c>
      <c r="B722" s="11" t="s">
        <v>1576</v>
      </c>
      <c r="C722" s="43" t="s">
        <v>1360</v>
      </c>
      <c r="D722" s="17">
        <v>6386</v>
      </c>
      <c r="E722" s="40">
        <v>4</v>
      </c>
      <c r="F722" s="50">
        <v>62.637018478000002</v>
      </c>
    </row>
    <row r="723" spans="1:6" x14ac:dyDescent="0.3">
      <c r="A723" s="8" t="s">
        <v>1577</v>
      </c>
      <c r="B723" s="11" t="s">
        <v>725</v>
      </c>
      <c r="C723" s="43" t="s">
        <v>1360</v>
      </c>
      <c r="D723" s="17">
        <v>8853</v>
      </c>
      <c r="E723" s="40">
        <v>10</v>
      </c>
      <c r="F723" s="50">
        <v>112.95606008999999</v>
      </c>
    </row>
    <row r="724" spans="1:6" x14ac:dyDescent="0.3">
      <c r="A724" s="8" t="s">
        <v>1578</v>
      </c>
      <c r="B724" s="11" t="s">
        <v>1579</v>
      </c>
      <c r="C724" s="43" t="s">
        <v>1360</v>
      </c>
      <c r="D724" s="17">
        <v>5352</v>
      </c>
      <c r="E724" s="40">
        <v>4</v>
      </c>
      <c r="F724" s="50">
        <v>74.738415545999999</v>
      </c>
    </row>
    <row r="725" spans="1:6" x14ac:dyDescent="0.3">
      <c r="A725" s="8" t="s">
        <v>1580</v>
      </c>
      <c r="B725" s="11" t="s">
        <v>1581</v>
      </c>
      <c r="C725" s="43" t="s">
        <v>1360</v>
      </c>
      <c r="D725" s="17">
        <v>3982</v>
      </c>
      <c r="E725" s="40">
        <v>4</v>
      </c>
      <c r="F725" s="50">
        <v>100.45203415</v>
      </c>
    </row>
    <row r="726" spans="1:6" x14ac:dyDescent="0.3">
      <c r="A726" s="8" t="s">
        <v>1582</v>
      </c>
      <c r="B726" s="11" t="s">
        <v>1583</v>
      </c>
      <c r="C726" s="43" t="s">
        <v>1360</v>
      </c>
      <c r="D726" s="17">
        <v>5786</v>
      </c>
      <c r="E726" s="40">
        <v>12</v>
      </c>
      <c r="F726" s="50">
        <v>207.39716557</v>
      </c>
    </row>
    <row r="727" spans="1:6" x14ac:dyDescent="0.3">
      <c r="A727" s="8" t="s">
        <v>1584</v>
      </c>
      <c r="B727" s="11" t="s">
        <v>1585</v>
      </c>
      <c r="C727" s="43" t="s">
        <v>1360</v>
      </c>
      <c r="D727" s="17">
        <v>4530</v>
      </c>
      <c r="E727" s="40">
        <v>15</v>
      </c>
      <c r="F727" s="50">
        <v>331.12582780999998</v>
      </c>
    </row>
    <row r="728" spans="1:6" x14ac:dyDescent="0.3">
      <c r="A728" s="8" t="s">
        <v>1586</v>
      </c>
      <c r="B728" s="11" t="s">
        <v>1587</v>
      </c>
      <c r="C728" s="43" t="s">
        <v>1360</v>
      </c>
      <c r="D728" s="17">
        <v>5732</v>
      </c>
      <c r="E728" s="40">
        <v>22</v>
      </c>
      <c r="F728" s="50">
        <v>383.81018841999997</v>
      </c>
    </row>
    <row r="729" spans="1:6" x14ac:dyDescent="0.3">
      <c r="A729" s="8" t="s">
        <v>1588</v>
      </c>
      <c r="B729" s="11" t="s">
        <v>1589</v>
      </c>
      <c r="C729" s="43" t="s">
        <v>1360</v>
      </c>
      <c r="D729" s="17">
        <v>4669</v>
      </c>
      <c r="E729" s="40">
        <v>8</v>
      </c>
      <c r="F729" s="50">
        <v>171.34289998</v>
      </c>
    </row>
    <row r="730" spans="1:6" x14ac:dyDescent="0.3">
      <c r="A730" s="8" t="s">
        <v>1590</v>
      </c>
      <c r="B730" s="11" t="s">
        <v>1591</v>
      </c>
      <c r="C730" s="43" t="s">
        <v>1360</v>
      </c>
      <c r="D730" s="17">
        <v>2671</v>
      </c>
      <c r="E730" s="40">
        <v>5</v>
      </c>
      <c r="F730" s="50">
        <v>187.19580680999999</v>
      </c>
    </row>
    <row r="731" spans="1:6" x14ac:dyDescent="0.3">
      <c r="A731" s="8" t="s">
        <v>1592</v>
      </c>
      <c r="B731" s="11" t="s">
        <v>1593</v>
      </c>
      <c r="C731" s="43" t="s">
        <v>1360</v>
      </c>
      <c r="D731" s="17">
        <v>3741</v>
      </c>
      <c r="E731" s="40">
        <v>9</v>
      </c>
      <c r="F731" s="50">
        <v>240.57738573</v>
      </c>
    </row>
    <row r="732" spans="1:6" x14ac:dyDescent="0.3">
      <c r="A732" s="8" t="s">
        <v>1594</v>
      </c>
      <c r="B732" s="11" t="s">
        <v>1595</v>
      </c>
      <c r="C732" s="43" t="s">
        <v>1360</v>
      </c>
      <c r="D732" s="17">
        <v>4617</v>
      </c>
      <c r="E732" s="40">
        <v>7</v>
      </c>
      <c r="F732" s="50">
        <v>151.61360191</v>
      </c>
    </row>
    <row r="733" spans="1:6" x14ac:dyDescent="0.3">
      <c r="A733" s="8" t="s">
        <v>1596</v>
      </c>
      <c r="B733" s="11" t="s">
        <v>1597</v>
      </c>
      <c r="C733" s="43" t="s">
        <v>1360</v>
      </c>
      <c r="D733" s="17">
        <v>3609</v>
      </c>
      <c r="E733" s="40">
        <v>4</v>
      </c>
      <c r="F733" s="50">
        <v>110.83402605000001</v>
      </c>
    </row>
    <row r="734" spans="1:6" x14ac:dyDescent="0.3">
      <c r="A734" s="8" t="s">
        <v>1598</v>
      </c>
      <c r="B734" s="11" t="s">
        <v>1599</v>
      </c>
      <c r="C734" s="43" t="s">
        <v>1360</v>
      </c>
      <c r="D734" s="17">
        <v>4805</v>
      </c>
      <c r="E734" s="40">
        <v>12</v>
      </c>
      <c r="F734" s="50">
        <v>249.73985432000001</v>
      </c>
    </row>
    <row r="735" spans="1:6" x14ac:dyDescent="0.3">
      <c r="A735" s="8" t="s">
        <v>1600</v>
      </c>
      <c r="B735" s="11" t="s">
        <v>1601</v>
      </c>
      <c r="C735" s="43" t="s">
        <v>1360</v>
      </c>
      <c r="D735" s="17">
        <v>2949</v>
      </c>
      <c r="E735" s="40">
        <v>22</v>
      </c>
      <c r="F735" s="50">
        <v>746.01559851000002</v>
      </c>
    </row>
    <row r="736" spans="1:6" x14ac:dyDescent="0.3">
      <c r="A736" s="8" t="s">
        <v>1602</v>
      </c>
      <c r="B736" s="11" t="s">
        <v>1603</v>
      </c>
      <c r="C736" s="43" t="s">
        <v>1360</v>
      </c>
      <c r="D736" s="17">
        <v>2488</v>
      </c>
      <c r="E736" s="40">
        <v>8</v>
      </c>
      <c r="F736" s="50">
        <v>321.54340836</v>
      </c>
    </row>
    <row r="737" spans="1:6" x14ac:dyDescent="0.3">
      <c r="A737" s="8" t="s">
        <v>1604</v>
      </c>
      <c r="B737" s="11" t="s">
        <v>1605</v>
      </c>
      <c r="C737" s="43" t="s">
        <v>1360</v>
      </c>
      <c r="D737" s="17">
        <v>3945</v>
      </c>
      <c r="E737" s="40">
        <v>11</v>
      </c>
      <c r="F737" s="50">
        <v>278.83396705000001</v>
      </c>
    </row>
    <row r="738" spans="1:6" x14ac:dyDescent="0.3">
      <c r="A738" s="8" t="s">
        <v>1606</v>
      </c>
      <c r="B738" s="11" t="s">
        <v>1607</v>
      </c>
      <c r="C738" s="43" t="s">
        <v>1360</v>
      </c>
      <c r="D738" s="17">
        <v>3371</v>
      </c>
      <c r="E738" s="40">
        <v>9</v>
      </c>
      <c r="F738" s="50">
        <v>266.98309107</v>
      </c>
    </row>
    <row r="739" spans="1:6" x14ac:dyDescent="0.3">
      <c r="A739" s="8" t="s">
        <v>1608</v>
      </c>
      <c r="B739" s="11" t="s">
        <v>1609</v>
      </c>
      <c r="C739" s="43" t="s">
        <v>1360</v>
      </c>
      <c r="D739" s="17">
        <v>3890</v>
      </c>
      <c r="E739" s="40">
        <v>10</v>
      </c>
      <c r="F739" s="50">
        <v>257.06940873999997</v>
      </c>
    </row>
    <row r="740" spans="1:6" x14ac:dyDescent="0.3">
      <c r="A740" s="8" t="s">
        <v>1610</v>
      </c>
      <c r="B740" s="11" t="s">
        <v>1611</v>
      </c>
      <c r="C740" s="43" t="s">
        <v>1360</v>
      </c>
      <c r="D740" s="17">
        <v>4273</v>
      </c>
      <c r="E740" s="40">
        <v>19</v>
      </c>
      <c r="F740" s="50">
        <v>444.65246898999999</v>
      </c>
    </row>
    <row r="741" spans="1:6" x14ac:dyDescent="0.3">
      <c r="A741" s="8" t="s">
        <v>1612</v>
      </c>
      <c r="B741" s="11" t="s">
        <v>1613</v>
      </c>
      <c r="C741" s="43" t="s">
        <v>1360</v>
      </c>
      <c r="D741" s="17">
        <v>6672</v>
      </c>
      <c r="E741" s="40">
        <v>28</v>
      </c>
      <c r="F741" s="50">
        <v>419.66426859000001</v>
      </c>
    </row>
    <row r="742" spans="1:6" x14ac:dyDescent="0.3">
      <c r="A742" s="8" t="s">
        <v>1614</v>
      </c>
      <c r="B742" s="11" t="s">
        <v>1615</v>
      </c>
      <c r="C742" s="43" t="s">
        <v>1360</v>
      </c>
      <c r="D742" s="17">
        <v>5437</v>
      </c>
      <c r="E742" s="40">
        <v>17</v>
      </c>
      <c r="F742" s="50">
        <v>312.67242965000003</v>
      </c>
    </row>
    <row r="743" spans="1:6" x14ac:dyDescent="0.3">
      <c r="A743" s="8" t="s">
        <v>1616</v>
      </c>
      <c r="B743" s="11" t="s">
        <v>1617</v>
      </c>
      <c r="C743" s="43" t="s">
        <v>1360</v>
      </c>
      <c r="D743" s="17">
        <v>2987</v>
      </c>
      <c r="E743" s="40">
        <v>4</v>
      </c>
      <c r="F743" s="50">
        <v>133.91362570999999</v>
      </c>
    </row>
    <row r="744" spans="1:6" x14ac:dyDescent="0.3">
      <c r="A744" s="8" t="s">
        <v>1618</v>
      </c>
      <c r="B744" s="11" t="s">
        <v>1619</v>
      </c>
      <c r="C744" s="43" t="s">
        <v>1360</v>
      </c>
      <c r="D744" s="17">
        <v>2495</v>
      </c>
      <c r="E744" s="40">
        <v>24</v>
      </c>
      <c r="F744" s="50">
        <v>961.92384770000001</v>
      </c>
    </row>
    <row r="745" spans="1:6" x14ac:dyDescent="0.3">
      <c r="A745" s="8" t="s">
        <v>1620</v>
      </c>
      <c r="B745" s="11" t="s">
        <v>1621</v>
      </c>
      <c r="C745" s="43" t="s">
        <v>1360</v>
      </c>
      <c r="D745" s="17">
        <v>3247</v>
      </c>
      <c r="E745" s="40">
        <v>11</v>
      </c>
      <c r="F745" s="50">
        <v>338.77425316</v>
      </c>
    </row>
    <row r="746" spans="1:6" x14ac:dyDescent="0.3">
      <c r="A746" s="8" t="s">
        <v>1622</v>
      </c>
      <c r="B746" s="11" t="s">
        <v>1623</v>
      </c>
      <c r="C746" s="43" t="s">
        <v>1360</v>
      </c>
      <c r="D746" s="17">
        <v>3445</v>
      </c>
      <c r="E746" s="40">
        <v>11</v>
      </c>
      <c r="F746" s="50">
        <v>319.30333817000002</v>
      </c>
    </row>
    <row r="747" spans="1:6" x14ac:dyDescent="0.3">
      <c r="A747" s="8" t="s">
        <v>1624</v>
      </c>
      <c r="B747" s="11" t="s">
        <v>1625</v>
      </c>
      <c r="C747" s="43" t="s">
        <v>1360</v>
      </c>
      <c r="D747" s="17">
        <v>3525</v>
      </c>
      <c r="E747" s="40">
        <v>5</v>
      </c>
      <c r="F747" s="50">
        <v>141.84397163</v>
      </c>
    </row>
    <row r="748" spans="1:6" x14ac:dyDescent="0.3">
      <c r="A748" s="8" t="s">
        <v>1626</v>
      </c>
      <c r="B748" s="11" t="s">
        <v>1627</v>
      </c>
      <c r="C748" s="43" t="s">
        <v>1628</v>
      </c>
      <c r="D748" s="17">
        <v>4753</v>
      </c>
      <c r="E748" s="40" t="s">
        <v>126</v>
      </c>
      <c r="F748" s="50" t="s">
        <v>126</v>
      </c>
    </row>
    <row r="749" spans="1:6" x14ac:dyDescent="0.3">
      <c r="A749" s="8" t="s">
        <v>1629</v>
      </c>
      <c r="B749" s="11" t="s">
        <v>1630</v>
      </c>
      <c r="C749" s="43" t="s">
        <v>1628</v>
      </c>
      <c r="D749" s="17">
        <v>4656</v>
      </c>
      <c r="E749" s="40">
        <v>2</v>
      </c>
      <c r="F749" s="50">
        <v>42.955326460000002</v>
      </c>
    </row>
    <row r="750" spans="1:6" x14ac:dyDescent="0.3">
      <c r="A750" s="8" t="s">
        <v>1631</v>
      </c>
      <c r="B750" s="11" t="s">
        <v>1632</v>
      </c>
      <c r="C750" s="43" t="s">
        <v>1628</v>
      </c>
      <c r="D750" s="17">
        <v>5565</v>
      </c>
      <c r="E750" s="40">
        <v>5</v>
      </c>
      <c r="F750" s="50">
        <v>89.847259659000002</v>
      </c>
    </row>
    <row r="751" spans="1:6" x14ac:dyDescent="0.3">
      <c r="A751" s="8" t="s">
        <v>1633</v>
      </c>
      <c r="B751" s="11" t="s">
        <v>1634</v>
      </c>
      <c r="C751" s="43" t="s">
        <v>1628</v>
      </c>
      <c r="D751" s="17">
        <v>4709</v>
      </c>
      <c r="E751" s="40">
        <v>1</v>
      </c>
      <c r="F751" s="50">
        <v>21.235931195999999</v>
      </c>
    </row>
    <row r="752" spans="1:6" x14ac:dyDescent="0.3">
      <c r="A752" s="8" t="s">
        <v>1635</v>
      </c>
      <c r="B752" s="11" t="s">
        <v>1636</v>
      </c>
      <c r="C752" s="43" t="s">
        <v>1628</v>
      </c>
      <c r="D752" s="17">
        <v>3827</v>
      </c>
      <c r="E752" s="40">
        <v>2</v>
      </c>
      <c r="F752" s="50">
        <v>52.260256075000001</v>
      </c>
    </row>
    <row r="753" spans="1:6" x14ac:dyDescent="0.3">
      <c r="A753" s="8" t="s">
        <v>1637</v>
      </c>
      <c r="B753" s="11" t="s">
        <v>1638</v>
      </c>
      <c r="C753" s="43" t="s">
        <v>1628</v>
      </c>
      <c r="D753" s="17">
        <v>5261</v>
      </c>
      <c r="E753" s="40">
        <v>1</v>
      </c>
      <c r="F753" s="50">
        <v>19.007793195000001</v>
      </c>
    </row>
    <row r="754" spans="1:6" x14ac:dyDescent="0.3">
      <c r="A754" s="8" t="s">
        <v>1639</v>
      </c>
      <c r="B754" s="11" t="s">
        <v>1640</v>
      </c>
      <c r="C754" s="43" t="s">
        <v>1628</v>
      </c>
      <c r="D754" s="17">
        <v>4860</v>
      </c>
      <c r="E754" s="40">
        <v>6</v>
      </c>
      <c r="F754" s="50">
        <v>123.45679011999999</v>
      </c>
    </row>
    <row r="755" spans="1:6" x14ac:dyDescent="0.3">
      <c r="A755" s="8" t="s">
        <v>1641</v>
      </c>
      <c r="B755" s="11" t="s">
        <v>1642</v>
      </c>
      <c r="C755" s="43" t="s">
        <v>1628</v>
      </c>
      <c r="D755" s="17">
        <v>5051</v>
      </c>
      <c r="E755" s="40">
        <v>1</v>
      </c>
      <c r="F755" s="50">
        <v>19.79805979</v>
      </c>
    </row>
    <row r="756" spans="1:6" x14ac:dyDescent="0.3">
      <c r="A756" s="8" t="s">
        <v>1643</v>
      </c>
      <c r="B756" s="11" t="s">
        <v>1644</v>
      </c>
      <c r="C756" s="43" t="s">
        <v>1628</v>
      </c>
      <c r="D756" s="17">
        <v>3974</v>
      </c>
      <c r="E756" s="40">
        <v>4</v>
      </c>
      <c r="F756" s="50">
        <v>100.65425264</v>
      </c>
    </row>
    <row r="757" spans="1:6" x14ac:dyDescent="0.3">
      <c r="A757" s="8" t="s">
        <v>1645</v>
      </c>
      <c r="B757" s="11" t="s">
        <v>1646</v>
      </c>
      <c r="C757" s="43" t="s">
        <v>1628</v>
      </c>
      <c r="D757" s="17">
        <v>4431</v>
      </c>
      <c r="E757" s="40">
        <v>6</v>
      </c>
      <c r="F757" s="50">
        <v>135.40961408000001</v>
      </c>
    </row>
    <row r="758" spans="1:6" x14ac:dyDescent="0.3">
      <c r="A758" s="8" t="s">
        <v>1647</v>
      </c>
      <c r="B758" s="11" t="s">
        <v>1648</v>
      </c>
      <c r="C758" s="43" t="s">
        <v>1628</v>
      </c>
      <c r="D758" s="17">
        <v>5730</v>
      </c>
      <c r="E758" s="40">
        <v>8</v>
      </c>
      <c r="F758" s="50">
        <v>139.61605585000001</v>
      </c>
    </row>
    <row r="759" spans="1:6" x14ac:dyDescent="0.3">
      <c r="A759" s="8" t="s">
        <v>1649</v>
      </c>
      <c r="B759" s="11" t="s">
        <v>1650</v>
      </c>
      <c r="C759" s="43" t="s">
        <v>1628</v>
      </c>
      <c r="D759" s="17">
        <v>3931</v>
      </c>
      <c r="E759" s="40">
        <v>3</v>
      </c>
      <c r="F759" s="50">
        <v>76.316458916000002</v>
      </c>
    </row>
    <row r="760" spans="1:6" x14ac:dyDescent="0.3">
      <c r="A760" s="8" t="s">
        <v>1651</v>
      </c>
      <c r="B760" s="11" t="s">
        <v>1652</v>
      </c>
      <c r="C760" s="43" t="s">
        <v>1628</v>
      </c>
      <c r="D760" s="17">
        <v>2999</v>
      </c>
      <c r="E760" s="40">
        <v>1</v>
      </c>
      <c r="F760" s="50">
        <v>33.344448149000002</v>
      </c>
    </row>
    <row r="761" spans="1:6" x14ac:dyDescent="0.3">
      <c r="A761" s="8" t="s">
        <v>1653</v>
      </c>
      <c r="B761" s="11" t="s">
        <v>1654</v>
      </c>
      <c r="C761" s="43" t="s">
        <v>1628</v>
      </c>
      <c r="D761" s="17">
        <v>6284</v>
      </c>
      <c r="E761" s="40">
        <v>5</v>
      </c>
      <c r="F761" s="50">
        <v>79.567154678999998</v>
      </c>
    </row>
    <row r="762" spans="1:6" x14ac:dyDescent="0.3">
      <c r="A762" s="8" t="s">
        <v>1655</v>
      </c>
      <c r="B762" s="11" t="s">
        <v>1656</v>
      </c>
      <c r="C762" s="43" t="s">
        <v>1628</v>
      </c>
      <c r="D762" s="17">
        <v>5800</v>
      </c>
      <c r="E762" s="40">
        <v>1</v>
      </c>
      <c r="F762" s="50">
        <v>17.241379309999999</v>
      </c>
    </row>
    <row r="763" spans="1:6" x14ac:dyDescent="0.3">
      <c r="A763" s="8" t="s">
        <v>1657</v>
      </c>
      <c r="B763" s="11" t="s">
        <v>1658</v>
      </c>
      <c r="C763" s="43" t="s">
        <v>1628</v>
      </c>
      <c r="D763" s="17">
        <v>3694</v>
      </c>
      <c r="E763" s="40">
        <v>1</v>
      </c>
      <c r="F763" s="50">
        <v>27.070925826</v>
      </c>
    </row>
    <row r="764" spans="1:6" x14ac:dyDescent="0.3">
      <c r="A764" s="8" t="s">
        <v>1659</v>
      </c>
      <c r="B764" s="11" t="s">
        <v>1660</v>
      </c>
      <c r="C764" s="43" t="s">
        <v>1628</v>
      </c>
      <c r="D764" s="17">
        <v>5607</v>
      </c>
      <c r="E764" s="40">
        <v>2</v>
      </c>
      <c r="F764" s="50">
        <v>35.669698591</v>
      </c>
    </row>
    <row r="765" spans="1:6" x14ac:dyDescent="0.3">
      <c r="A765" s="8" t="s">
        <v>1661</v>
      </c>
      <c r="B765" s="11" t="s">
        <v>1662</v>
      </c>
      <c r="C765" s="43" t="s">
        <v>1628</v>
      </c>
      <c r="D765" s="17">
        <v>3410</v>
      </c>
      <c r="E765" s="40">
        <v>1</v>
      </c>
      <c r="F765" s="50">
        <v>29.325513195999999</v>
      </c>
    </row>
    <row r="766" spans="1:6" x14ac:dyDescent="0.3">
      <c r="A766" s="8" t="s">
        <v>1663</v>
      </c>
      <c r="B766" s="11" t="s">
        <v>1664</v>
      </c>
      <c r="C766" s="43" t="s">
        <v>1628</v>
      </c>
      <c r="D766" s="17">
        <v>3759</v>
      </c>
      <c r="E766" s="40">
        <v>1</v>
      </c>
      <c r="F766" s="50">
        <v>26.602819899</v>
      </c>
    </row>
    <row r="767" spans="1:6" x14ac:dyDescent="0.3">
      <c r="A767" s="8" t="s">
        <v>1665</v>
      </c>
      <c r="B767" s="11" t="s">
        <v>1666</v>
      </c>
      <c r="C767" s="43" t="s">
        <v>1628</v>
      </c>
      <c r="D767" s="17">
        <v>2259</v>
      </c>
      <c r="E767" s="40" t="s">
        <v>126</v>
      </c>
      <c r="F767" s="50" t="s">
        <v>126</v>
      </c>
    </row>
    <row r="768" spans="1:6" x14ac:dyDescent="0.3">
      <c r="A768" s="8" t="s">
        <v>1667</v>
      </c>
      <c r="B768" s="11" t="s">
        <v>1668</v>
      </c>
      <c r="C768" s="43" t="s">
        <v>1628</v>
      </c>
      <c r="D768" s="17">
        <v>3907</v>
      </c>
      <c r="E768" s="40">
        <v>4</v>
      </c>
      <c r="F768" s="50">
        <v>102.38034297</v>
      </c>
    </row>
    <row r="769" spans="1:6" x14ac:dyDescent="0.3">
      <c r="A769" s="8" t="s">
        <v>1669</v>
      </c>
      <c r="B769" s="11" t="s">
        <v>1670</v>
      </c>
      <c r="C769" s="43" t="s">
        <v>1628</v>
      </c>
      <c r="D769" s="17">
        <v>4395</v>
      </c>
      <c r="E769" s="40">
        <v>12</v>
      </c>
      <c r="F769" s="50">
        <v>273.03754265999999</v>
      </c>
    </row>
    <row r="770" spans="1:6" x14ac:dyDescent="0.3">
      <c r="A770" s="8" t="s">
        <v>1671</v>
      </c>
      <c r="B770" s="11" t="s">
        <v>1672</v>
      </c>
      <c r="C770" s="43" t="s">
        <v>1628</v>
      </c>
      <c r="D770" s="17">
        <v>4357</v>
      </c>
      <c r="E770" s="40">
        <v>7</v>
      </c>
      <c r="F770" s="50">
        <v>160.66100528000001</v>
      </c>
    </row>
    <row r="771" spans="1:6" x14ac:dyDescent="0.3">
      <c r="A771" s="8" t="s">
        <v>1673</v>
      </c>
      <c r="B771" s="11" t="s">
        <v>1674</v>
      </c>
      <c r="C771" s="43" t="s">
        <v>1628</v>
      </c>
      <c r="D771" s="17">
        <v>3694</v>
      </c>
      <c r="E771" s="40">
        <v>7</v>
      </c>
      <c r="F771" s="50">
        <v>189.49648078000001</v>
      </c>
    </row>
    <row r="772" spans="1:6" x14ac:dyDescent="0.3">
      <c r="A772" s="8" t="s">
        <v>1675</v>
      </c>
      <c r="B772" s="11" t="s">
        <v>1676</v>
      </c>
      <c r="C772" s="43" t="s">
        <v>1628</v>
      </c>
      <c r="D772" s="17">
        <v>3354</v>
      </c>
      <c r="E772" s="40">
        <v>1</v>
      </c>
      <c r="F772" s="50">
        <v>29.815146093999999</v>
      </c>
    </row>
    <row r="773" spans="1:6" x14ac:dyDescent="0.3">
      <c r="A773" s="8" t="s">
        <v>1677</v>
      </c>
      <c r="B773" s="11" t="s">
        <v>1678</v>
      </c>
      <c r="C773" s="43" t="s">
        <v>1628</v>
      </c>
      <c r="D773" s="17">
        <v>2906</v>
      </c>
      <c r="E773" s="40">
        <v>6</v>
      </c>
      <c r="F773" s="50">
        <v>206.46937371000001</v>
      </c>
    </row>
    <row r="774" spans="1:6" x14ac:dyDescent="0.3">
      <c r="A774" s="8" t="s">
        <v>1679</v>
      </c>
      <c r="B774" s="11" t="s">
        <v>1680</v>
      </c>
      <c r="C774" s="43" t="s">
        <v>1628</v>
      </c>
      <c r="D774" s="17">
        <v>4122</v>
      </c>
      <c r="E774" s="40">
        <v>2</v>
      </c>
      <c r="F774" s="50">
        <v>48.520135856000003</v>
      </c>
    </row>
    <row r="775" spans="1:6" x14ac:dyDescent="0.3">
      <c r="A775" s="8" t="s">
        <v>1681</v>
      </c>
      <c r="B775" s="11" t="s">
        <v>1682</v>
      </c>
      <c r="C775" s="43" t="s">
        <v>1628</v>
      </c>
      <c r="D775" s="17">
        <v>6861</v>
      </c>
      <c r="E775" s="40">
        <v>6</v>
      </c>
      <c r="F775" s="50">
        <v>87.45080892</v>
      </c>
    </row>
    <row r="776" spans="1:6" x14ac:dyDescent="0.3">
      <c r="A776" s="8" t="s">
        <v>1683</v>
      </c>
      <c r="B776" s="11" t="s">
        <v>1684</v>
      </c>
      <c r="C776" s="43" t="s">
        <v>1628</v>
      </c>
      <c r="D776" s="17">
        <v>4629</v>
      </c>
      <c r="E776" s="40">
        <v>2</v>
      </c>
      <c r="F776" s="50">
        <v>43.205875999</v>
      </c>
    </row>
    <row r="777" spans="1:6" x14ac:dyDescent="0.3">
      <c r="A777" s="8" t="s">
        <v>1685</v>
      </c>
      <c r="B777" s="11" t="s">
        <v>1686</v>
      </c>
      <c r="C777" s="43" t="s">
        <v>1628</v>
      </c>
      <c r="D777" s="17">
        <v>2619</v>
      </c>
      <c r="E777" s="40" t="s">
        <v>126</v>
      </c>
      <c r="F777" s="50" t="s">
        <v>126</v>
      </c>
    </row>
    <row r="778" spans="1:6" x14ac:dyDescent="0.3">
      <c r="A778" s="8" t="s">
        <v>1687</v>
      </c>
      <c r="B778" s="11" t="s">
        <v>1688</v>
      </c>
      <c r="C778" s="43" t="s">
        <v>1628</v>
      </c>
      <c r="D778" s="17">
        <v>3598</v>
      </c>
      <c r="E778" s="40">
        <v>2</v>
      </c>
      <c r="F778" s="50">
        <v>55.586436909</v>
      </c>
    </row>
    <row r="779" spans="1:6" x14ac:dyDescent="0.3">
      <c r="A779" s="8" t="s">
        <v>1689</v>
      </c>
      <c r="B779" s="11" t="s">
        <v>1690</v>
      </c>
      <c r="C779" s="43" t="s">
        <v>1628</v>
      </c>
      <c r="D779" s="17">
        <v>3502</v>
      </c>
      <c r="E779" s="40">
        <v>12</v>
      </c>
      <c r="F779" s="50">
        <v>342.66133638000002</v>
      </c>
    </row>
    <row r="780" spans="1:6" x14ac:dyDescent="0.3">
      <c r="A780" s="8" t="s">
        <v>1691</v>
      </c>
      <c r="B780" s="11" t="s">
        <v>1692</v>
      </c>
      <c r="C780" s="43" t="s">
        <v>1628</v>
      </c>
      <c r="D780" s="17">
        <v>3399</v>
      </c>
      <c r="E780" s="40" t="s">
        <v>126</v>
      </c>
      <c r="F780" s="50" t="s">
        <v>126</v>
      </c>
    </row>
    <row r="781" spans="1:6" x14ac:dyDescent="0.3">
      <c r="A781" s="8" t="s">
        <v>1693</v>
      </c>
      <c r="B781" s="11" t="s">
        <v>1694</v>
      </c>
      <c r="C781" s="43" t="s">
        <v>1628</v>
      </c>
      <c r="D781" s="17">
        <v>3023</v>
      </c>
      <c r="E781" s="40" t="s">
        <v>126</v>
      </c>
      <c r="F781" s="50" t="s">
        <v>126</v>
      </c>
    </row>
    <row r="782" spans="1:6" x14ac:dyDescent="0.3">
      <c r="A782" s="8" t="s">
        <v>1695</v>
      </c>
      <c r="B782" s="11" t="s">
        <v>1696</v>
      </c>
      <c r="C782" s="43" t="s">
        <v>1628</v>
      </c>
      <c r="D782" s="17">
        <v>3258</v>
      </c>
      <c r="E782" s="40" t="s">
        <v>126</v>
      </c>
      <c r="F782" s="50" t="s">
        <v>126</v>
      </c>
    </row>
    <row r="783" spans="1:6" x14ac:dyDescent="0.3">
      <c r="A783" s="8" t="s">
        <v>1697</v>
      </c>
      <c r="B783" s="11" t="s">
        <v>1698</v>
      </c>
      <c r="C783" s="43" t="s">
        <v>1628</v>
      </c>
      <c r="D783" s="17">
        <v>3756</v>
      </c>
      <c r="E783" s="40">
        <v>8</v>
      </c>
      <c r="F783" s="50">
        <v>212.99254526000001</v>
      </c>
    </row>
    <row r="784" spans="1:6" x14ac:dyDescent="0.3">
      <c r="A784" s="8" t="s">
        <v>1699</v>
      </c>
      <c r="B784" s="11" t="s">
        <v>1700</v>
      </c>
      <c r="C784" s="43" t="s">
        <v>1628</v>
      </c>
      <c r="D784" s="17">
        <v>3224</v>
      </c>
      <c r="E784" s="40">
        <v>13</v>
      </c>
      <c r="F784" s="50">
        <v>403.22580644999999</v>
      </c>
    </row>
    <row r="785" spans="1:6" x14ac:dyDescent="0.3">
      <c r="A785" s="8" t="s">
        <v>1701</v>
      </c>
      <c r="B785" s="11" t="s">
        <v>1702</v>
      </c>
      <c r="C785" s="43" t="s">
        <v>1628</v>
      </c>
      <c r="D785" s="17">
        <v>3572</v>
      </c>
      <c r="E785" s="40">
        <v>3</v>
      </c>
      <c r="F785" s="50">
        <v>83.986562149999997</v>
      </c>
    </row>
    <row r="786" spans="1:6" x14ac:dyDescent="0.3">
      <c r="A786" s="8" t="s">
        <v>1703</v>
      </c>
      <c r="B786" s="11" t="s">
        <v>1704</v>
      </c>
      <c r="C786" s="43" t="s">
        <v>1628</v>
      </c>
      <c r="D786" s="17">
        <v>3886</v>
      </c>
      <c r="E786" s="40">
        <v>2</v>
      </c>
      <c r="F786" s="50">
        <v>51.466803911</v>
      </c>
    </row>
    <row r="787" spans="1:6" x14ac:dyDescent="0.3">
      <c r="A787" s="8" t="s">
        <v>1705</v>
      </c>
      <c r="B787" s="11" t="s">
        <v>1706</v>
      </c>
      <c r="C787" s="43" t="s">
        <v>1628</v>
      </c>
      <c r="D787" s="17">
        <v>5256</v>
      </c>
      <c r="E787" s="40">
        <v>3</v>
      </c>
      <c r="F787" s="50">
        <v>57.077625570999999</v>
      </c>
    </row>
    <row r="788" spans="1:6" x14ac:dyDescent="0.3">
      <c r="A788" s="8" t="s">
        <v>1707</v>
      </c>
      <c r="B788" s="11" t="s">
        <v>1708</v>
      </c>
      <c r="C788" s="43" t="s">
        <v>1628</v>
      </c>
      <c r="D788" s="17">
        <v>6958</v>
      </c>
      <c r="E788" s="40">
        <v>3</v>
      </c>
      <c r="F788" s="50">
        <v>43.115837884000001</v>
      </c>
    </row>
    <row r="789" spans="1:6" x14ac:dyDescent="0.3">
      <c r="A789" s="8" t="s">
        <v>1709</v>
      </c>
      <c r="B789" s="11" t="s">
        <v>1710</v>
      </c>
      <c r="C789" s="43" t="s">
        <v>1628</v>
      </c>
      <c r="D789" s="17">
        <v>3577</v>
      </c>
      <c r="E789" s="40" t="s">
        <v>126</v>
      </c>
      <c r="F789" s="50" t="s">
        <v>126</v>
      </c>
    </row>
    <row r="790" spans="1:6" x14ac:dyDescent="0.3">
      <c r="A790" s="8" t="s">
        <v>1711</v>
      </c>
      <c r="B790" s="11" t="s">
        <v>1712</v>
      </c>
      <c r="C790" s="43" t="s">
        <v>1628</v>
      </c>
      <c r="D790" s="17">
        <v>5922</v>
      </c>
      <c r="E790" s="40">
        <v>11</v>
      </c>
      <c r="F790" s="50">
        <v>185.74805809</v>
      </c>
    </row>
    <row r="791" spans="1:6" x14ac:dyDescent="0.3">
      <c r="A791" s="8" t="s">
        <v>1713</v>
      </c>
      <c r="B791" s="11" t="s">
        <v>1714</v>
      </c>
      <c r="C791" s="43" t="s">
        <v>1628</v>
      </c>
      <c r="D791" s="17">
        <v>4373</v>
      </c>
      <c r="E791" s="40">
        <v>32</v>
      </c>
      <c r="F791" s="50">
        <v>731.76309170000002</v>
      </c>
    </row>
    <row r="792" spans="1:6" x14ac:dyDescent="0.3">
      <c r="A792" s="8" t="s">
        <v>1715</v>
      </c>
      <c r="B792" s="11" t="s">
        <v>1716</v>
      </c>
      <c r="C792" s="43" t="s">
        <v>1628</v>
      </c>
      <c r="D792" s="17">
        <v>4364</v>
      </c>
      <c r="E792" s="40">
        <v>1</v>
      </c>
      <c r="F792" s="50">
        <v>22.914757104</v>
      </c>
    </row>
    <row r="793" spans="1:6" x14ac:dyDescent="0.3">
      <c r="A793" s="8" t="s">
        <v>1717</v>
      </c>
      <c r="B793" s="11" t="s">
        <v>1718</v>
      </c>
      <c r="C793" s="43" t="s">
        <v>1628</v>
      </c>
      <c r="D793" s="17">
        <v>3699</v>
      </c>
      <c r="E793" s="40">
        <v>4</v>
      </c>
      <c r="F793" s="50">
        <v>108.13733440999999</v>
      </c>
    </row>
    <row r="794" spans="1:6" x14ac:dyDescent="0.3">
      <c r="A794" s="8" t="s">
        <v>1719</v>
      </c>
      <c r="B794" s="11" t="s">
        <v>1720</v>
      </c>
      <c r="C794" s="43" t="s">
        <v>1628</v>
      </c>
      <c r="D794" s="17">
        <v>6184</v>
      </c>
      <c r="E794" s="40">
        <v>7</v>
      </c>
      <c r="F794" s="50">
        <v>113.19534281999999</v>
      </c>
    </row>
    <row r="795" spans="1:6" x14ac:dyDescent="0.3">
      <c r="A795" s="8" t="s">
        <v>1721</v>
      </c>
      <c r="B795" s="11" t="s">
        <v>1722</v>
      </c>
      <c r="C795" s="43" t="s">
        <v>1628</v>
      </c>
      <c r="D795" s="17">
        <v>4084</v>
      </c>
      <c r="E795" s="40">
        <v>1</v>
      </c>
      <c r="F795" s="50">
        <v>24.485798237000001</v>
      </c>
    </row>
    <row r="796" spans="1:6" x14ac:dyDescent="0.3">
      <c r="A796" s="8" t="s">
        <v>1723</v>
      </c>
      <c r="B796" s="11" t="s">
        <v>1724</v>
      </c>
      <c r="C796" s="43" t="s">
        <v>1628</v>
      </c>
      <c r="D796" s="17">
        <v>2953</v>
      </c>
      <c r="E796" s="40">
        <v>1</v>
      </c>
      <c r="F796" s="50">
        <v>33.863867253999999</v>
      </c>
    </row>
    <row r="797" spans="1:6" x14ac:dyDescent="0.3">
      <c r="A797" s="8" t="s">
        <v>1725</v>
      </c>
      <c r="B797" s="11" t="s">
        <v>1726</v>
      </c>
      <c r="C797" s="43" t="s">
        <v>1628</v>
      </c>
      <c r="D797" s="17">
        <v>3420</v>
      </c>
      <c r="E797" s="40">
        <v>4</v>
      </c>
      <c r="F797" s="50">
        <v>116.95906433</v>
      </c>
    </row>
    <row r="798" spans="1:6" x14ac:dyDescent="0.3">
      <c r="A798" s="8" t="s">
        <v>1727</v>
      </c>
      <c r="B798" s="11" t="s">
        <v>1728</v>
      </c>
      <c r="C798" s="43" t="s">
        <v>1628</v>
      </c>
      <c r="D798" s="17">
        <v>3169</v>
      </c>
      <c r="E798" s="40">
        <v>3</v>
      </c>
      <c r="F798" s="50">
        <v>94.667087409000004</v>
      </c>
    </row>
    <row r="799" spans="1:6" x14ac:dyDescent="0.3">
      <c r="A799" s="8" t="s">
        <v>1729</v>
      </c>
      <c r="B799" s="11" t="s">
        <v>1730</v>
      </c>
      <c r="C799" s="43" t="s">
        <v>1628</v>
      </c>
      <c r="D799" s="17">
        <v>3509</v>
      </c>
      <c r="E799" s="40">
        <v>2</v>
      </c>
      <c r="F799" s="50">
        <v>56.996295240999999</v>
      </c>
    </row>
    <row r="800" spans="1:6" x14ac:dyDescent="0.3">
      <c r="A800" s="8" t="s">
        <v>1731</v>
      </c>
      <c r="B800" s="11" t="s">
        <v>1732</v>
      </c>
      <c r="C800" s="43" t="s">
        <v>1628</v>
      </c>
      <c r="D800" s="17">
        <v>5004</v>
      </c>
      <c r="E800" s="40">
        <v>3</v>
      </c>
      <c r="F800" s="50">
        <v>59.952038369</v>
      </c>
    </row>
    <row r="801" spans="1:6" x14ac:dyDescent="0.3">
      <c r="A801" s="8" t="s">
        <v>1733</v>
      </c>
      <c r="B801" s="11" t="s">
        <v>1734</v>
      </c>
      <c r="C801" s="43" t="s">
        <v>1628</v>
      </c>
      <c r="D801" s="17">
        <v>2561</v>
      </c>
      <c r="E801" s="40">
        <v>1</v>
      </c>
      <c r="F801" s="50">
        <v>39.047247169000002</v>
      </c>
    </row>
    <row r="802" spans="1:6" x14ac:dyDescent="0.3">
      <c r="A802" s="8" t="s">
        <v>1735</v>
      </c>
      <c r="B802" s="11" t="s">
        <v>1736</v>
      </c>
      <c r="C802" s="43" t="s">
        <v>1628</v>
      </c>
      <c r="D802" s="17">
        <v>4575</v>
      </c>
      <c r="E802" s="40" t="s">
        <v>126</v>
      </c>
      <c r="F802" s="50" t="s">
        <v>126</v>
      </c>
    </row>
    <row r="803" spans="1:6" x14ac:dyDescent="0.3">
      <c r="A803" s="8" t="s">
        <v>1737</v>
      </c>
      <c r="B803" s="11" t="s">
        <v>1738</v>
      </c>
      <c r="C803" s="43" t="s">
        <v>1628</v>
      </c>
      <c r="D803" s="17">
        <v>3200</v>
      </c>
      <c r="E803" s="40">
        <v>2</v>
      </c>
      <c r="F803" s="50">
        <v>62.5</v>
      </c>
    </row>
    <row r="804" spans="1:6" x14ac:dyDescent="0.3">
      <c r="A804" s="8" t="s">
        <v>1739</v>
      </c>
      <c r="B804" s="11" t="s">
        <v>1740</v>
      </c>
      <c r="C804" s="43" t="s">
        <v>1741</v>
      </c>
      <c r="D804" s="17">
        <v>2519</v>
      </c>
      <c r="E804" s="40">
        <v>8</v>
      </c>
      <c r="F804" s="50">
        <v>317.58634379</v>
      </c>
    </row>
    <row r="805" spans="1:6" x14ac:dyDescent="0.3">
      <c r="A805" s="8" t="s">
        <v>1742</v>
      </c>
      <c r="B805" s="11" t="s">
        <v>1743</v>
      </c>
      <c r="C805" s="43" t="s">
        <v>1741</v>
      </c>
      <c r="D805" s="17">
        <v>3165</v>
      </c>
      <c r="E805" s="40">
        <v>10</v>
      </c>
      <c r="F805" s="50">
        <v>315.95576619000002</v>
      </c>
    </row>
    <row r="806" spans="1:6" x14ac:dyDescent="0.3">
      <c r="A806" s="8" t="s">
        <v>1744</v>
      </c>
      <c r="B806" s="11" t="s">
        <v>1745</v>
      </c>
      <c r="C806" s="43" t="s">
        <v>1741</v>
      </c>
      <c r="D806" s="17">
        <v>5997</v>
      </c>
      <c r="E806" s="40">
        <v>10</v>
      </c>
      <c r="F806" s="50">
        <v>166.75004168999999</v>
      </c>
    </row>
    <row r="807" spans="1:6" x14ac:dyDescent="0.3">
      <c r="A807" s="8" t="s">
        <v>1746</v>
      </c>
      <c r="B807" s="11" t="s">
        <v>1747</v>
      </c>
      <c r="C807" s="43" t="s">
        <v>1741</v>
      </c>
      <c r="D807" s="17">
        <v>2988</v>
      </c>
      <c r="E807" s="40">
        <v>6</v>
      </c>
      <c r="F807" s="50">
        <v>200.80321284999999</v>
      </c>
    </row>
    <row r="808" spans="1:6" x14ac:dyDescent="0.3">
      <c r="A808" s="8" t="s">
        <v>1748</v>
      </c>
      <c r="B808" s="11" t="s">
        <v>1749</v>
      </c>
      <c r="C808" s="43" t="s">
        <v>1741</v>
      </c>
      <c r="D808" s="17">
        <v>4158</v>
      </c>
      <c r="E808" s="40">
        <v>13</v>
      </c>
      <c r="F808" s="50">
        <v>312.65031264999999</v>
      </c>
    </row>
    <row r="809" spans="1:6" x14ac:dyDescent="0.3">
      <c r="A809" s="8" t="s">
        <v>1750</v>
      </c>
      <c r="B809" s="11" t="s">
        <v>1751</v>
      </c>
      <c r="C809" s="43" t="s">
        <v>1741</v>
      </c>
      <c r="D809" s="17">
        <v>3838</v>
      </c>
      <c r="E809" s="40">
        <v>7</v>
      </c>
      <c r="F809" s="50">
        <v>182.38665972000001</v>
      </c>
    </row>
    <row r="810" spans="1:6" x14ac:dyDescent="0.3">
      <c r="A810" s="8" t="s">
        <v>1752</v>
      </c>
      <c r="B810" s="11" t="s">
        <v>1753</v>
      </c>
      <c r="C810" s="43" t="s">
        <v>1741</v>
      </c>
      <c r="D810" s="17">
        <v>6216</v>
      </c>
      <c r="E810" s="40">
        <v>18</v>
      </c>
      <c r="F810" s="50">
        <v>289.57528958</v>
      </c>
    </row>
    <row r="811" spans="1:6" x14ac:dyDescent="0.3">
      <c r="A811" s="8" t="s">
        <v>1754</v>
      </c>
      <c r="B811" s="11" t="s">
        <v>1755</v>
      </c>
      <c r="C811" s="43" t="s">
        <v>1741</v>
      </c>
      <c r="D811" s="17">
        <v>4520</v>
      </c>
      <c r="E811" s="40">
        <v>25</v>
      </c>
      <c r="F811" s="50">
        <v>553.09734513000001</v>
      </c>
    </row>
    <row r="812" spans="1:6" x14ac:dyDescent="0.3">
      <c r="A812" s="8" t="s">
        <v>1756</v>
      </c>
      <c r="B812" s="11" t="s">
        <v>1757</v>
      </c>
      <c r="C812" s="43" t="s">
        <v>1741</v>
      </c>
      <c r="D812" s="17">
        <v>4889</v>
      </c>
      <c r="E812" s="40">
        <v>37</v>
      </c>
      <c r="F812" s="50">
        <v>756.80098180000005</v>
      </c>
    </row>
    <row r="813" spans="1:6" x14ac:dyDescent="0.3">
      <c r="A813" s="8" t="s">
        <v>1758</v>
      </c>
      <c r="B813" s="11" t="s">
        <v>1759</v>
      </c>
      <c r="C813" s="43" t="s">
        <v>1741</v>
      </c>
      <c r="D813" s="17">
        <v>5331</v>
      </c>
      <c r="E813" s="40">
        <v>18</v>
      </c>
      <c r="F813" s="50">
        <v>337.64772088000001</v>
      </c>
    </row>
    <row r="814" spans="1:6" x14ac:dyDescent="0.3">
      <c r="A814" s="8" t="s">
        <v>1760</v>
      </c>
      <c r="B814" s="11" t="s">
        <v>1761</v>
      </c>
      <c r="C814" s="43" t="s">
        <v>1741</v>
      </c>
      <c r="D814" s="17">
        <v>3971</v>
      </c>
      <c r="E814" s="40">
        <v>13</v>
      </c>
      <c r="F814" s="50">
        <v>327.37345757000003</v>
      </c>
    </row>
    <row r="815" spans="1:6" x14ac:dyDescent="0.3">
      <c r="A815" s="8" t="s">
        <v>1762</v>
      </c>
      <c r="B815" s="11" t="s">
        <v>1763</v>
      </c>
      <c r="C815" s="43" t="s">
        <v>1741</v>
      </c>
      <c r="D815" s="17">
        <v>3719</v>
      </c>
      <c r="E815" s="40">
        <v>10</v>
      </c>
      <c r="F815" s="50">
        <v>268.88948642000003</v>
      </c>
    </row>
    <row r="816" spans="1:6" x14ac:dyDescent="0.3">
      <c r="A816" s="8" t="s">
        <v>1764</v>
      </c>
      <c r="B816" s="11" t="s">
        <v>1765</v>
      </c>
      <c r="C816" s="43" t="s">
        <v>1741</v>
      </c>
      <c r="D816" s="17">
        <v>4810</v>
      </c>
      <c r="E816" s="40">
        <v>34</v>
      </c>
      <c r="F816" s="50">
        <v>706.86070686000005</v>
      </c>
    </row>
    <row r="817" spans="1:6" x14ac:dyDescent="0.3">
      <c r="A817" s="8" t="s">
        <v>1766</v>
      </c>
      <c r="B817" s="11" t="s">
        <v>1767</v>
      </c>
      <c r="C817" s="43" t="s">
        <v>1741</v>
      </c>
      <c r="D817" s="17">
        <v>6512</v>
      </c>
      <c r="E817" s="40">
        <v>17</v>
      </c>
      <c r="F817" s="50">
        <v>261.05651105999999</v>
      </c>
    </row>
    <row r="818" spans="1:6" x14ac:dyDescent="0.3">
      <c r="A818" s="8" t="s">
        <v>1768</v>
      </c>
      <c r="B818" s="11" t="s">
        <v>1769</v>
      </c>
      <c r="C818" s="43" t="s">
        <v>1741</v>
      </c>
      <c r="D818" s="17">
        <v>5381</v>
      </c>
      <c r="E818" s="40">
        <v>17</v>
      </c>
      <c r="F818" s="50">
        <v>315.92640772999999</v>
      </c>
    </row>
    <row r="819" spans="1:6" x14ac:dyDescent="0.3">
      <c r="A819" s="8" t="s">
        <v>1770</v>
      </c>
      <c r="B819" s="11" t="s">
        <v>1771</v>
      </c>
      <c r="C819" s="43" t="s">
        <v>1741</v>
      </c>
      <c r="D819" s="17">
        <v>4399</v>
      </c>
      <c r="E819" s="40">
        <v>8</v>
      </c>
      <c r="F819" s="50">
        <v>181.85951352999999</v>
      </c>
    </row>
    <row r="820" spans="1:6" x14ac:dyDescent="0.3">
      <c r="A820" s="8" t="s">
        <v>1772</v>
      </c>
      <c r="B820" s="11" t="s">
        <v>1773</v>
      </c>
      <c r="C820" s="43" t="s">
        <v>1741</v>
      </c>
      <c r="D820" s="17">
        <v>4647</v>
      </c>
      <c r="E820" s="40">
        <v>9</v>
      </c>
      <c r="F820" s="50">
        <v>193.67333764</v>
      </c>
    </row>
    <row r="821" spans="1:6" x14ac:dyDescent="0.3">
      <c r="A821" s="8" t="s">
        <v>1774</v>
      </c>
      <c r="B821" s="11" t="s">
        <v>1775</v>
      </c>
      <c r="C821" s="43" t="s">
        <v>1776</v>
      </c>
      <c r="D821" s="17">
        <v>3741</v>
      </c>
      <c r="E821" s="40">
        <v>5</v>
      </c>
      <c r="F821" s="50">
        <v>133.65410317999999</v>
      </c>
    </row>
    <row r="822" spans="1:6" x14ac:dyDescent="0.3">
      <c r="A822" s="8" t="s">
        <v>1777</v>
      </c>
      <c r="B822" s="11" t="s">
        <v>1778</v>
      </c>
      <c r="C822" s="43" t="s">
        <v>1776</v>
      </c>
      <c r="D822" s="17">
        <v>3711</v>
      </c>
      <c r="E822" s="40">
        <v>14</v>
      </c>
      <c r="F822" s="50">
        <v>377.25680410000001</v>
      </c>
    </row>
    <row r="823" spans="1:6" x14ac:dyDescent="0.3">
      <c r="A823" s="8" t="s">
        <v>1779</v>
      </c>
      <c r="B823" s="11" t="s">
        <v>1780</v>
      </c>
      <c r="C823" s="43" t="s">
        <v>1776</v>
      </c>
      <c r="D823" s="17">
        <v>3673</v>
      </c>
      <c r="E823" s="40">
        <v>7</v>
      </c>
      <c r="F823" s="50">
        <v>190.57990742999999</v>
      </c>
    </row>
    <row r="824" spans="1:6" x14ac:dyDescent="0.3">
      <c r="A824" s="8" t="s">
        <v>1781</v>
      </c>
      <c r="B824" s="11" t="s">
        <v>1782</v>
      </c>
      <c r="C824" s="43" t="s">
        <v>1776</v>
      </c>
      <c r="D824" s="17">
        <v>2751</v>
      </c>
      <c r="E824" s="40">
        <v>5</v>
      </c>
      <c r="F824" s="50">
        <v>181.75209014999999</v>
      </c>
    </row>
    <row r="825" spans="1:6" x14ac:dyDescent="0.3">
      <c r="A825" s="8" t="s">
        <v>1783</v>
      </c>
      <c r="B825" s="11" t="s">
        <v>1784</v>
      </c>
      <c r="C825" s="43" t="s">
        <v>1776</v>
      </c>
      <c r="D825" s="17">
        <v>3391</v>
      </c>
      <c r="E825" s="40">
        <v>2</v>
      </c>
      <c r="F825" s="50">
        <v>58.979652020000003</v>
      </c>
    </row>
    <row r="826" spans="1:6" x14ac:dyDescent="0.3">
      <c r="A826" s="8" t="s">
        <v>1785</v>
      </c>
      <c r="B826" s="11" t="s">
        <v>1786</v>
      </c>
      <c r="C826" s="43" t="s">
        <v>1776</v>
      </c>
      <c r="D826" s="17">
        <v>3557</v>
      </c>
      <c r="E826" s="40">
        <v>2</v>
      </c>
      <c r="F826" s="50">
        <v>56.227157716999997</v>
      </c>
    </row>
    <row r="827" spans="1:6" x14ac:dyDescent="0.3">
      <c r="A827" s="8" t="s">
        <v>1787</v>
      </c>
      <c r="B827" s="11" t="s">
        <v>1788</v>
      </c>
      <c r="C827" s="43" t="s">
        <v>1776</v>
      </c>
      <c r="D827" s="17">
        <v>3301</v>
      </c>
      <c r="E827" s="40">
        <v>5</v>
      </c>
      <c r="F827" s="50">
        <v>151.46925174</v>
      </c>
    </row>
    <row r="828" spans="1:6" x14ac:dyDescent="0.3">
      <c r="A828" s="8" t="s">
        <v>1789</v>
      </c>
      <c r="B828" s="11" t="s">
        <v>1790</v>
      </c>
      <c r="C828" s="43" t="s">
        <v>1776</v>
      </c>
      <c r="D828" s="17">
        <v>2461</v>
      </c>
      <c r="E828" s="40">
        <v>5</v>
      </c>
      <c r="F828" s="50">
        <v>203.16944332</v>
      </c>
    </row>
    <row r="829" spans="1:6" x14ac:dyDescent="0.3">
      <c r="A829" s="8" t="s">
        <v>1791</v>
      </c>
      <c r="B829" s="11" t="s">
        <v>1792</v>
      </c>
      <c r="C829" s="43" t="s">
        <v>1776</v>
      </c>
      <c r="D829" s="17">
        <v>3842</v>
      </c>
      <c r="E829" s="40">
        <v>18</v>
      </c>
      <c r="F829" s="50">
        <v>468.50598646999998</v>
      </c>
    </row>
    <row r="830" spans="1:6" x14ac:dyDescent="0.3">
      <c r="A830" s="8" t="s">
        <v>1793</v>
      </c>
      <c r="B830" s="11" t="s">
        <v>1794</v>
      </c>
      <c r="C830" s="43" t="s">
        <v>1776</v>
      </c>
      <c r="D830" s="17">
        <v>4737</v>
      </c>
      <c r="E830" s="40">
        <v>20</v>
      </c>
      <c r="F830" s="50">
        <v>422.20814861999997</v>
      </c>
    </row>
    <row r="831" spans="1:6" x14ac:dyDescent="0.3">
      <c r="A831" s="8" t="s">
        <v>1795</v>
      </c>
      <c r="B831" s="11" t="s">
        <v>1796</v>
      </c>
      <c r="C831" s="43" t="s">
        <v>1776</v>
      </c>
      <c r="D831" s="17">
        <v>5616</v>
      </c>
      <c r="E831" s="40">
        <v>36</v>
      </c>
      <c r="F831" s="50">
        <v>641.02564102999997</v>
      </c>
    </row>
    <row r="832" spans="1:6" x14ac:dyDescent="0.3">
      <c r="A832" s="8" t="s">
        <v>1797</v>
      </c>
      <c r="B832" s="11" t="s">
        <v>1798</v>
      </c>
      <c r="C832" s="43" t="s">
        <v>1776</v>
      </c>
      <c r="D832" s="17">
        <v>8878</v>
      </c>
      <c r="E832" s="40">
        <v>4</v>
      </c>
      <c r="F832" s="50">
        <v>45.055192611000003</v>
      </c>
    </row>
    <row r="833" spans="1:6" x14ac:dyDescent="0.3">
      <c r="A833" s="8" t="s">
        <v>1799</v>
      </c>
      <c r="B833" s="11" t="s">
        <v>1800</v>
      </c>
      <c r="C833" s="43" t="s">
        <v>1776</v>
      </c>
      <c r="D833" s="17">
        <v>4905</v>
      </c>
      <c r="E833" s="40">
        <v>32</v>
      </c>
      <c r="F833" s="50">
        <v>652.39551477999998</v>
      </c>
    </row>
    <row r="834" spans="1:6" x14ac:dyDescent="0.3">
      <c r="A834" s="8" t="s">
        <v>1801</v>
      </c>
      <c r="B834" s="11" t="s">
        <v>1802</v>
      </c>
      <c r="C834" s="43" t="s">
        <v>1776</v>
      </c>
      <c r="D834" s="17">
        <v>4848</v>
      </c>
      <c r="E834" s="40">
        <v>12</v>
      </c>
      <c r="F834" s="50">
        <v>247.52475247999999</v>
      </c>
    </row>
    <row r="835" spans="1:6" x14ac:dyDescent="0.3">
      <c r="A835" s="8" t="s">
        <v>1803</v>
      </c>
      <c r="B835" s="11" t="s">
        <v>1804</v>
      </c>
      <c r="C835" s="43" t="s">
        <v>1776</v>
      </c>
      <c r="D835" s="17">
        <v>4540</v>
      </c>
      <c r="E835" s="40">
        <v>6</v>
      </c>
      <c r="F835" s="50">
        <v>132.15859030999999</v>
      </c>
    </row>
    <row r="836" spans="1:6" x14ac:dyDescent="0.3">
      <c r="A836" s="8" t="s">
        <v>1805</v>
      </c>
      <c r="B836" s="11" t="s">
        <v>1806</v>
      </c>
      <c r="C836" s="43" t="s">
        <v>1776</v>
      </c>
      <c r="D836" s="17">
        <v>2930</v>
      </c>
      <c r="E836" s="40">
        <v>8</v>
      </c>
      <c r="F836" s="50">
        <v>273.03754265999999</v>
      </c>
    </row>
    <row r="837" spans="1:6" x14ac:dyDescent="0.3">
      <c r="A837" s="8" t="s">
        <v>1807</v>
      </c>
      <c r="B837" s="11" t="s">
        <v>1808</v>
      </c>
      <c r="C837" s="43" t="s">
        <v>1776</v>
      </c>
      <c r="D837" s="17">
        <v>7797</v>
      </c>
      <c r="E837" s="40">
        <v>16</v>
      </c>
      <c r="F837" s="50">
        <v>205.20713094999999</v>
      </c>
    </row>
    <row r="838" spans="1:6" x14ac:dyDescent="0.3">
      <c r="A838" s="8" t="s">
        <v>1809</v>
      </c>
      <c r="B838" s="11" t="s">
        <v>1810</v>
      </c>
      <c r="C838" s="43" t="s">
        <v>1776</v>
      </c>
      <c r="D838" s="17">
        <v>3052</v>
      </c>
      <c r="E838" s="40">
        <v>7</v>
      </c>
      <c r="F838" s="50">
        <v>229.35779817</v>
      </c>
    </row>
    <row r="839" spans="1:6" x14ac:dyDescent="0.3">
      <c r="A839" s="8" t="s">
        <v>1811</v>
      </c>
      <c r="B839" s="11" t="s">
        <v>1812</v>
      </c>
      <c r="C839" s="43" t="s">
        <v>1776</v>
      </c>
      <c r="D839" s="17">
        <v>4519</v>
      </c>
      <c r="E839" s="40">
        <v>7</v>
      </c>
      <c r="F839" s="50">
        <v>154.90152689000001</v>
      </c>
    </row>
    <row r="840" spans="1:6" x14ac:dyDescent="0.3">
      <c r="A840" s="8" t="s">
        <v>1813</v>
      </c>
      <c r="B840" s="11" t="s">
        <v>1814</v>
      </c>
      <c r="C840" s="43" t="s">
        <v>1776</v>
      </c>
      <c r="D840" s="17">
        <v>4123</v>
      </c>
      <c r="E840" s="40">
        <v>9</v>
      </c>
      <c r="F840" s="50">
        <v>218.28765462000001</v>
      </c>
    </row>
    <row r="841" spans="1:6" x14ac:dyDescent="0.3">
      <c r="A841" s="8" t="s">
        <v>1815</v>
      </c>
      <c r="B841" s="11" t="s">
        <v>1816</v>
      </c>
      <c r="C841" s="43" t="s">
        <v>1776</v>
      </c>
      <c r="D841" s="17">
        <v>3208</v>
      </c>
      <c r="E841" s="40">
        <v>9</v>
      </c>
      <c r="F841" s="50">
        <v>280.54862843000001</v>
      </c>
    </row>
    <row r="842" spans="1:6" x14ac:dyDescent="0.3">
      <c r="A842" s="8" t="s">
        <v>1817</v>
      </c>
      <c r="B842" s="11" t="s">
        <v>1818</v>
      </c>
      <c r="C842" s="43" t="s">
        <v>1776</v>
      </c>
      <c r="D842" s="17">
        <v>3569</v>
      </c>
      <c r="E842" s="40">
        <v>22</v>
      </c>
      <c r="F842" s="50">
        <v>616.41916503000004</v>
      </c>
    </row>
    <row r="843" spans="1:6" x14ac:dyDescent="0.3">
      <c r="A843" s="8" t="s">
        <v>1819</v>
      </c>
      <c r="B843" s="11" t="s">
        <v>1820</v>
      </c>
      <c r="C843" s="43" t="s">
        <v>1821</v>
      </c>
      <c r="D843" s="17">
        <v>4154</v>
      </c>
      <c r="E843" s="40">
        <v>5</v>
      </c>
      <c r="F843" s="50">
        <v>120.36591237</v>
      </c>
    </row>
    <row r="844" spans="1:6" x14ac:dyDescent="0.3">
      <c r="A844" s="8" t="s">
        <v>1822</v>
      </c>
      <c r="B844" s="11" t="s">
        <v>1823</v>
      </c>
      <c r="C844" s="43" t="s">
        <v>1821</v>
      </c>
      <c r="D844" s="17">
        <v>3614</v>
      </c>
      <c r="E844" s="40">
        <v>1</v>
      </c>
      <c r="F844" s="50">
        <v>27.670171555</v>
      </c>
    </row>
    <row r="845" spans="1:6" x14ac:dyDescent="0.3">
      <c r="A845" s="8" t="s">
        <v>1824</v>
      </c>
      <c r="B845" s="11" t="s">
        <v>1825</v>
      </c>
      <c r="C845" s="43" t="s">
        <v>1821</v>
      </c>
      <c r="D845" s="17">
        <v>3124</v>
      </c>
      <c r="E845" s="40">
        <v>2</v>
      </c>
      <c r="F845" s="50">
        <v>64.020486555999994</v>
      </c>
    </row>
    <row r="846" spans="1:6" x14ac:dyDescent="0.3">
      <c r="A846" s="8" t="s">
        <v>1826</v>
      </c>
      <c r="B846" s="11" t="s">
        <v>1827</v>
      </c>
      <c r="C846" s="43" t="s">
        <v>1821</v>
      </c>
      <c r="D846" s="17">
        <v>4488</v>
      </c>
      <c r="E846" s="40">
        <v>7</v>
      </c>
      <c r="F846" s="50">
        <v>155.97147949999999</v>
      </c>
    </row>
    <row r="847" spans="1:6" x14ac:dyDescent="0.3">
      <c r="A847" s="8" t="s">
        <v>1828</v>
      </c>
      <c r="B847" s="11" t="s">
        <v>1829</v>
      </c>
      <c r="C847" s="43" t="s">
        <v>1821</v>
      </c>
      <c r="D847" s="17">
        <v>5584</v>
      </c>
      <c r="E847" s="40">
        <v>6</v>
      </c>
      <c r="F847" s="50">
        <v>107.44985672999999</v>
      </c>
    </row>
    <row r="848" spans="1:6" x14ac:dyDescent="0.3">
      <c r="A848" s="8" t="s">
        <v>1830</v>
      </c>
      <c r="B848" s="11" t="s">
        <v>1831</v>
      </c>
      <c r="C848" s="43" t="s">
        <v>1821</v>
      </c>
      <c r="D848" s="17">
        <v>3366</v>
      </c>
      <c r="E848" s="40">
        <v>8</v>
      </c>
      <c r="F848" s="50">
        <v>237.67082590999999</v>
      </c>
    </row>
    <row r="849" spans="1:6" x14ac:dyDescent="0.3">
      <c r="A849" s="8" t="s">
        <v>1832</v>
      </c>
      <c r="B849" s="11" t="s">
        <v>1833</v>
      </c>
      <c r="C849" s="43" t="s">
        <v>1821</v>
      </c>
      <c r="D849" s="17">
        <v>4945</v>
      </c>
      <c r="E849" s="40">
        <v>6</v>
      </c>
      <c r="F849" s="50">
        <v>121.3346815</v>
      </c>
    </row>
    <row r="850" spans="1:6" x14ac:dyDescent="0.3">
      <c r="A850" s="8" t="s">
        <v>1834</v>
      </c>
      <c r="B850" s="11" t="s">
        <v>1835</v>
      </c>
      <c r="C850" s="43" t="s">
        <v>1821</v>
      </c>
      <c r="D850" s="17">
        <v>3532</v>
      </c>
      <c r="E850" s="40">
        <v>5</v>
      </c>
      <c r="F850" s="50">
        <v>141.56285391</v>
      </c>
    </row>
    <row r="851" spans="1:6" x14ac:dyDescent="0.3">
      <c r="A851" s="8" t="s">
        <v>1836</v>
      </c>
      <c r="B851" s="11" t="s">
        <v>1837</v>
      </c>
      <c r="C851" s="43" t="s">
        <v>1821</v>
      </c>
      <c r="D851" s="17">
        <v>2471</v>
      </c>
      <c r="E851" s="40">
        <v>2</v>
      </c>
      <c r="F851" s="50">
        <v>80.938891136999999</v>
      </c>
    </row>
    <row r="852" spans="1:6" x14ac:dyDescent="0.3">
      <c r="A852" s="8" t="s">
        <v>1838</v>
      </c>
      <c r="B852" s="11" t="s">
        <v>1839</v>
      </c>
      <c r="C852" s="43" t="s">
        <v>1821</v>
      </c>
      <c r="D852" s="17">
        <v>5340</v>
      </c>
      <c r="E852" s="40" t="s">
        <v>126</v>
      </c>
      <c r="F852" s="50" t="s">
        <v>126</v>
      </c>
    </row>
    <row r="853" spans="1:6" x14ac:dyDescent="0.3">
      <c r="A853" s="8" t="s">
        <v>1840</v>
      </c>
      <c r="B853" s="11" t="s">
        <v>1841</v>
      </c>
      <c r="C853" s="43" t="s">
        <v>1821</v>
      </c>
      <c r="D853" s="17">
        <v>3432</v>
      </c>
      <c r="E853" s="40" t="s">
        <v>126</v>
      </c>
      <c r="F853" s="50" t="s">
        <v>126</v>
      </c>
    </row>
    <row r="854" spans="1:6" x14ac:dyDescent="0.3">
      <c r="A854" s="8" t="s">
        <v>1842</v>
      </c>
      <c r="B854" s="11" t="s">
        <v>1843</v>
      </c>
      <c r="C854" s="43" t="s">
        <v>1821</v>
      </c>
      <c r="D854" s="17">
        <v>4159</v>
      </c>
      <c r="E854" s="40">
        <v>5</v>
      </c>
      <c r="F854" s="50">
        <v>120.22120701999999</v>
      </c>
    </row>
    <row r="855" spans="1:6" x14ac:dyDescent="0.3">
      <c r="A855" s="8" t="s">
        <v>1844</v>
      </c>
      <c r="B855" s="11" t="s">
        <v>1845</v>
      </c>
      <c r="C855" s="43" t="s">
        <v>1821</v>
      </c>
      <c r="D855" s="17">
        <v>3982</v>
      </c>
      <c r="E855" s="40">
        <v>1</v>
      </c>
      <c r="F855" s="50">
        <v>25.113008537999999</v>
      </c>
    </row>
    <row r="856" spans="1:6" x14ac:dyDescent="0.3">
      <c r="A856" s="8" t="s">
        <v>1846</v>
      </c>
      <c r="B856" s="11" t="s">
        <v>1847</v>
      </c>
      <c r="C856" s="43" t="s">
        <v>1821</v>
      </c>
      <c r="D856" s="17">
        <v>4058</v>
      </c>
      <c r="E856" s="40">
        <v>2</v>
      </c>
      <c r="F856" s="50">
        <v>49.285362247000002</v>
      </c>
    </row>
    <row r="857" spans="1:6" x14ac:dyDescent="0.3">
      <c r="A857" s="8" t="s">
        <v>1848</v>
      </c>
      <c r="B857" s="11" t="s">
        <v>1849</v>
      </c>
      <c r="C857" s="43" t="s">
        <v>1821</v>
      </c>
      <c r="D857" s="17">
        <v>3067</v>
      </c>
      <c r="E857" s="40">
        <v>2</v>
      </c>
      <c r="F857" s="50">
        <v>65.210303228000001</v>
      </c>
    </row>
    <row r="858" spans="1:6" x14ac:dyDescent="0.3">
      <c r="A858" s="8" t="s">
        <v>1850</v>
      </c>
      <c r="B858" s="11" t="s">
        <v>1851</v>
      </c>
      <c r="C858" s="43" t="s">
        <v>1821</v>
      </c>
      <c r="D858" s="17">
        <v>3242</v>
      </c>
      <c r="E858" s="40">
        <v>1</v>
      </c>
      <c r="F858" s="50">
        <v>30.845157310000001</v>
      </c>
    </row>
    <row r="859" spans="1:6" x14ac:dyDescent="0.3">
      <c r="A859" s="8" t="s">
        <v>1852</v>
      </c>
      <c r="B859" s="11" t="s">
        <v>1853</v>
      </c>
      <c r="C859" s="43" t="s">
        <v>1821</v>
      </c>
      <c r="D859" s="17">
        <v>3119</v>
      </c>
      <c r="E859" s="40">
        <v>1</v>
      </c>
      <c r="F859" s="50">
        <v>32.061558192</v>
      </c>
    </row>
    <row r="860" spans="1:6" x14ac:dyDescent="0.3">
      <c r="A860" s="8" t="s">
        <v>1854</v>
      </c>
      <c r="B860" s="11" t="s">
        <v>1855</v>
      </c>
      <c r="C860" s="43" t="s">
        <v>1821</v>
      </c>
      <c r="D860" s="17">
        <v>3365</v>
      </c>
      <c r="E860" s="40">
        <v>1</v>
      </c>
      <c r="F860" s="50">
        <v>29.717682021000002</v>
      </c>
    </row>
    <row r="861" spans="1:6" x14ac:dyDescent="0.3">
      <c r="A861" s="8" t="s">
        <v>1856</v>
      </c>
      <c r="B861" s="11" t="s">
        <v>1857</v>
      </c>
      <c r="C861" s="43" t="s">
        <v>1821</v>
      </c>
      <c r="D861" s="17">
        <v>4192</v>
      </c>
      <c r="E861" s="40">
        <v>1</v>
      </c>
      <c r="F861" s="50">
        <v>23.854961832000001</v>
      </c>
    </row>
    <row r="862" spans="1:6" x14ac:dyDescent="0.3">
      <c r="A862" s="8" t="s">
        <v>1858</v>
      </c>
      <c r="B862" s="11" t="s">
        <v>1859</v>
      </c>
      <c r="C862" s="43" t="s">
        <v>1821</v>
      </c>
      <c r="D862" s="17">
        <v>5507</v>
      </c>
      <c r="E862" s="40">
        <v>3</v>
      </c>
      <c r="F862" s="50">
        <v>54.476121300000003</v>
      </c>
    </row>
    <row r="863" spans="1:6" x14ac:dyDescent="0.3">
      <c r="A863" s="8" t="s">
        <v>1860</v>
      </c>
      <c r="B863" s="11" t="s">
        <v>1861</v>
      </c>
      <c r="C863" s="43" t="s">
        <v>1821</v>
      </c>
      <c r="D863" s="17">
        <v>3768</v>
      </c>
      <c r="E863" s="40" t="s">
        <v>126</v>
      </c>
      <c r="F863" s="50" t="s">
        <v>126</v>
      </c>
    </row>
    <row r="864" spans="1:6" x14ac:dyDescent="0.3">
      <c r="A864" s="8" t="s">
        <v>1862</v>
      </c>
      <c r="B864" s="11" t="s">
        <v>1863</v>
      </c>
      <c r="C864" s="43" t="s">
        <v>1821</v>
      </c>
      <c r="D864" s="17">
        <v>3659</v>
      </c>
      <c r="E864" s="40">
        <v>1</v>
      </c>
      <c r="F864" s="50">
        <v>27.32987155</v>
      </c>
    </row>
    <row r="865" spans="1:6" x14ac:dyDescent="0.3">
      <c r="A865" s="8" t="s">
        <v>1864</v>
      </c>
      <c r="B865" s="11" t="s">
        <v>1865</v>
      </c>
      <c r="C865" s="43" t="s">
        <v>1821</v>
      </c>
      <c r="D865" s="17">
        <v>5235</v>
      </c>
      <c r="E865" s="40">
        <v>4</v>
      </c>
      <c r="F865" s="50">
        <v>76.408787011000001</v>
      </c>
    </row>
    <row r="866" spans="1:6" x14ac:dyDescent="0.3">
      <c r="A866" s="8" t="s">
        <v>1866</v>
      </c>
      <c r="B866" s="11" t="s">
        <v>1867</v>
      </c>
      <c r="C866" s="43" t="s">
        <v>1821</v>
      </c>
      <c r="D866" s="17">
        <v>4307</v>
      </c>
      <c r="E866" s="40">
        <v>2</v>
      </c>
      <c r="F866" s="50">
        <v>46.436034362999997</v>
      </c>
    </row>
    <row r="867" spans="1:6" x14ac:dyDescent="0.3">
      <c r="A867" s="8" t="s">
        <v>1868</v>
      </c>
      <c r="B867" s="11" t="s">
        <v>1869</v>
      </c>
      <c r="C867" s="43" t="s">
        <v>1870</v>
      </c>
      <c r="D867" s="17">
        <v>4509</v>
      </c>
      <c r="E867" s="40">
        <v>6</v>
      </c>
      <c r="F867" s="50">
        <v>133.06719894</v>
      </c>
    </row>
    <row r="868" spans="1:6" x14ac:dyDescent="0.3">
      <c r="A868" s="8" t="s">
        <v>1871</v>
      </c>
      <c r="B868" s="11" t="s">
        <v>1872</v>
      </c>
      <c r="C868" s="43" t="s">
        <v>1870</v>
      </c>
      <c r="D868" s="17">
        <v>2851</v>
      </c>
      <c r="E868" s="40">
        <v>5</v>
      </c>
      <c r="F868" s="50">
        <v>175.37706068</v>
      </c>
    </row>
    <row r="869" spans="1:6" x14ac:dyDescent="0.3">
      <c r="A869" s="8" t="s">
        <v>1873</v>
      </c>
      <c r="B869" s="11" t="s">
        <v>1874</v>
      </c>
      <c r="C869" s="43" t="s">
        <v>1870</v>
      </c>
      <c r="D869" s="17">
        <v>3049</v>
      </c>
      <c r="E869" s="40">
        <v>11</v>
      </c>
      <c r="F869" s="50">
        <v>360.77402426999998</v>
      </c>
    </row>
    <row r="870" spans="1:6" x14ac:dyDescent="0.3">
      <c r="A870" s="8" t="s">
        <v>1875</v>
      </c>
      <c r="B870" s="11" t="s">
        <v>1876</v>
      </c>
      <c r="C870" s="43" t="s">
        <v>1870</v>
      </c>
      <c r="D870" s="17">
        <v>3437</v>
      </c>
      <c r="E870" s="40">
        <v>15</v>
      </c>
      <c r="F870" s="50">
        <v>436.42711666999998</v>
      </c>
    </row>
    <row r="871" spans="1:6" x14ac:dyDescent="0.3">
      <c r="A871" s="8" t="s">
        <v>1877</v>
      </c>
      <c r="B871" s="11" t="s">
        <v>1878</v>
      </c>
      <c r="C871" s="43" t="s">
        <v>1870</v>
      </c>
      <c r="D871" s="17">
        <v>2691</v>
      </c>
      <c r="E871" s="40">
        <v>3</v>
      </c>
      <c r="F871" s="50">
        <v>111.48272018</v>
      </c>
    </row>
    <row r="872" spans="1:6" x14ac:dyDescent="0.3">
      <c r="A872" s="8" t="s">
        <v>1879</v>
      </c>
      <c r="B872" s="11" t="s">
        <v>1880</v>
      </c>
      <c r="C872" s="43" t="s">
        <v>1870</v>
      </c>
      <c r="D872" s="17">
        <v>2231</v>
      </c>
      <c r="E872" s="40">
        <v>10</v>
      </c>
      <c r="F872" s="50">
        <v>448.22949349999999</v>
      </c>
    </row>
    <row r="873" spans="1:6" x14ac:dyDescent="0.3">
      <c r="A873" s="8" t="s">
        <v>1881</v>
      </c>
      <c r="B873" s="11" t="s">
        <v>1882</v>
      </c>
      <c r="C873" s="43" t="s">
        <v>1870</v>
      </c>
      <c r="D873" s="17">
        <v>4170</v>
      </c>
      <c r="E873" s="40">
        <v>11</v>
      </c>
      <c r="F873" s="50">
        <v>263.78896881999998</v>
      </c>
    </row>
    <row r="874" spans="1:6" x14ac:dyDescent="0.3">
      <c r="A874" s="8" t="s">
        <v>1883</v>
      </c>
      <c r="B874" s="11" t="s">
        <v>1884</v>
      </c>
      <c r="C874" s="43" t="s">
        <v>1870</v>
      </c>
      <c r="D874" s="17">
        <v>4852</v>
      </c>
      <c r="E874" s="40">
        <v>12</v>
      </c>
      <c r="F874" s="50">
        <v>247.32069250000001</v>
      </c>
    </row>
    <row r="875" spans="1:6" x14ac:dyDescent="0.3">
      <c r="A875" s="8" t="s">
        <v>1885</v>
      </c>
      <c r="B875" s="11" t="s">
        <v>1886</v>
      </c>
      <c r="C875" s="43" t="s">
        <v>1870</v>
      </c>
      <c r="D875" s="17">
        <v>3508</v>
      </c>
      <c r="E875" s="40">
        <v>20</v>
      </c>
      <c r="F875" s="50">
        <v>570.12542758999996</v>
      </c>
    </row>
    <row r="876" spans="1:6" x14ac:dyDescent="0.3">
      <c r="A876" s="8" t="s">
        <v>1887</v>
      </c>
      <c r="B876" s="11" t="s">
        <v>1888</v>
      </c>
      <c r="C876" s="43" t="s">
        <v>1870</v>
      </c>
      <c r="D876" s="17">
        <v>3202</v>
      </c>
      <c r="E876" s="40">
        <v>9</v>
      </c>
      <c r="F876" s="50">
        <v>281.07432854000001</v>
      </c>
    </row>
    <row r="877" spans="1:6" x14ac:dyDescent="0.3">
      <c r="A877" s="8" t="s">
        <v>1889</v>
      </c>
      <c r="B877" s="11" t="s">
        <v>1890</v>
      </c>
      <c r="C877" s="43" t="s">
        <v>1870</v>
      </c>
      <c r="D877" s="17">
        <v>3085</v>
      </c>
      <c r="E877" s="40">
        <v>8</v>
      </c>
      <c r="F877" s="50">
        <v>259.31928686999998</v>
      </c>
    </row>
    <row r="878" spans="1:6" x14ac:dyDescent="0.3">
      <c r="A878" s="8" t="s">
        <v>1891</v>
      </c>
      <c r="B878" s="11" t="s">
        <v>1892</v>
      </c>
      <c r="C878" s="43" t="s">
        <v>1870</v>
      </c>
      <c r="D878" s="17">
        <v>3252</v>
      </c>
      <c r="E878" s="40">
        <v>15</v>
      </c>
      <c r="F878" s="50">
        <v>461.25461254999999</v>
      </c>
    </row>
    <row r="879" spans="1:6" x14ac:dyDescent="0.3">
      <c r="A879" s="8" t="s">
        <v>1893</v>
      </c>
      <c r="B879" s="11" t="s">
        <v>1894</v>
      </c>
      <c r="C879" s="43" t="s">
        <v>1870</v>
      </c>
      <c r="D879" s="17">
        <v>2763</v>
      </c>
      <c r="E879" s="40">
        <v>26</v>
      </c>
      <c r="F879" s="50">
        <v>941.00615273000005</v>
      </c>
    </row>
    <row r="880" spans="1:6" x14ac:dyDescent="0.3">
      <c r="A880" s="8" t="s">
        <v>1895</v>
      </c>
      <c r="B880" s="11" t="s">
        <v>1896</v>
      </c>
      <c r="C880" s="43" t="s">
        <v>1870</v>
      </c>
      <c r="D880" s="17">
        <v>3090</v>
      </c>
      <c r="E880" s="40">
        <v>11</v>
      </c>
      <c r="F880" s="50">
        <v>355.98705502000001</v>
      </c>
    </row>
    <row r="881" spans="1:6" x14ac:dyDescent="0.3">
      <c r="A881" s="8" t="s">
        <v>1897</v>
      </c>
      <c r="B881" s="11" t="s">
        <v>1898</v>
      </c>
      <c r="C881" s="43" t="s">
        <v>1870</v>
      </c>
      <c r="D881" s="17">
        <v>3682</v>
      </c>
      <c r="E881" s="40">
        <v>24</v>
      </c>
      <c r="F881" s="50">
        <v>651.81966322999995</v>
      </c>
    </row>
    <row r="882" spans="1:6" x14ac:dyDescent="0.3">
      <c r="A882" s="8" t="s">
        <v>1899</v>
      </c>
      <c r="B882" s="11" t="s">
        <v>1900</v>
      </c>
      <c r="C882" s="43" t="s">
        <v>1870</v>
      </c>
      <c r="D882" s="17">
        <v>3060</v>
      </c>
      <c r="E882" s="40">
        <v>19</v>
      </c>
      <c r="F882" s="50">
        <v>620.91503267999997</v>
      </c>
    </row>
    <row r="883" spans="1:6" x14ac:dyDescent="0.3">
      <c r="A883" s="8" t="s">
        <v>1901</v>
      </c>
      <c r="B883" s="11" t="s">
        <v>1902</v>
      </c>
      <c r="C883" s="43" t="s">
        <v>1870</v>
      </c>
      <c r="D883" s="17">
        <v>3093</v>
      </c>
      <c r="E883" s="40">
        <v>14</v>
      </c>
      <c r="F883" s="50">
        <v>452.63498221999998</v>
      </c>
    </row>
    <row r="884" spans="1:6" x14ac:dyDescent="0.3">
      <c r="A884" s="8" t="s">
        <v>1903</v>
      </c>
      <c r="B884" s="11" t="s">
        <v>1904</v>
      </c>
      <c r="C884" s="43" t="s">
        <v>1870</v>
      </c>
      <c r="D884" s="17">
        <v>4252</v>
      </c>
      <c r="E884" s="40">
        <v>8</v>
      </c>
      <c r="F884" s="50">
        <v>188.14675446999999</v>
      </c>
    </row>
    <row r="885" spans="1:6" x14ac:dyDescent="0.3">
      <c r="A885" s="8" t="s">
        <v>1905</v>
      </c>
      <c r="B885" s="11" t="s">
        <v>1906</v>
      </c>
      <c r="C885" s="43" t="s">
        <v>1870</v>
      </c>
      <c r="D885" s="17">
        <v>3532</v>
      </c>
      <c r="E885" s="40">
        <v>6</v>
      </c>
      <c r="F885" s="50">
        <v>169.87542468999999</v>
      </c>
    </row>
    <row r="886" spans="1:6" x14ac:dyDescent="0.3">
      <c r="A886" s="8" t="s">
        <v>1907</v>
      </c>
      <c r="B886" s="11" t="s">
        <v>1908</v>
      </c>
      <c r="C886" s="43" t="s">
        <v>1870</v>
      </c>
      <c r="D886" s="17">
        <v>5004</v>
      </c>
      <c r="E886" s="40">
        <v>34</v>
      </c>
      <c r="F886" s="50">
        <v>679.45643485000005</v>
      </c>
    </row>
    <row r="887" spans="1:6" x14ac:dyDescent="0.3">
      <c r="A887" s="8" t="s">
        <v>1909</v>
      </c>
      <c r="B887" s="11" t="s">
        <v>1910</v>
      </c>
      <c r="C887" s="43" t="s">
        <v>1870</v>
      </c>
      <c r="D887" s="17">
        <v>2774</v>
      </c>
      <c r="E887" s="40">
        <v>12</v>
      </c>
      <c r="F887" s="50">
        <v>432.58832011999999</v>
      </c>
    </row>
    <row r="888" spans="1:6" x14ac:dyDescent="0.3">
      <c r="A888" s="8" t="s">
        <v>1911</v>
      </c>
      <c r="B888" s="11" t="s">
        <v>1912</v>
      </c>
      <c r="C888" s="43" t="s">
        <v>1870</v>
      </c>
      <c r="D888" s="17">
        <v>3964</v>
      </c>
      <c r="E888" s="40">
        <v>10</v>
      </c>
      <c r="F888" s="50">
        <v>252.27043391000001</v>
      </c>
    </row>
    <row r="889" spans="1:6" x14ac:dyDescent="0.3">
      <c r="A889" s="8" t="s">
        <v>1913</v>
      </c>
      <c r="B889" s="11" t="s">
        <v>1914</v>
      </c>
      <c r="C889" s="43" t="s">
        <v>1870</v>
      </c>
      <c r="D889" s="17">
        <v>4922</v>
      </c>
      <c r="E889" s="40">
        <v>7</v>
      </c>
      <c r="F889" s="50">
        <v>142.21861032000001</v>
      </c>
    </row>
    <row r="890" spans="1:6" x14ac:dyDescent="0.3">
      <c r="A890" s="8" t="s">
        <v>1915</v>
      </c>
      <c r="B890" s="11" t="s">
        <v>1916</v>
      </c>
      <c r="C890" s="43" t="s">
        <v>1870</v>
      </c>
      <c r="D890" s="17">
        <v>2931</v>
      </c>
      <c r="E890" s="40">
        <v>6</v>
      </c>
      <c r="F890" s="50">
        <v>204.70829069000001</v>
      </c>
    </row>
    <row r="891" spans="1:6" x14ac:dyDescent="0.3">
      <c r="A891" s="8" t="s">
        <v>1917</v>
      </c>
      <c r="B891" s="11" t="s">
        <v>1918</v>
      </c>
      <c r="C891" s="43" t="s">
        <v>1870</v>
      </c>
      <c r="D891" s="17">
        <v>4201</v>
      </c>
      <c r="E891" s="40">
        <v>25</v>
      </c>
      <c r="F891" s="50">
        <v>595.09640562000004</v>
      </c>
    </row>
    <row r="892" spans="1:6" x14ac:dyDescent="0.3">
      <c r="A892" s="8" t="s">
        <v>1919</v>
      </c>
      <c r="B892" s="11" t="s">
        <v>1920</v>
      </c>
      <c r="C892" s="43" t="s">
        <v>1870</v>
      </c>
      <c r="D892" s="17">
        <v>3741</v>
      </c>
      <c r="E892" s="40">
        <v>19</v>
      </c>
      <c r="F892" s="50">
        <v>507.88559208999999</v>
      </c>
    </row>
    <row r="893" spans="1:6" x14ac:dyDescent="0.3">
      <c r="A893" s="8" t="s">
        <v>1921</v>
      </c>
      <c r="B893" s="11" t="s">
        <v>1922</v>
      </c>
      <c r="C893" s="43" t="s">
        <v>1870</v>
      </c>
      <c r="D893" s="17">
        <v>2874</v>
      </c>
      <c r="E893" s="40">
        <v>7</v>
      </c>
      <c r="F893" s="50">
        <v>243.56297842999999</v>
      </c>
    </row>
    <row r="894" spans="1:6" x14ac:dyDescent="0.3">
      <c r="A894" s="8" t="s">
        <v>1923</v>
      </c>
      <c r="B894" s="11" t="s">
        <v>1924</v>
      </c>
      <c r="C894" s="43" t="s">
        <v>1870</v>
      </c>
      <c r="D894" s="17">
        <v>2898</v>
      </c>
      <c r="E894" s="40">
        <v>7</v>
      </c>
      <c r="F894" s="50">
        <v>241.54589372000001</v>
      </c>
    </row>
    <row r="895" spans="1:6" x14ac:dyDescent="0.3">
      <c r="A895" s="8" t="s">
        <v>1925</v>
      </c>
      <c r="B895" s="11" t="s">
        <v>1926</v>
      </c>
      <c r="C895" s="43" t="s">
        <v>1870</v>
      </c>
      <c r="D895" s="17">
        <v>2874</v>
      </c>
      <c r="E895" s="40">
        <v>4</v>
      </c>
      <c r="F895" s="50">
        <v>139.17884481999999</v>
      </c>
    </row>
    <row r="896" spans="1:6" x14ac:dyDescent="0.3">
      <c r="A896" s="8" t="s">
        <v>1927</v>
      </c>
      <c r="B896" s="11" t="s">
        <v>1928</v>
      </c>
      <c r="C896" s="43" t="s">
        <v>1870</v>
      </c>
      <c r="D896" s="17">
        <v>4646</v>
      </c>
      <c r="E896" s="40">
        <v>11</v>
      </c>
      <c r="F896" s="50">
        <v>236.76280671999999</v>
      </c>
    </row>
    <row r="897" spans="1:6" x14ac:dyDescent="0.3">
      <c r="A897" s="8" t="s">
        <v>1929</v>
      </c>
      <c r="B897" s="11" t="s">
        <v>1930</v>
      </c>
      <c r="C897" s="43" t="s">
        <v>1870</v>
      </c>
      <c r="D897" s="17">
        <v>3571</v>
      </c>
      <c r="E897" s="40">
        <v>15</v>
      </c>
      <c r="F897" s="50">
        <v>420.05040604999999</v>
      </c>
    </row>
    <row r="898" spans="1:6" x14ac:dyDescent="0.3">
      <c r="A898" s="8" t="s">
        <v>1931</v>
      </c>
      <c r="B898" s="11" t="s">
        <v>1932</v>
      </c>
      <c r="C898" s="43" t="s">
        <v>1870</v>
      </c>
      <c r="D898" s="17">
        <v>4764</v>
      </c>
      <c r="E898" s="40">
        <v>14</v>
      </c>
      <c r="F898" s="50">
        <v>293.87069688999998</v>
      </c>
    </row>
    <row r="899" spans="1:6" x14ac:dyDescent="0.3">
      <c r="A899" s="8" t="s">
        <v>1933</v>
      </c>
      <c r="B899" s="11" t="s">
        <v>1934</v>
      </c>
      <c r="C899" s="43" t="s">
        <v>1870</v>
      </c>
      <c r="D899" s="17">
        <v>3899</v>
      </c>
      <c r="E899" s="40">
        <v>9</v>
      </c>
      <c r="F899" s="50">
        <v>230.82841754</v>
      </c>
    </row>
    <row r="900" spans="1:6" x14ac:dyDescent="0.3">
      <c r="A900" s="8" t="s">
        <v>1935</v>
      </c>
      <c r="B900" s="11" t="s">
        <v>1936</v>
      </c>
      <c r="C900" s="43" t="s">
        <v>1870</v>
      </c>
      <c r="D900" s="17">
        <v>2921</v>
      </c>
      <c r="E900" s="40">
        <v>11</v>
      </c>
      <c r="F900" s="50">
        <v>376.58336186000002</v>
      </c>
    </row>
    <row r="901" spans="1:6" x14ac:dyDescent="0.3">
      <c r="A901" s="8" t="s">
        <v>1937</v>
      </c>
      <c r="B901" s="11" t="s">
        <v>1938</v>
      </c>
      <c r="C901" s="43" t="s">
        <v>1870</v>
      </c>
      <c r="D901" s="17">
        <v>3146</v>
      </c>
      <c r="E901" s="40">
        <v>7</v>
      </c>
      <c r="F901" s="50">
        <v>222.50476796000001</v>
      </c>
    </row>
    <row r="902" spans="1:6" x14ac:dyDescent="0.3">
      <c r="A902" s="8" t="s">
        <v>1939</v>
      </c>
      <c r="B902" s="11" t="s">
        <v>1940</v>
      </c>
      <c r="C902" s="43" t="s">
        <v>1870</v>
      </c>
      <c r="D902" s="17">
        <v>3908</v>
      </c>
      <c r="E902" s="40">
        <v>15</v>
      </c>
      <c r="F902" s="50">
        <v>383.82804504000001</v>
      </c>
    </row>
    <row r="903" spans="1:6" x14ac:dyDescent="0.3">
      <c r="A903" s="8" t="s">
        <v>1941</v>
      </c>
      <c r="B903" s="11" t="s">
        <v>1942</v>
      </c>
      <c r="C903" s="43" t="s">
        <v>1870</v>
      </c>
      <c r="D903" s="17">
        <v>3002</v>
      </c>
      <c r="E903" s="40">
        <v>4</v>
      </c>
      <c r="F903" s="50">
        <v>133.24450365999999</v>
      </c>
    </row>
    <row r="904" spans="1:6" x14ac:dyDescent="0.3">
      <c r="A904" s="8" t="s">
        <v>1943</v>
      </c>
      <c r="B904" s="11" t="s">
        <v>1944</v>
      </c>
      <c r="C904" s="43" t="s">
        <v>1870</v>
      </c>
      <c r="D904" s="17">
        <v>3901</v>
      </c>
      <c r="E904" s="40">
        <v>27</v>
      </c>
      <c r="F904" s="50">
        <v>692.13022302000002</v>
      </c>
    </row>
    <row r="905" spans="1:6" x14ac:dyDescent="0.3">
      <c r="A905" s="8" t="s">
        <v>1945</v>
      </c>
      <c r="B905" s="11" t="s">
        <v>1946</v>
      </c>
      <c r="C905" s="43" t="s">
        <v>1947</v>
      </c>
      <c r="D905" s="17">
        <v>3493</v>
      </c>
      <c r="E905" s="40">
        <v>13</v>
      </c>
      <c r="F905" s="50">
        <v>372.17291726000002</v>
      </c>
    </row>
    <row r="906" spans="1:6" x14ac:dyDescent="0.3">
      <c r="A906" s="8" t="s">
        <v>1948</v>
      </c>
      <c r="B906" s="11" t="s">
        <v>1949</v>
      </c>
      <c r="C906" s="43" t="s">
        <v>1947</v>
      </c>
      <c r="D906" s="17">
        <v>3422</v>
      </c>
      <c r="E906" s="40">
        <v>13</v>
      </c>
      <c r="F906" s="50">
        <v>379.89479835999998</v>
      </c>
    </row>
    <row r="907" spans="1:6" x14ac:dyDescent="0.3">
      <c r="A907" s="8" t="s">
        <v>1950</v>
      </c>
      <c r="B907" s="11" t="s">
        <v>1014</v>
      </c>
      <c r="C907" s="43" t="s">
        <v>1947</v>
      </c>
      <c r="D907" s="17">
        <v>4159</v>
      </c>
      <c r="E907" s="40">
        <v>6</v>
      </c>
      <c r="F907" s="50">
        <v>144.26544842999999</v>
      </c>
    </row>
    <row r="908" spans="1:6" x14ac:dyDescent="0.3">
      <c r="A908" s="8" t="s">
        <v>1951</v>
      </c>
      <c r="B908" s="11" t="s">
        <v>1952</v>
      </c>
      <c r="C908" s="43" t="s">
        <v>1947</v>
      </c>
      <c r="D908" s="17">
        <v>6845</v>
      </c>
      <c r="E908" s="40">
        <v>14</v>
      </c>
      <c r="F908" s="50">
        <v>204.52885318</v>
      </c>
    </row>
    <row r="909" spans="1:6" x14ac:dyDescent="0.3">
      <c r="A909" s="8" t="s">
        <v>1953</v>
      </c>
      <c r="B909" s="11" t="s">
        <v>1954</v>
      </c>
      <c r="C909" s="43" t="s">
        <v>1947</v>
      </c>
      <c r="D909" s="17">
        <v>4748</v>
      </c>
      <c r="E909" s="40">
        <v>18</v>
      </c>
      <c r="F909" s="50">
        <v>379.10699241999998</v>
      </c>
    </row>
    <row r="910" spans="1:6" x14ac:dyDescent="0.3">
      <c r="A910" s="8" t="s">
        <v>1955</v>
      </c>
      <c r="B910" s="11" t="s">
        <v>1956</v>
      </c>
      <c r="C910" s="43" t="s">
        <v>1947</v>
      </c>
      <c r="D910" s="17">
        <v>3899</v>
      </c>
      <c r="E910" s="40">
        <v>8</v>
      </c>
      <c r="F910" s="50">
        <v>205.18081559000001</v>
      </c>
    </row>
    <row r="911" spans="1:6" x14ac:dyDescent="0.3">
      <c r="A911" s="8" t="s">
        <v>1957</v>
      </c>
      <c r="B911" s="11" t="s">
        <v>1958</v>
      </c>
      <c r="C911" s="43" t="s">
        <v>1947</v>
      </c>
      <c r="D911" s="17">
        <v>4866</v>
      </c>
      <c r="E911" s="40">
        <v>14</v>
      </c>
      <c r="F911" s="50">
        <v>287.71064529</v>
      </c>
    </row>
    <row r="912" spans="1:6" x14ac:dyDescent="0.3">
      <c r="A912" s="8" t="s">
        <v>1959</v>
      </c>
      <c r="B912" s="11" t="s">
        <v>1960</v>
      </c>
      <c r="C912" s="43" t="s">
        <v>1947</v>
      </c>
      <c r="D912" s="17">
        <v>6089</v>
      </c>
      <c r="E912" s="40">
        <v>20</v>
      </c>
      <c r="F912" s="50">
        <v>328.46115946999998</v>
      </c>
    </row>
    <row r="913" spans="1:6" x14ac:dyDescent="0.3">
      <c r="A913" s="8" t="s">
        <v>1961</v>
      </c>
      <c r="B913" s="11" t="s">
        <v>1962</v>
      </c>
      <c r="C913" s="43" t="s">
        <v>1947</v>
      </c>
      <c r="D913" s="17">
        <v>3743</v>
      </c>
      <c r="E913" s="40">
        <v>13</v>
      </c>
      <c r="F913" s="50">
        <v>347.31498798000001</v>
      </c>
    </row>
    <row r="914" spans="1:6" x14ac:dyDescent="0.3">
      <c r="A914" s="8" t="s">
        <v>1963</v>
      </c>
      <c r="B914" s="11" t="s">
        <v>1964</v>
      </c>
      <c r="C914" s="43" t="s">
        <v>1947</v>
      </c>
      <c r="D914" s="17">
        <v>2748</v>
      </c>
      <c r="E914" s="40">
        <v>8</v>
      </c>
      <c r="F914" s="50">
        <v>291.12081513999999</v>
      </c>
    </row>
    <row r="915" spans="1:6" x14ac:dyDescent="0.3">
      <c r="A915" s="8" t="s">
        <v>1965</v>
      </c>
      <c r="B915" s="11" t="s">
        <v>1966</v>
      </c>
      <c r="C915" s="43" t="s">
        <v>1947</v>
      </c>
      <c r="D915" s="17">
        <v>5516</v>
      </c>
      <c r="E915" s="40">
        <v>9</v>
      </c>
      <c r="F915" s="50">
        <v>163.16171138999999</v>
      </c>
    </row>
    <row r="916" spans="1:6" x14ac:dyDescent="0.3">
      <c r="A916" s="8" t="s">
        <v>1967</v>
      </c>
      <c r="B916" s="11" t="s">
        <v>1968</v>
      </c>
      <c r="C916" s="43" t="s">
        <v>1947</v>
      </c>
      <c r="D916" s="17">
        <v>3826</v>
      </c>
      <c r="E916" s="40">
        <v>16</v>
      </c>
      <c r="F916" s="50">
        <v>418.19132252999998</v>
      </c>
    </row>
    <row r="917" spans="1:6" x14ac:dyDescent="0.3">
      <c r="A917" s="8" t="s">
        <v>1969</v>
      </c>
      <c r="B917" s="11" t="s">
        <v>1970</v>
      </c>
      <c r="C917" s="43" t="s">
        <v>1947</v>
      </c>
      <c r="D917" s="17">
        <v>4314</v>
      </c>
      <c r="E917" s="40">
        <v>12</v>
      </c>
      <c r="F917" s="50">
        <v>278.16411683000001</v>
      </c>
    </row>
    <row r="918" spans="1:6" x14ac:dyDescent="0.3">
      <c r="A918" s="8" t="s">
        <v>1971</v>
      </c>
      <c r="B918" s="11" t="s">
        <v>1972</v>
      </c>
      <c r="C918" s="43" t="s">
        <v>1947</v>
      </c>
      <c r="D918" s="17">
        <v>2896</v>
      </c>
      <c r="E918" s="40">
        <v>5</v>
      </c>
      <c r="F918" s="50">
        <v>172.6519337</v>
      </c>
    </row>
    <row r="919" spans="1:6" x14ac:dyDescent="0.3">
      <c r="A919" s="8" t="s">
        <v>1973</v>
      </c>
      <c r="B919" s="11" t="s">
        <v>1974</v>
      </c>
      <c r="C919" s="43" t="s">
        <v>1947</v>
      </c>
      <c r="D919" s="17">
        <v>5862</v>
      </c>
      <c r="E919" s="40">
        <v>15</v>
      </c>
      <c r="F919" s="50">
        <v>255.88536336000001</v>
      </c>
    </row>
    <row r="920" spans="1:6" x14ac:dyDescent="0.3">
      <c r="A920" s="8" t="s">
        <v>1975</v>
      </c>
      <c r="B920" s="11" t="s">
        <v>1976</v>
      </c>
      <c r="C920" s="43" t="s">
        <v>1947</v>
      </c>
      <c r="D920" s="17">
        <v>5224</v>
      </c>
      <c r="E920" s="40">
        <v>14</v>
      </c>
      <c r="F920" s="50">
        <v>267.99387443000001</v>
      </c>
    </row>
    <row r="921" spans="1:6" x14ac:dyDescent="0.3">
      <c r="A921" s="8" t="s">
        <v>1977</v>
      </c>
      <c r="B921" s="11" t="s">
        <v>1978</v>
      </c>
      <c r="C921" s="43" t="s">
        <v>1947</v>
      </c>
      <c r="D921" s="17">
        <v>2994</v>
      </c>
      <c r="E921" s="40">
        <v>16</v>
      </c>
      <c r="F921" s="50">
        <v>534.40213760999995</v>
      </c>
    </row>
    <row r="922" spans="1:6" x14ac:dyDescent="0.3">
      <c r="A922" s="8" t="s">
        <v>1979</v>
      </c>
      <c r="B922" s="11" t="s">
        <v>1980</v>
      </c>
      <c r="C922" s="43" t="s">
        <v>1947</v>
      </c>
      <c r="D922" s="17">
        <v>3992</v>
      </c>
      <c r="E922" s="40">
        <v>12</v>
      </c>
      <c r="F922" s="50">
        <v>300.60120239999998</v>
      </c>
    </row>
    <row r="923" spans="1:6" x14ac:dyDescent="0.3">
      <c r="A923" s="8" t="s">
        <v>1981</v>
      </c>
      <c r="B923" s="11" t="s">
        <v>1982</v>
      </c>
      <c r="C923" s="43" t="s">
        <v>1947</v>
      </c>
      <c r="D923" s="17">
        <v>3595</v>
      </c>
      <c r="E923" s="40">
        <v>9</v>
      </c>
      <c r="F923" s="50">
        <v>250.34770515</v>
      </c>
    </row>
    <row r="924" spans="1:6" x14ac:dyDescent="0.3">
      <c r="A924" s="8" t="s">
        <v>1983</v>
      </c>
      <c r="B924" s="11" t="s">
        <v>1984</v>
      </c>
      <c r="C924" s="43" t="s">
        <v>1947</v>
      </c>
      <c r="D924" s="17">
        <v>5393</v>
      </c>
      <c r="E924" s="40">
        <v>6</v>
      </c>
      <c r="F924" s="50">
        <v>111.25533098</v>
      </c>
    </row>
    <row r="925" spans="1:6" x14ac:dyDescent="0.3">
      <c r="A925" s="8" t="s">
        <v>1985</v>
      </c>
      <c r="B925" s="11" t="s">
        <v>1986</v>
      </c>
      <c r="C925" s="43" t="s">
        <v>1947</v>
      </c>
      <c r="D925" s="17">
        <v>3710</v>
      </c>
      <c r="E925" s="40">
        <v>22</v>
      </c>
      <c r="F925" s="50">
        <v>592.99191374999998</v>
      </c>
    </row>
    <row r="926" spans="1:6" x14ac:dyDescent="0.3">
      <c r="A926" s="8" t="s">
        <v>1987</v>
      </c>
      <c r="B926" s="11" t="s">
        <v>1988</v>
      </c>
      <c r="C926" s="43" t="s">
        <v>1947</v>
      </c>
      <c r="D926" s="17">
        <v>4424</v>
      </c>
      <c r="E926" s="40">
        <v>10</v>
      </c>
      <c r="F926" s="50">
        <v>226.039783</v>
      </c>
    </row>
    <row r="927" spans="1:6" x14ac:dyDescent="0.3">
      <c r="A927" s="8" t="s">
        <v>1989</v>
      </c>
      <c r="B927" s="11" t="s">
        <v>1990</v>
      </c>
      <c r="C927" s="43" t="s">
        <v>1947</v>
      </c>
      <c r="D927" s="17">
        <v>4080</v>
      </c>
      <c r="E927" s="40">
        <v>11</v>
      </c>
      <c r="F927" s="50">
        <v>269.60784314</v>
      </c>
    </row>
    <row r="928" spans="1:6" x14ac:dyDescent="0.3">
      <c r="A928" s="8" t="s">
        <v>1991</v>
      </c>
      <c r="B928" s="11" t="s">
        <v>1992</v>
      </c>
      <c r="C928" s="43" t="s">
        <v>1947</v>
      </c>
      <c r="D928" s="17">
        <v>3010</v>
      </c>
      <c r="E928" s="40">
        <v>14</v>
      </c>
      <c r="F928" s="50">
        <v>465.11627907000002</v>
      </c>
    </row>
    <row r="929" spans="1:6" x14ac:dyDescent="0.3">
      <c r="A929" s="8" t="s">
        <v>1993</v>
      </c>
      <c r="B929" s="11" t="s">
        <v>1994</v>
      </c>
      <c r="C929" s="43" t="s">
        <v>1947</v>
      </c>
      <c r="D929" s="17">
        <v>4791</v>
      </c>
      <c r="E929" s="40">
        <v>25</v>
      </c>
      <c r="F929" s="50">
        <v>521.81173033000005</v>
      </c>
    </row>
    <row r="930" spans="1:6" x14ac:dyDescent="0.3">
      <c r="A930" s="8" t="s">
        <v>1995</v>
      </c>
      <c r="B930" s="11" t="s">
        <v>1996</v>
      </c>
      <c r="C930" s="43" t="s">
        <v>1947</v>
      </c>
      <c r="D930" s="17">
        <v>5257</v>
      </c>
      <c r="E930" s="40">
        <v>16</v>
      </c>
      <c r="F930" s="50">
        <v>304.35609663000002</v>
      </c>
    </row>
    <row r="931" spans="1:6" x14ac:dyDescent="0.3">
      <c r="A931" s="8" t="s">
        <v>1997</v>
      </c>
      <c r="B931" s="11" t="s">
        <v>1998</v>
      </c>
      <c r="C931" s="43" t="s">
        <v>1947</v>
      </c>
      <c r="D931" s="17">
        <v>4855</v>
      </c>
      <c r="E931" s="40">
        <v>14</v>
      </c>
      <c r="F931" s="50">
        <v>288.36251286999999</v>
      </c>
    </row>
    <row r="932" spans="1:6" x14ac:dyDescent="0.3">
      <c r="A932" s="8" t="s">
        <v>1999</v>
      </c>
      <c r="B932" s="11" t="s">
        <v>2000</v>
      </c>
      <c r="C932" s="43" t="s">
        <v>1947</v>
      </c>
      <c r="D932" s="17">
        <v>4983</v>
      </c>
      <c r="E932" s="40">
        <v>13</v>
      </c>
      <c r="F932" s="50">
        <v>260.88701585000001</v>
      </c>
    </row>
    <row r="933" spans="1:6" x14ac:dyDescent="0.3">
      <c r="A933" s="8" t="s">
        <v>2001</v>
      </c>
      <c r="B933" s="11" t="s">
        <v>2002</v>
      </c>
      <c r="C933" s="43" t="s">
        <v>1947</v>
      </c>
      <c r="D933" s="17">
        <v>4583</v>
      </c>
      <c r="E933" s="40">
        <v>24</v>
      </c>
      <c r="F933" s="50">
        <v>523.67444905000002</v>
      </c>
    </row>
    <row r="934" spans="1:6" x14ac:dyDescent="0.3">
      <c r="A934" s="8" t="s">
        <v>2003</v>
      </c>
      <c r="B934" s="11" t="s">
        <v>2004</v>
      </c>
      <c r="C934" s="43" t="s">
        <v>1947</v>
      </c>
      <c r="D934" s="17">
        <v>2426</v>
      </c>
      <c r="E934" s="40">
        <v>24</v>
      </c>
      <c r="F934" s="50">
        <v>989.28276999000002</v>
      </c>
    </row>
    <row r="935" spans="1:6" x14ac:dyDescent="0.3">
      <c r="A935" s="8" t="s">
        <v>2005</v>
      </c>
      <c r="B935" s="11" t="s">
        <v>2006</v>
      </c>
      <c r="C935" s="43" t="s">
        <v>1947</v>
      </c>
      <c r="D935" s="17">
        <v>3410</v>
      </c>
      <c r="E935" s="40">
        <v>16</v>
      </c>
      <c r="F935" s="50">
        <v>469.20821114</v>
      </c>
    </row>
    <row r="936" spans="1:6" x14ac:dyDescent="0.3">
      <c r="A936" s="8" t="s">
        <v>2007</v>
      </c>
      <c r="B936" s="11" t="s">
        <v>2008</v>
      </c>
      <c r="C936" s="43" t="s">
        <v>1947</v>
      </c>
      <c r="D936" s="17">
        <v>5018</v>
      </c>
      <c r="E936" s="40">
        <v>34</v>
      </c>
      <c r="F936" s="50">
        <v>677.56078118999994</v>
      </c>
    </row>
    <row r="937" spans="1:6" x14ac:dyDescent="0.3">
      <c r="A937" s="8" t="s">
        <v>2009</v>
      </c>
      <c r="B937" s="11" t="s">
        <v>2010</v>
      </c>
      <c r="C937" s="43" t="s">
        <v>1947</v>
      </c>
      <c r="D937" s="17">
        <v>5751</v>
      </c>
      <c r="E937" s="40">
        <v>20</v>
      </c>
      <c r="F937" s="50">
        <v>347.76560597999998</v>
      </c>
    </row>
    <row r="938" spans="1:6" x14ac:dyDescent="0.3">
      <c r="A938" s="8" t="s">
        <v>2011</v>
      </c>
      <c r="B938" s="11" t="s">
        <v>2012</v>
      </c>
      <c r="C938" s="43" t="s">
        <v>1947</v>
      </c>
      <c r="D938" s="17">
        <v>4634</v>
      </c>
      <c r="E938" s="40">
        <v>10</v>
      </c>
      <c r="F938" s="50">
        <v>215.79628829999999</v>
      </c>
    </row>
    <row r="939" spans="1:6" x14ac:dyDescent="0.3">
      <c r="A939" s="8" t="s">
        <v>2013</v>
      </c>
      <c r="B939" s="11" t="s">
        <v>2014</v>
      </c>
      <c r="C939" s="43" t="s">
        <v>1947</v>
      </c>
      <c r="D939" s="17">
        <v>6196</v>
      </c>
      <c r="E939" s="40">
        <v>22</v>
      </c>
      <c r="F939" s="50">
        <v>355.06778566999998</v>
      </c>
    </row>
    <row r="940" spans="1:6" x14ac:dyDescent="0.3">
      <c r="A940" s="8" t="s">
        <v>2015</v>
      </c>
      <c r="B940" s="11" t="s">
        <v>2016</v>
      </c>
      <c r="C940" s="43" t="s">
        <v>1947</v>
      </c>
      <c r="D940" s="17">
        <v>5865</v>
      </c>
      <c r="E940" s="40">
        <v>11</v>
      </c>
      <c r="F940" s="50">
        <v>187.55328218</v>
      </c>
    </row>
    <row r="941" spans="1:6" x14ac:dyDescent="0.3">
      <c r="A941" s="8" t="s">
        <v>2017</v>
      </c>
      <c r="B941" s="11" t="s">
        <v>2018</v>
      </c>
      <c r="C941" s="43" t="s">
        <v>1947</v>
      </c>
      <c r="D941" s="17">
        <v>6255</v>
      </c>
      <c r="E941" s="40">
        <v>38</v>
      </c>
      <c r="F941" s="50">
        <v>607.51398881</v>
      </c>
    </row>
    <row r="942" spans="1:6" x14ac:dyDescent="0.3">
      <c r="A942" s="8" t="s">
        <v>2019</v>
      </c>
      <c r="B942" s="11" t="s">
        <v>2020</v>
      </c>
      <c r="C942" s="43" t="s">
        <v>1947</v>
      </c>
      <c r="D942" s="17">
        <v>2429</v>
      </c>
      <c r="E942" s="40">
        <v>9</v>
      </c>
      <c r="F942" s="50">
        <v>370.52284890999999</v>
      </c>
    </row>
    <row r="943" spans="1:6" x14ac:dyDescent="0.3">
      <c r="A943" s="8" t="s">
        <v>2021</v>
      </c>
      <c r="B943" s="11" t="s">
        <v>2022</v>
      </c>
      <c r="C943" s="43" t="s">
        <v>1947</v>
      </c>
      <c r="D943" s="17">
        <v>4046</v>
      </c>
      <c r="E943" s="40">
        <v>21</v>
      </c>
      <c r="F943" s="50">
        <v>519.03114187000006</v>
      </c>
    </row>
    <row r="944" spans="1:6" x14ac:dyDescent="0.3">
      <c r="A944" s="8" t="s">
        <v>2023</v>
      </c>
      <c r="B944" s="11" t="s">
        <v>2024</v>
      </c>
      <c r="C944" s="43" t="s">
        <v>1947</v>
      </c>
      <c r="D944" s="17">
        <v>4672</v>
      </c>
      <c r="E944" s="40">
        <v>19</v>
      </c>
      <c r="F944" s="50">
        <v>406.67808219</v>
      </c>
    </row>
    <row r="945" spans="1:6" x14ac:dyDescent="0.3">
      <c r="A945" s="8" t="s">
        <v>2025</v>
      </c>
      <c r="B945" s="11" t="s">
        <v>2026</v>
      </c>
      <c r="C945" s="43" t="s">
        <v>1947</v>
      </c>
      <c r="D945" s="17">
        <v>3888</v>
      </c>
      <c r="E945" s="40">
        <v>26</v>
      </c>
      <c r="F945" s="50">
        <v>668.72427984000001</v>
      </c>
    </row>
    <row r="946" spans="1:6" x14ac:dyDescent="0.3">
      <c r="A946" s="8" t="s">
        <v>2027</v>
      </c>
      <c r="B946" s="11" t="s">
        <v>2028</v>
      </c>
      <c r="C946" s="43" t="s">
        <v>1947</v>
      </c>
      <c r="D946" s="17">
        <v>2856</v>
      </c>
      <c r="E946" s="40">
        <v>11</v>
      </c>
      <c r="F946" s="50">
        <v>385.15406161999999</v>
      </c>
    </row>
    <row r="947" spans="1:6" x14ac:dyDescent="0.3">
      <c r="A947" s="8" t="s">
        <v>2029</v>
      </c>
      <c r="B947" s="11" t="s">
        <v>2030</v>
      </c>
      <c r="C947" s="43" t="s">
        <v>1947</v>
      </c>
      <c r="D947" s="17">
        <v>3280</v>
      </c>
      <c r="E947" s="40">
        <v>9</v>
      </c>
      <c r="F947" s="50">
        <v>274.39024389999997</v>
      </c>
    </row>
    <row r="948" spans="1:6" x14ac:dyDescent="0.3">
      <c r="A948" s="8" t="s">
        <v>2031</v>
      </c>
      <c r="B948" s="11" t="s">
        <v>2032</v>
      </c>
      <c r="C948" s="43" t="s">
        <v>1947</v>
      </c>
      <c r="D948" s="17">
        <v>6214</v>
      </c>
      <c r="E948" s="40">
        <v>21</v>
      </c>
      <c r="F948" s="50">
        <v>337.94657225999998</v>
      </c>
    </row>
    <row r="949" spans="1:6" x14ac:dyDescent="0.3">
      <c r="A949" s="8" t="s">
        <v>2033</v>
      </c>
      <c r="B949" s="11" t="s">
        <v>2034</v>
      </c>
      <c r="C949" s="43" t="s">
        <v>1947</v>
      </c>
      <c r="D949" s="17">
        <v>2374</v>
      </c>
      <c r="E949" s="40">
        <v>10</v>
      </c>
      <c r="F949" s="50">
        <v>421.22999157999999</v>
      </c>
    </row>
    <row r="950" spans="1:6" x14ac:dyDescent="0.3">
      <c r="A950" s="8" t="s">
        <v>2035</v>
      </c>
      <c r="B950" s="11" t="s">
        <v>2036</v>
      </c>
      <c r="C950" s="43" t="s">
        <v>1947</v>
      </c>
      <c r="D950" s="17">
        <v>2524</v>
      </c>
      <c r="E950" s="40">
        <v>4</v>
      </c>
      <c r="F950" s="50">
        <v>158.47860539000001</v>
      </c>
    </row>
    <row r="951" spans="1:6" x14ac:dyDescent="0.3">
      <c r="A951" s="8" t="s">
        <v>2037</v>
      </c>
      <c r="B951" s="11" t="s">
        <v>2038</v>
      </c>
      <c r="C951" s="43" t="s">
        <v>1947</v>
      </c>
      <c r="D951" s="17">
        <v>4151</v>
      </c>
      <c r="E951" s="40">
        <v>6</v>
      </c>
      <c r="F951" s="50">
        <v>144.54348350000001</v>
      </c>
    </row>
    <row r="952" spans="1:6" x14ac:dyDescent="0.3">
      <c r="A952" s="8" t="s">
        <v>2039</v>
      </c>
      <c r="B952" s="11" t="s">
        <v>2040</v>
      </c>
      <c r="C952" s="43" t="s">
        <v>1947</v>
      </c>
      <c r="D952" s="17">
        <v>3401</v>
      </c>
      <c r="E952" s="40">
        <v>9</v>
      </c>
      <c r="F952" s="50">
        <v>264.62805057000003</v>
      </c>
    </row>
    <row r="953" spans="1:6" x14ac:dyDescent="0.3">
      <c r="A953" s="8" t="s">
        <v>2041</v>
      </c>
      <c r="B953" s="11" t="s">
        <v>2042</v>
      </c>
      <c r="C953" s="43" t="s">
        <v>1947</v>
      </c>
      <c r="D953" s="17">
        <v>3817</v>
      </c>
      <c r="E953" s="40">
        <v>7</v>
      </c>
      <c r="F953" s="50">
        <v>183.39009693</v>
      </c>
    </row>
    <row r="954" spans="1:6" x14ac:dyDescent="0.3">
      <c r="A954" s="8" t="s">
        <v>2043</v>
      </c>
      <c r="B954" s="11" t="s">
        <v>2044</v>
      </c>
      <c r="C954" s="43" t="s">
        <v>1947</v>
      </c>
      <c r="D954" s="17">
        <v>2993</v>
      </c>
      <c r="E954" s="40">
        <v>12</v>
      </c>
      <c r="F954" s="50">
        <v>400.9355162</v>
      </c>
    </row>
    <row r="955" spans="1:6" x14ac:dyDescent="0.3">
      <c r="A955" s="8" t="s">
        <v>2045</v>
      </c>
      <c r="B955" s="11" t="s">
        <v>2046</v>
      </c>
      <c r="C955" s="43" t="s">
        <v>1947</v>
      </c>
      <c r="D955" s="17">
        <v>4627</v>
      </c>
      <c r="E955" s="40">
        <v>13</v>
      </c>
      <c r="F955" s="50">
        <v>280.95958503999998</v>
      </c>
    </row>
    <row r="956" spans="1:6" x14ac:dyDescent="0.3">
      <c r="A956" s="8" t="s">
        <v>2047</v>
      </c>
      <c r="B956" s="11" t="s">
        <v>2048</v>
      </c>
      <c r="C956" s="43" t="s">
        <v>1947</v>
      </c>
      <c r="D956" s="17">
        <v>5567</v>
      </c>
      <c r="E956" s="40">
        <v>23</v>
      </c>
      <c r="F956" s="50">
        <v>413.14891324000001</v>
      </c>
    </row>
    <row r="957" spans="1:6" x14ac:dyDescent="0.3">
      <c r="A957" s="8" t="s">
        <v>2049</v>
      </c>
      <c r="B957" s="11" t="s">
        <v>2050</v>
      </c>
      <c r="C957" s="43" t="s">
        <v>1947</v>
      </c>
      <c r="D957" s="17">
        <v>5130</v>
      </c>
      <c r="E957" s="40">
        <v>20</v>
      </c>
      <c r="F957" s="50">
        <v>389.86354776000002</v>
      </c>
    </row>
    <row r="958" spans="1:6" x14ac:dyDescent="0.3">
      <c r="A958" s="8" t="s">
        <v>2051</v>
      </c>
      <c r="B958" s="11" t="s">
        <v>2052</v>
      </c>
      <c r="C958" s="43" t="s">
        <v>1947</v>
      </c>
      <c r="D958" s="17">
        <v>5108</v>
      </c>
      <c r="E958" s="40">
        <v>27</v>
      </c>
      <c r="F958" s="50">
        <v>528.58261550999998</v>
      </c>
    </row>
    <row r="959" spans="1:6" x14ac:dyDescent="0.3">
      <c r="A959" s="8" t="s">
        <v>2053</v>
      </c>
      <c r="B959" s="11" t="s">
        <v>2054</v>
      </c>
      <c r="C959" s="43" t="s">
        <v>1947</v>
      </c>
      <c r="D959" s="17">
        <v>4327</v>
      </c>
      <c r="E959" s="40">
        <v>16</v>
      </c>
      <c r="F959" s="50">
        <v>369.77120407000001</v>
      </c>
    </row>
    <row r="960" spans="1:6" x14ac:dyDescent="0.3">
      <c r="A960" s="8" t="s">
        <v>2055</v>
      </c>
      <c r="B960" s="11" t="s">
        <v>2056</v>
      </c>
      <c r="C960" s="43" t="s">
        <v>1947</v>
      </c>
      <c r="D960" s="17">
        <v>5988</v>
      </c>
      <c r="E960" s="40">
        <v>17</v>
      </c>
      <c r="F960" s="50">
        <v>283.90113559999998</v>
      </c>
    </row>
    <row r="961" spans="1:6" x14ac:dyDescent="0.3">
      <c r="A961" s="8" t="s">
        <v>2057</v>
      </c>
      <c r="B961" s="11" t="s">
        <v>2058</v>
      </c>
      <c r="C961" s="43" t="s">
        <v>1947</v>
      </c>
      <c r="D961" s="17">
        <v>5984</v>
      </c>
      <c r="E961" s="40">
        <v>13</v>
      </c>
      <c r="F961" s="50">
        <v>217.24598929999999</v>
      </c>
    </row>
    <row r="962" spans="1:6" x14ac:dyDescent="0.3">
      <c r="A962" s="8" t="s">
        <v>2059</v>
      </c>
      <c r="B962" s="11" t="s">
        <v>2060</v>
      </c>
      <c r="C962" s="43" t="s">
        <v>1947</v>
      </c>
      <c r="D962" s="17">
        <v>7590</v>
      </c>
      <c r="E962" s="40">
        <v>8</v>
      </c>
      <c r="F962" s="50">
        <v>105.40184453000001</v>
      </c>
    </row>
    <row r="963" spans="1:6" x14ac:dyDescent="0.3">
      <c r="A963" s="8" t="s">
        <v>2061</v>
      </c>
      <c r="B963" s="11" t="s">
        <v>2062</v>
      </c>
      <c r="C963" s="43" t="s">
        <v>1947</v>
      </c>
      <c r="D963" s="17">
        <v>4970</v>
      </c>
      <c r="E963" s="40">
        <v>11</v>
      </c>
      <c r="F963" s="50">
        <v>221.32796780999999</v>
      </c>
    </row>
    <row r="964" spans="1:6" x14ac:dyDescent="0.3">
      <c r="A964" s="8" t="s">
        <v>2063</v>
      </c>
      <c r="B964" s="11" t="s">
        <v>2064</v>
      </c>
      <c r="C964" s="43" t="s">
        <v>1947</v>
      </c>
      <c r="D964" s="17">
        <v>3257</v>
      </c>
      <c r="E964" s="40">
        <v>4</v>
      </c>
      <c r="F964" s="50">
        <v>122.81240405</v>
      </c>
    </row>
    <row r="965" spans="1:6" x14ac:dyDescent="0.3">
      <c r="A965" s="8" t="s">
        <v>2065</v>
      </c>
      <c r="B965" s="11" t="s">
        <v>2066</v>
      </c>
      <c r="C965" s="43" t="s">
        <v>1947</v>
      </c>
      <c r="D965" s="17">
        <v>4105</v>
      </c>
      <c r="E965" s="40">
        <v>11</v>
      </c>
      <c r="F965" s="50">
        <v>267.96589525000002</v>
      </c>
    </row>
    <row r="966" spans="1:6" x14ac:dyDescent="0.3">
      <c r="A966" s="8" t="s">
        <v>2067</v>
      </c>
      <c r="B966" s="11" t="s">
        <v>2068</v>
      </c>
      <c r="C966" s="43" t="s">
        <v>1947</v>
      </c>
      <c r="D966" s="17">
        <v>3458</v>
      </c>
      <c r="E966" s="40">
        <v>11</v>
      </c>
      <c r="F966" s="50">
        <v>318.10294967999999</v>
      </c>
    </row>
    <row r="967" spans="1:6" x14ac:dyDescent="0.3">
      <c r="A967" s="8" t="s">
        <v>2069</v>
      </c>
      <c r="B967" s="11" t="s">
        <v>2070</v>
      </c>
      <c r="C967" s="43" t="s">
        <v>1947</v>
      </c>
      <c r="D967" s="17">
        <v>3488</v>
      </c>
      <c r="E967" s="40">
        <v>10</v>
      </c>
      <c r="F967" s="50">
        <v>286.69724771</v>
      </c>
    </row>
    <row r="968" spans="1:6" x14ac:dyDescent="0.3">
      <c r="A968" s="8" t="s">
        <v>2071</v>
      </c>
      <c r="B968" s="11" t="s">
        <v>2072</v>
      </c>
      <c r="C968" s="43" t="s">
        <v>1947</v>
      </c>
      <c r="D968" s="17">
        <v>6341</v>
      </c>
      <c r="E968" s="40">
        <v>11</v>
      </c>
      <c r="F968" s="50">
        <v>173.47421542000001</v>
      </c>
    </row>
    <row r="969" spans="1:6" x14ac:dyDescent="0.3">
      <c r="A969" s="8" t="s">
        <v>2073</v>
      </c>
      <c r="B969" s="11" t="s">
        <v>2074</v>
      </c>
      <c r="C969" s="43" t="s">
        <v>1947</v>
      </c>
      <c r="D969" s="17">
        <v>4549</v>
      </c>
      <c r="E969" s="40">
        <v>20</v>
      </c>
      <c r="F969" s="50">
        <v>439.65706748999997</v>
      </c>
    </row>
    <row r="970" spans="1:6" x14ac:dyDescent="0.3">
      <c r="A970" s="8" t="s">
        <v>2075</v>
      </c>
      <c r="B970" s="11" t="s">
        <v>2076</v>
      </c>
      <c r="C970" s="43" t="s">
        <v>1947</v>
      </c>
      <c r="D970" s="17">
        <v>3742</v>
      </c>
      <c r="E970" s="40">
        <v>13</v>
      </c>
      <c r="F970" s="50">
        <v>347.40780331000002</v>
      </c>
    </row>
    <row r="971" spans="1:6" x14ac:dyDescent="0.3">
      <c r="A971" s="8" t="s">
        <v>2077</v>
      </c>
      <c r="B971" s="11" t="s">
        <v>2078</v>
      </c>
      <c r="C971" s="43" t="s">
        <v>1947</v>
      </c>
      <c r="D971" s="17">
        <v>3311</v>
      </c>
      <c r="E971" s="40">
        <v>5</v>
      </c>
      <c r="F971" s="50">
        <v>151.01177892000001</v>
      </c>
    </row>
    <row r="972" spans="1:6" x14ac:dyDescent="0.3">
      <c r="A972" s="8" t="s">
        <v>2079</v>
      </c>
      <c r="B972" s="11" t="s">
        <v>2080</v>
      </c>
      <c r="C972" s="43" t="s">
        <v>1947</v>
      </c>
      <c r="D972" s="17">
        <v>4580</v>
      </c>
      <c r="E972" s="40">
        <v>16</v>
      </c>
      <c r="F972" s="50">
        <v>349.34497816999999</v>
      </c>
    </row>
    <row r="973" spans="1:6" x14ac:dyDescent="0.3">
      <c r="A973" s="8" t="s">
        <v>2081</v>
      </c>
      <c r="B973" s="11" t="s">
        <v>2082</v>
      </c>
      <c r="C973" s="43" t="s">
        <v>1947</v>
      </c>
      <c r="D973" s="17">
        <v>3940</v>
      </c>
      <c r="E973" s="40">
        <v>16</v>
      </c>
      <c r="F973" s="50">
        <v>406.09137055999997</v>
      </c>
    </row>
    <row r="974" spans="1:6" x14ac:dyDescent="0.3">
      <c r="A974" s="8" t="s">
        <v>2083</v>
      </c>
      <c r="B974" s="11" t="s">
        <v>2084</v>
      </c>
      <c r="C974" s="43" t="s">
        <v>1947</v>
      </c>
      <c r="D974" s="17">
        <v>3715</v>
      </c>
      <c r="E974" s="40">
        <v>10</v>
      </c>
      <c r="F974" s="50">
        <v>269.17900404</v>
      </c>
    </row>
    <row r="975" spans="1:6" x14ac:dyDescent="0.3">
      <c r="A975" s="8" t="s">
        <v>2085</v>
      </c>
      <c r="B975" s="11" t="s">
        <v>2086</v>
      </c>
      <c r="C975" s="43" t="s">
        <v>1947</v>
      </c>
      <c r="D975" s="17">
        <v>4124</v>
      </c>
      <c r="E975" s="40">
        <v>7</v>
      </c>
      <c r="F975" s="50">
        <v>169.73811832999999</v>
      </c>
    </row>
    <row r="976" spans="1:6" x14ac:dyDescent="0.3">
      <c r="A976" s="8" t="s">
        <v>2087</v>
      </c>
      <c r="B976" s="11" t="s">
        <v>2088</v>
      </c>
      <c r="C976" s="43" t="s">
        <v>1947</v>
      </c>
      <c r="D976" s="17">
        <v>3667</v>
      </c>
      <c r="E976" s="40">
        <v>21</v>
      </c>
      <c r="F976" s="50">
        <v>572.67521134000003</v>
      </c>
    </row>
    <row r="977" spans="1:6" x14ac:dyDescent="0.3">
      <c r="A977" s="8" t="s">
        <v>2089</v>
      </c>
      <c r="B977" s="11" t="s">
        <v>2090</v>
      </c>
      <c r="C977" s="43" t="s">
        <v>1947</v>
      </c>
      <c r="D977" s="17">
        <v>4876</v>
      </c>
      <c r="E977" s="40">
        <v>9</v>
      </c>
      <c r="F977" s="50">
        <v>184.57752256000001</v>
      </c>
    </row>
    <row r="978" spans="1:6" x14ac:dyDescent="0.3">
      <c r="A978" s="8" t="s">
        <v>2091</v>
      </c>
      <c r="B978" s="11" t="s">
        <v>2092</v>
      </c>
      <c r="C978" s="43" t="s">
        <v>1947</v>
      </c>
      <c r="D978" s="17">
        <v>3424</v>
      </c>
      <c r="E978" s="40">
        <v>5</v>
      </c>
      <c r="F978" s="50">
        <v>146.02803738</v>
      </c>
    </row>
    <row r="979" spans="1:6" x14ac:dyDescent="0.3">
      <c r="A979" s="8" t="s">
        <v>2093</v>
      </c>
      <c r="B979" s="11" t="s">
        <v>2094</v>
      </c>
      <c r="C979" s="43" t="s">
        <v>1947</v>
      </c>
      <c r="D979" s="17">
        <v>2595</v>
      </c>
      <c r="E979" s="40">
        <v>8</v>
      </c>
      <c r="F979" s="50">
        <v>308.28516378</v>
      </c>
    </row>
    <row r="980" spans="1:6" x14ac:dyDescent="0.3">
      <c r="A980" s="8" t="s">
        <v>2095</v>
      </c>
      <c r="B980" s="11" t="s">
        <v>2096</v>
      </c>
      <c r="C980" s="43" t="s">
        <v>1947</v>
      </c>
      <c r="D980" s="17">
        <v>8364</v>
      </c>
      <c r="E980" s="40">
        <v>20</v>
      </c>
      <c r="F980" s="50">
        <v>239.12003826</v>
      </c>
    </row>
    <row r="981" spans="1:6" x14ac:dyDescent="0.3">
      <c r="A981" s="8" t="s">
        <v>2097</v>
      </c>
      <c r="B981" s="11" t="s">
        <v>2098</v>
      </c>
      <c r="C981" s="43" t="s">
        <v>1947</v>
      </c>
      <c r="D981" s="17">
        <v>3207</v>
      </c>
      <c r="E981" s="40">
        <v>7</v>
      </c>
      <c r="F981" s="50">
        <v>218.27252884000001</v>
      </c>
    </row>
    <row r="982" spans="1:6" x14ac:dyDescent="0.3">
      <c r="A982" s="8" t="s">
        <v>2099</v>
      </c>
      <c r="B982" s="11" t="s">
        <v>2100</v>
      </c>
      <c r="C982" s="43" t="s">
        <v>1947</v>
      </c>
      <c r="D982" s="17">
        <v>3589</v>
      </c>
      <c r="E982" s="40">
        <v>10</v>
      </c>
      <c r="F982" s="50">
        <v>278.62914461000003</v>
      </c>
    </row>
    <row r="983" spans="1:6" x14ac:dyDescent="0.3">
      <c r="A983" s="8" t="s">
        <v>2101</v>
      </c>
      <c r="B983" s="11" t="s">
        <v>2102</v>
      </c>
      <c r="C983" s="43" t="s">
        <v>2103</v>
      </c>
      <c r="D983" s="17">
        <v>3225</v>
      </c>
      <c r="E983" s="40">
        <v>1</v>
      </c>
      <c r="F983" s="50">
        <v>31.007751937999998</v>
      </c>
    </row>
    <row r="984" spans="1:6" x14ac:dyDescent="0.3">
      <c r="A984" s="8" t="s">
        <v>2104</v>
      </c>
      <c r="B984" s="11" t="s">
        <v>2105</v>
      </c>
      <c r="C984" s="43" t="s">
        <v>2103</v>
      </c>
      <c r="D984" s="17">
        <v>4285</v>
      </c>
      <c r="E984" s="40">
        <v>3</v>
      </c>
      <c r="F984" s="50">
        <v>70.011668611000005</v>
      </c>
    </row>
    <row r="985" spans="1:6" x14ac:dyDescent="0.3">
      <c r="A985" s="8" t="s">
        <v>2106</v>
      </c>
      <c r="B985" s="11" t="s">
        <v>2107</v>
      </c>
      <c r="C985" s="43" t="s">
        <v>2103</v>
      </c>
      <c r="D985" s="17">
        <v>4619</v>
      </c>
      <c r="E985" s="40">
        <v>1</v>
      </c>
      <c r="F985" s="50">
        <v>21.649707728999999</v>
      </c>
    </row>
    <row r="986" spans="1:6" x14ac:dyDescent="0.3">
      <c r="A986" s="8" t="s">
        <v>2108</v>
      </c>
      <c r="B986" s="11" t="s">
        <v>2109</v>
      </c>
      <c r="C986" s="43" t="s">
        <v>2103</v>
      </c>
      <c r="D986" s="17">
        <v>3670</v>
      </c>
      <c r="E986" s="40">
        <v>2</v>
      </c>
      <c r="F986" s="50">
        <v>54.495912807000003</v>
      </c>
    </row>
    <row r="987" spans="1:6" x14ac:dyDescent="0.3">
      <c r="A987" s="8" t="s">
        <v>2110</v>
      </c>
      <c r="B987" s="11" t="s">
        <v>2111</v>
      </c>
      <c r="C987" s="43" t="s">
        <v>2103</v>
      </c>
      <c r="D987" s="17">
        <v>2356</v>
      </c>
      <c r="E987" s="40">
        <v>2</v>
      </c>
      <c r="F987" s="50">
        <v>84.889643462999999</v>
      </c>
    </row>
    <row r="988" spans="1:6" x14ac:dyDescent="0.3">
      <c r="A988" s="8" t="s">
        <v>2112</v>
      </c>
      <c r="B988" s="11" t="s">
        <v>2113</v>
      </c>
      <c r="C988" s="43" t="s">
        <v>2103</v>
      </c>
      <c r="D988" s="17">
        <v>4245</v>
      </c>
      <c r="E988" s="40">
        <v>3</v>
      </c>
      <c r="F988" s="50">
        <v>70.671378091999998</v>
      </c>
    </row>
    <row r="989" spans="1:6" x14ac:dyDescent="0.3">
      <c r="A989" s="8" t="s">
        <v>2114</v>
      </c>
      <c r="B989" s="11" t="s">
        <v>2115</v>
      </c>
      <c r="C989" s="43" t="s">
        <v>2116</v>
      </c>
      <c r="D989" s="17">
        <v>4535</v>
      </c>
      <c r="E989" s="40">
        <v>13</v>
      </c>
      <c r="F989" s="50">
        <v>286.65931642999999</v>
      </c>
    </row>
    <row r="990" spans="1:6" x14ac:dyDescent="0.3">
      <c r="A990" s="8" t="s">
        <v>2117</v>
      </c>
      <c r="B990" s="11" t="s">
        <v>2118</v>
      </c>
      <c r="C990" s="43" t="s">
        <v>2116</v>
      </c>
      <c r="D990" s="17">
        <v>4983</v>
      </c>
      <c r="E990" s="40">
        <v>6</v>
      </c>
      <c r="F990" s="50">
        <v>120.40939193</v>
      </c>
    </row>
    <row r="991" spans="1:6" x14ac:dyDescent="0.3">
      <c r="A991" s="8" t="s">
        <v>2119</v>
      </c>
      <c r="B991" s="11" t="s">
        <v>2120</v>
      </c>
      <c r="C991" s="43" t="s">
        <v>2116</v>
      </c>
      <c r="D991" s="17">
        <v>3908</v>
      </c>
      <c r="E991" s="40">
        <v>8</v>
      </c>
      <c r="F991" s="50">
        <v>204.70829069000001</v>
      </c>
    </row>
    <row r="992" spans="1:6" x14ac:dyDescent="0.3">
      <c r="A992" s="8" t="s">
        <v>2121</v>
      </c>
      <c r="B992" s="11" t="s">
        <v>2122</v>
      </c>
      <c r="C992" s="43" t="s">
        <v>2116</v>
      </c>
      <c r="D992" s="17">
        <v>4467</v>
      </c>
      <c r="E992" s="40">
        <v>15</v>
      </c>
      <c r="F992" s="50">
        <v>335.79583613</v>
      </c>
    </row>
    <row r="993" spans="1:6" x14ac:dyDescent="0.3">
      <c r="A993" s="8" t="s">
        <v>2123</v>
      </c>
      <c r="B993" s="11" t="s">
        <v>2124</v>
      </c>
      <c r="C993" s="43" t="s">
        <v>2116</v>
      </c>
      <c r="D993" s="17">
        <v>4140</v>
      </c>
      <c r="E993" s="40">
        <v>18</v>
      </c>
      <c r="F993" s="50">
        <v>434.78260870000003</v>
      </c>
    </row>
    <row r="994" spans="1:6" x14ac:dyDescent="0.3">
      <c r="A994" s="8" t="s">
        <v>2125</v>
      </c>
      <c r="B994" s="11" t="s">
        <v>2126</v>
      </c>
      <c r="C994" s="43" t="s">
        <v>2116</v>
      </c>
      <c r="D994" s="17">
        <v>3764</v>
      </c>
      <c r="E994" s="40">
        <v>4</v>
      </c>
      <c r="F994" s="50">
        <v>106.26992561</v>
      </c>
    </row>
    <row r="995" spans="1:6" x14ac:dyDescent="0.3">
      <c r="A995" s="8" t="s">
        <v>2127</v>
      </c>
      <c r="B995" s="11" t="s">
        <v>2128</v>
      </c>
      <c r="C995" s="43" t="s">
        <v>2116</v>
      </c>
      <c r="D995" s="17">
        <v>3057</v>
      </c>
      <c r="E995" s="40">
        <v>7</v>
      </c>
      <c r="F995" s="50">
        <v>228.98266273999999</v>
      </c>
    </row>
    <row r="996" spans="1:6" x14ac:dyDescent="0.3">
      <c r="A996" s="8" t="s">
        <v>2129</v>
      </c>
      <c r="B996" s="11" t="s">
        <v>2130</v>
      </c>
      <c r="C996" s="43" t="s">
        <v>2116</v>
      </c>
      <c r="D996" s="17">
        <v>4078</v>
      </c>
      <c r="E996" s="40">
        <v>10</v>
      </c>
      <c r="F996" s="50">
        <v>245.21824423999999</v>
      </c>
    </row>
    <row r="997" spans="1:6" x14ac:dyDescent="0.3">
      <c r="A997" s="8" t="s">
        <v>2131</v>
      </c>
      <c r="B997" s="11" t="s">
        <v>2132</v>
      </c>
      <c r="C997" s="43" t="s">
        <v>2116</v>
      </c>
      <c r="D997" s="17">
        <v>4878</v>
      </c>
      <c r="E997" s="40">
        <v>10</v>
      </c>
      <c r="F997" s="50">
        <v>205.00205002000001</v>
      </c>
    </row>
    <row r="998" spans="1:6" x14ac:dyDescent="0.3">
      <c r="A998" s="8" t="s">
        <v>2133</v>
      </c>
      <c r="B998" s="11" t="s">
        <v>2134</v>
      </c>
      <c r="C998" s="43" t="s">
        <v>2116</v>
      </c>
      <c r="D998" s="17">
        <v>4962</v>
      </c>
      <c r="E998" s="40">
        <v>7</v>
      </c>
      <c r="F998" s="50">
        <v>141.07214833</v>
      </c>
    </row>
    <row r="999" spans="1:6" x14ac:dyDescent="0.3">
      <c r="A999" s="8" t="s">
        <v>2135</v>
      </c>
      <c r="B999" s="11" t="s">
        <v>2136</v>
      </c>
      <c r="C999" s="43" t="s">
        <v>2116</v>
      </c>
      <c r="D999" s="17">
        <v>5178</v>
      </c>
      <c r="E999" s="40">
        <v>6</v>
      </c>
      <c r="F999" s="50">
        <v>115.87485516</v>
      </c>
    </row>
    <row r="1000" spans="1:6" x14ac:dyDescent="0.3">
      <c r="A1000" s="8" t="s">
        <v>2137</v>
      </c>
      <c r="B1000" s="11" t="s">
        <v>2138</v>
      </c>
      <c r="C1000" s="43" t="s">
        <v>2116</v>
      </c>
      <c r="D1000" s="17">
        <v>3942</v>
      </c>
      <c r="E1000" s="40">
        <v>17</v>
      </c>
      <c r="F1000" s="50">
        <v>431.25317097999999</v>
      </c>
    </row>
    <row r="1001" spans="1:6" x14ac:dyDescent="0.3">
      <c r="A1001" s="8" t="s">
        <v>2139</v>
      </c>
      <c r="B1001" s="11" t="s">
        <v>2140</v>
      </c>
      <c r="C1001" s="43" t="s">
        <v>2116</v>
      </c>
      <c r="D1001" s="17">
        <v>5659</v>
      </c>
      <c r="E1001" s="40">
        <v>13</v>
      </c>
      <c r="F1001" s="50">
        <v>229.72256582</v>
      </c>
    </row>
    <row r="1002" spans="1:6" x14ac:dyDescent="0.3">
      <c r="A1002" s="8" t="s">
        <v>2141</v>
      </c>
      <c r="B1002" s="11" t="s">
        <v>2142</v>
      </c>
      <c r="C1002" s="43" t="s">
        <v>2116</v>
      </c>
      <c r="D1002" s="17">
        <v>4176</v>
      </c>
      <c r="E1002" s="40">
        <v>9</v>
      </c>
      <c r="F1002" s="50">
        <v>215.51724138</v>
      </c>
    </row>
    <row r="1003" spans="1:6" x14ac:dyDescent="0.3">
      <c r="A1003" s="8" t="s">
        <v>2143</v>
      </c>
      <c r="B1003" s="11" t="s">
        <v>617</v>
      </c>
      <c r="C1003" s="43" t="s">
        <v>2116</v>
      </c>
      <c r="D1003" s="17">
        <v>4150</v>
      </c>
      <c r="E1003" s="40">
        <v>13</v>
      </c>
      <c r="F1003" s="50">
        <v>313.25301205</v>
      </c>
    </row>
    <row r="1004" spans="1:6" x14ac:dyDescent="0.3">
      <c r="A1004" s="8" t="s">
        <v>2144</v>
      </c>
      <c r="B1004" s="11" t="s">
        <v>2145</v>
      </c>
      <c r="C1004" s="43" t="s">
        <v>2116</v>
      </c>
      <c r="D1004" s="17">
        <v>5382</v>
      </c>
      <c r="E1004" s="40">
        <v>11</v>
      </c>
      <c r="F1004" s="50">
        <v>204.38498698999999</v>
      </c>
    </row>
    <row r="1005" spans="1:6" x14ac:dyDescent="0.3">
      <c r="A1005" s="8" t="s">
        <v>2146</v>
      </c>
      <c r="B1005" s="11" t="s">
        <v>2147</v>
      </c>
      <c r="C1005" s="43" t="s">
        <v>2116</v>
      </c>
      <c r="D1005" s="17">
        <v>5843</v>
      </c>
      <c r="E1005" s="40">
        <v>17</v>
      </c>
      <c r="F1005" s="50">
        <v>290.94643163000001</v>
      </c>
    </row>
    <row r="1006" spans="1:6" x14ac:dyDescent="0.3">
      <c r="A1006" s="8" t="s">
        <v>2148</v>
      </c>
      <c r="B1006" s="11" t="s">
        <v>2149</v>
      </c>
      <c r="C1006" s="43" t="s">
        <v>2116</v>
      </c>
      <c r="D1006" s="17">
        <v>3172</v>
      </c>
      <c r="E1006" s="40">
        <v>11</v>
      </c>
      <c r="F1006" s="50">
        <v>346.78436318000001</v>
      </c>
    </row>
    <row r="1007" spans="1:6" x14ac:dyDescent="0.3">
      <c r="A1007" s="8" t="s">
        <v>2150</v>
      </c>
      <c r="B1007" s="11" t="s">
        <v>2151</v>
      </c>
      <c r="C1007" s="43" t="s">
        <v>2116</v>
      </c>
      <c r="D1007" s="17">
        <v>3699</v>
      </c>
      <c r="E1007" s="40">
        <v>11</v>
      </c>
      <c r="F1007" s="50">
        <v>297.37766964000002</v>
      </c>
    </row>
    <row r="1008" spans="1:6" x14ac:dyDescent="0.3">
      <c r="A1008" s="8" t="s">
        <v>2152</v>
      </c>
      <c r="B1008" s="11" t="s">
        <v>2153</v>
      </c>
      <c r="C1008" s="43" t="s">
        <v>2116</v>
      </c>
      <c r="D1008" s="17">
        <v>2242</v>
      </c>
      <c r="E1008" s="40">
        <v>13</v>
      </c>
      <c r="F1008" s="50">
        <v>579.83942907999995</v>
      </c>
    </row>
    <row r="1009" spans="1:6" x14ac:dyDescent="0.3">
      <c r="A1009" s="8" t="s">
        <v>2154</v>
      </c>
      <c r="B1009" s="11" t="s">
        <v>2155</v>
      </c>
      <c r="C1009" s="43" t="s">
        <v>2116</v>
      </c>
      <c r="D1009" s="17">
        <v>4468</v>
      </c>
      <c r="E1009" s="40">
        <v>7</v>
      </c>
      <c r="F1009" s="50">
        <v>156.66965085000001</v>
      </c>
    </row>
    <row r="1010" spans="1:6" x14ac:dyDescent="0.3">
      <c r="A1010" s="8" t="s">
        <v>2156</v>
      </c>
      <c r="B1010" s="11" t="s">
        <v>2157</v>
      </c>
      <c r="C1010" s="43" t="s">
        <v>2116</v>
      </c>
      <c r="D1010" s="17">
        <v>3597</v>
      </c>
      <c r="E1010" s="40">
        <v>14</v>
      </c>
      <c r="F1010" s="50">
        <v>389.21323324999997</v>
      </c>
    </row>
    <row r="1011" spans="1:6" x14ac:dyDescent="0.3">
      <c r="A1011" s="8" t="s">
        <v>2158</v>
      </c>
      <c r="B1011" s="11" t="s">
        <v>2159</v>
      </c>
      <c r="C1011" s="43" t="s">
        <v>2116</v>
      </c>
      <c r="D1011" s="17">
        <v>5083</v>
      </c>
      <c r="E1011" s="40">
        <v>13</v>
      </c>
      <c r="F1011" s="50">
        <v>255.7544757</v>
      </c>
    </row>
    <row r="1012" spans="1:6" x14ac:dyDescent="0.3">
      <c r="A1012" s="8" t="s">
        <v>2160</v>
      </c>
      <c r="B1012" s="11" t="s">
        <v>2161</v>
      </c>
      <c r="C1012" s="43" t="s">
        <v>2116</v>
      </c>
      <c r="D1012" s="17">
        <v>4016</v>
      </c>
      <c r="E1012" s="40">
        <v>3</v>
      </c>
      <c r="F1012" s="50">
        <v>74.701195218999999</v>
      </c>
    </row>
    <row r="1013" spans="1:6" x14ac:dyDescent="0.3">
      <c r="A1013" s="8" t="s">
        <v>2162</v>
      </c>
      <c r="B1013" s="11" t="s">
        <v>2163</v>
      </c>
      <c r="C1013" s="43" t="s">
        <v>2116</v>
      </c>
      <c r="D1013" s="17">
        <v>4249</v>
      </c>
      <c r="E1013" s="40">
        <v>5</v>
      </c>
      <c r="F1013" s="50">
        <v>117.674747</v>
      </c>
    </row>
    <row r="1014" spans="1:6" x14ac:dyDescent="0.3">
      <c r="A1014" s="8" t="s">
        <v>2164</v>
      </c>
      <c r="B1014" s="11" t="s">
        <v>2165</v>
      </c>
      <c r="C1014" s="43" t="s">
        <v>2116</v>
      </c>
      <c r="D1014" s="17">
        <v>3734</v>
      </c>
      <c r="E1014" s="40">
        <v>8</v>
      </c>
      <c r="F1014" s="50">
        <v>214.24745580999999</v>
      </c>
    </row>
    <row r="1015" spans="1:6" x14ac:dyDescent="0.3">
      <c r="A1015" s="8" t="s">
        <v>2166</v>
      </c>
      <c r="B1015" s="11" t="s">
        <v>2167</v>
      </c>
      <c r="C1015" s="43" t="s">
        <v>2116</v>
      </c>
      <c r="D1015" s="17">
        <v>5156</v>
      </c>
      <c r="E1015" s="40">
        <v>20</v>
      </c>
      <c r="F1015" s="50">
        <v>387.89759502999999</v>
      </c>
    </row>
    <row r="1016" spans="1:6" x14ac:dyDescent="0.3">
      <c r="A1016" s="8" t="s">
        <v>2168</v>
      </c>
      <c r="B1016" s="11" t="s">
        <v>2169</v>
      </c>
      <c r="C1016" s="43" t="s">
        <v>2116</v>
      </c>
      <c r="D1016" s="17">
        <v>3015</v>
      </c>
      <c r="E1016" s="40">
        <v>5</v>
      </c>
      <c r="F1016" s="50">
        <v>165.83747926999999</v>
      </c>
    </row>
    <row r="1017" spans="1:6" x14ac:dyDescent="0.3">
      <c r="A1017" s="8" t="s">
        <v>2170</v>
      </c>
      <c r="B1017" s="11" t="s">
        <v>2171</v>
      </c>
      <c r="C1017" s="43" t="s">
        <v>2116</v>
      </c>
      <c r="D1017" s="17">
        <v>4335</v>
      </c>
      <c r="E1017" s="40">
        <v>6</v>
      </c>
      <c r="F1017" s="50">
        <v>138.40830450000001</v>
      </c>
    </row>
    <row r="1018" spans="1:6" x14ac:dyDescent="0.3">
      <c r="A1018" s="8" t="s">
        <v>2172</v>
      </c>
      <c r="B1018" s="11" t="s">
        <v>2173</v>
      </c>
      <c r="C1018" s="43" t="s">
        <v>2116</v>
      </c>
      <c r="D1018" s="17">
        <v>2933</v>
      </c>
      <c r="E1018" s="40">
        <v>12</v>
      </c>
      <c r="F1018" s="50">
        <v>409.13740197999999</v>
      </c>
    </row>
    <row r="1019" spans="1:6" x14ac:dyDescent="0.3">
      <c r="A1019" s="8" t="s">
        <v>2174</v>
      </c>
      <c r="B1019" s="11" t="s">
        <v>2175</v>
      </c>
      <c r="C1019" s="43" t="s">
        <v>2116</v>
      </c>
      <c r="D1019" s="17">
        <v>5676</v>
      </c>
      <c r="E1019" s="40">
        <v>17</v>
      </c>
      <c r="F1019" s="50">
        <v>299.50669485999998</v>
      </c>
    </row>
    <row r="1020" spans="1:6" x14ac:dyDescent="0.3">
      <c r="A1020" s="8" t="s">
        <v>2176</v>
      </c>
      <c r="B1020" s="11" t="s">
        <v>2177</v>
      </c>
      <c r="C1020" s="43" t="s">
        <v>2116</v>
      </c>
      <c r="D1020" s="17">
        <v>4693</v>
      </c>
      <c r="E1020" s="40">
        <v>7</v>
      </c>
      <c r="F1020" s="50">
        <v>149.15832090000001</v>
      </c>
    </row>
    <row r="1021" spans="1:6" x14ac:dyDescent="0.3">
      <c r="A1021" s="8" t="s">
        <v>2178</v>
      </c>
      <c r="B1021" s="11" t="s">
        <v>2179</v>
      </c>
      <c r="C1021" s="43" t="s">
        <v>2116</v>
      </c>
      <c r="D1021" s="17">
        <v>6247</v>
      </c>
      <c r="E1021" s="40">
        <v>6</v>
      </c>
      <c r="F1021" s="50">
        <v>96.046102129000005</v>
      </c>
    </row>
    <row r="1022" spans="1:6" x14ac:dyDescent="0.3">
      <c r="A1022" s="8" t="s">
        <v>2180</v>
      </c>
      <c r="B1022" s="11" t="s">
        <v>2181</v>
      </c>
      <c r="C1022" s="43" t="s">
        <v>2116</v>
      </c>
      <c r="D1022" s="17">
        <v>3811</v>
      </c>
      <c r="E1022" s="40">
        <v>8</v>
      </c>
      <c r="F1022" s="50">
        <v>209.91865652000001</v>
      </c>
    </row>
    <row r="1023" spans="1:6" x14ac:dyDescent="0.3">
      <c r="A1023" s="8" t="s">
        <v>2182</v>
      </c>
      <c r="B1023" s="11" t="s">
        <v>2183</v>
      </c>
      <c r="C1023" s="43" t="s">
        <v>2116</v>
      </c>
      <c r="D1023" s="17">
        <v>4682</v>
      </c>
      <c r="E1023" s="40">
        <v>7</v>
      </c>
      <c r="F1023" s="50">
        <v>149.50875694000001</v>
      </c>
    </row>
    <row r="1024" spans="1:6" x14ac:dyDescent="0.3">
      <c r="A1024" s="8" t="s">
        <v>2184</v>
      </c>
      <c r="B1024" s="11" t="s">
        <v>2185</v>
      </c>
      <c r="C1024" s="43" t="s">
        <v>2186</v>
      </c>
      <c r="D1024" s="17">
        <v>2661</v>
      </c>
      <c r="E1024" s="40">
        <v>8</v>
      </c>
      <c r="F1024" s="50">
        <v>300.63885757000003</v>
      </c>
    </row>
    <row r="1025" spans="1:6" x14ac:dyDescent="0.3">
      <c r="A1025" s="8" t="s">
        <v>2187</v>
      </c>
      <c r="B1025" s="11" t="s">
        <v>2188</v>
      </c>
      <c r="C1025" s="43" t="s">
        <v>2186</v>
      </c>
      <c r="D1025" s="17">
        <v>4151</v>
      </c>
      <c r="E1025" s="40">
        <v>34</v>
      </c>
      <c r="F1025" s="50">
        <v>819.07973981999999</v>
      </c>
    </row>
    <row r="1026" spans="1:6" x14ac:dyDescent="0.3">
      <c r="A1026" s="8" t="s">
        <v>2189</v>
      </c>
      <c r="B1026" s="11" t="s">
        <v>2190</v>
      </c>
      <c r="C1026" s="43" t="s">
        <v>2186</v>
      </c>
      <c r="D1026" s="17">
        <v>7897</v>
      </c>
      <c r="E1026" s="40">
        <v>50</v>
      </c>
      <c r="F1026" s="50">
        <v>633.15182980999998</v>
      </c>
    </row>
    <row r="1027" spans="1:6" x14ac:dyDescent="0.3">
      <c r="A1027" s="8" t="s">
        <v>2191</v>
      </c>
      <c r="B1027" s="11" t="s">
        <v>2192</v>
      </c>
      <c r="C1027" s="43" t="s">
        <v>2186</v>
      </c>
      <c r="D1027" s="17">
        <v>3110</v>
      </c>
      <c r="E1027" s="40">
        <v>10</v>
      </c>
      <c r="F1027" s="50">
        <v>321.54340836</v>
      </c>
    </row>
    <row r="1028" spans="1:6" x14ac:dyDescent="0.3">
      <c r="A1028" s="8" t="s">
        <v>2193</v>
      </c>
      <c r="B1028" s="11" t="s">
        <v>2194</v>
      </c>
      <c r="C1028" s="43" t="s">
        <v>2186</v>
      </c>
      <c r="D1028" s="17">
        <v>5667</v>
      </c>
      <c r="E1028" s="40">
        <v>14</v>
      </c>
      <c r="F1028" s="50">
        <v>247.04429150999999</v>
      </c>
    </row>
    <row r="1029" spans="1:6" x14ac:dyDescent="0.3">
      <c r="A1029" s="8" t="s">
        <v>2195</v>
      </c>
      <c r="B1029" s="11" t="s">
        <v>2196</v>
      </c>
      <c r="C1029" s="43" t="s">
        <v>2186</v>
      </c>
      <c r="D1029" s="17">
        <v>3431</v>
      </c>
      <c r="E1029" s="40">
        <v>16</v>
      </c>
      <c r="F1029" s="50">
        <v>466.33634509000001</v>
      </c>
    </row>
    <row r="1030" spans="1:6" x14ac:dyDescent="0.3">
      <c r="A1030" s="8" t="s">
        <v>2197</v>
      </c>
      <c r="B1030" s="11" t="s">
        <v>2198</v>
      </c>
      <c r="C1030" s="43" t="s">
        <v>2186</v>
      </c>
      <c r="D1030" s="17">
        <v>3436</v>
      </c>
      <c r="E1030" s="40">
        <v>24</v>
      </c>
      <c r="F1030" s="50">
        <v>698.48661233999997</v>
      </c>
    </row>
    <row r="1031" spans="1:6" x14ac:dyDescent="0.3">
      <c r="A1031" s="8" t="s">
        <v>2199</v>
      </c>
      <c r="B1031" s="11" t="s">
        <v>2200</v>
      </c>
      <c r="C1031" s="43" t="s">
        <v>2186</v>
      </c>
      <c r="D1031" s="17">
        <v>3645</v>
      </c>
      <c r="E1031" s="40">
        <v>8</v>
      </c>
      <c r="F1031" s="50">
        <v>219.47873799999999</v>
      </c>
    </row>
    <row r="1032" spans="1:6" x14ac:dyDescent="0.3">
      <c r="A1032" s="8" t="s">
        <v>2201</v>
      </c>
      <c r="B1032" s="11" t="s">
        <v>2202</v>
      </c>
      <c r="C1032" s="43" t="s">
        <v>2186</v>
      </c>
      <c r="D1032" s="17">
        <v>5172</v>
      </c>
      <c r="E1032" s="40">
        <v>19</v>
      </c>
      <c r="F1032" s="50">
        <v>367.36272235000001</v>
      </c>
    </row>
    <row r="1033" spans="1:6" x14ac:dyDescent="0.3">
      <c r="A1033" s="8" t="s">
        <v>2203</v>
      </c>
      <c r="B1033" s="11" t="s">
        <v>2204</v>
      </c>
      <c r="C1033" s="43" t="s">
        <v>2186</v>
      </c>
      <c r="D1033" s="17">
        <v>4065</v>
      </c>
      <c r="E1033" s="40">
        <v>10</v>
      </c>
      <c r="F1033" s="50">
        <v>246.00246002</v>
      </c>
    </row>
    <row r="1034" spans="1:6" x14ac:dyDescent="0.3">
      <c r="A1034" s="8" t="s">
        <v>2205</v>
      </c>
      <c r="B1034" s="11" t="s">
        <v>2206</v>
      </c>
      <c r="C1034" s="43" t="s">
        <v>2186</v>
      </c>
      <c r="D1034" s="17">
        <v>3569</v>
      </c>
      <c r="E1034" s="40">
        <v>7</v>
      </c>
      <c r="F1034" s="50">
        <v>196.13337068999999</v>
      </c>
    </row>
    <row r="1035" spans="1:6" x14ac:dyDescent="0.3">
      <c r="A1035" s="8" t="s">
        <v>2207</v>
      </c>
      <c r="B1035" s="11" t="s">
        <v>2208</v>
      </c>
      <c r="C1035" s="43" t="s">
        <v>2186</v>
      </c>
      <c r="D1035" s="17">
        <v>5371</v>
      </c>
      <c r="E1035" s="40">
        <v>29</v>
      </c>
      <c r="F1035" s="50">
        <v>539.93669708000004</v>
      </c>
    </row>
    <row r="1036" spans="1:6" x14ac:dyDescent="0.3">
      <c r="A1036" s="8" t="s">
        <v>2209</v>
      </c>
      <c r="B1036" s="11" t="s">
        <v>2210</v>
      </c>
      <c r="C1036" s="43" t="s">
        <v>2186</v>
      </c>
      <c r="D1036" s="17">
        <v>4717</v>
      </c>
      <c r="E1036" s="40">
        <v>22</v>
      </c>
      <c r="F1036" s="50">
        <v>466.39813441000001</v>
      </c>
    </row>
    <row r="1037" spans="1:6" x14ac:dyDescent="0.3">
      <c r="A1037" s="8" t="s">
        <v>2211</v>
      </c>
      <c r="B1037" s="11" t="s">
        <v>2212</v>
      </c>
      <c r="C1037" s="43" t="s">
        <v>2186</v>
      </c>
      <c r="D1037" s="17">
        <v>4507</v>
      </c>
      <c r="E1037" s="40">
        <v>4</v>
      </c>
      <c r="F1037" s="50">
        <v>88.750832039000002</v>
      </c>
    </row>
    <row r="1038" spans="1:6" x14ac:dyDescent="0.3">
      <c r="A1038" s="8" t="s">
        <v>2213</v>
      </c>
      <c r="B1038" s="11" t="s">
        <v>2214</v>
      </c>
      <c r="C1038" s="43" t="s">
        <v>2186</v>
      </c>
      <c r="D1038" s="17">
        <v>4047</v>
      </c>
      <c r="E1038" s="40">
        <v>39</v>
      </c>
      <c r="F1038" s="50">
        <v>963.67679763000001</v>
      </c>
    </row>
    <row r="1039" spans="1:6" x14ac:dyDescent="0.3">
      <c r="A1039" s="8" t="s">
        <v>2215</v>
      </c>
      <c r="B1039" s="11" t="s">
        <v>2216</v>
      </c>
      <c r="C1039" s="43" t="s">
        <v>2186</v>
      </c>
      <c r="D1039" s="17">
        <v>3251</v>
      </c>
      <c r="E1039" s="40">
        <v>15</v>
      </c>
      <c r="F1039" s="50">
        <v>461.39649338999999</v>
      </c>
    </row>
    <row r="1040" spans="1:6" x14ac:dyDescent="0.3">
      <c r="A1040" s="8" t="s">
        <v>2217</v>
      </c>
      <c r="B1040" s="11" t="s">
        <v>2218</v>
      </c>
      <c r="C1040" s="43" t="s">
        <v>2186</v>
      </c>
      <c r="D1040" s="17">
        <v>3621</v>
      </c>
      <c r="E1040" s="40">
        <v>9</v>
      </c>
      <c r="F1040" s="50">
        <v>248.55012428000001</v>
      </c>
    </row>
    <row r="1041" spans="1:6" x14ac:dyDescent="0.3">
      <c r="A1041" s="8" t="s">
        <v>2219</v>
      </c>
      <c r="B1041" s="11" t="s">
        <v>2220</v>
      </c>
      <c r="C1041" s="43" t="s">
        <v>2186</v>
      </c>
      <c r="D1041" s="17">
        <v>5875</v>
      </c>
      <c r="E1041" s="40">
        <v>17</v>
      </c>
      <c r="F1041" s="50">
        <v>289.36170213000003</v>
      </c>
    </row>
    <row r="1042" spans="1:6" x14ac:dyDescent="0.3">
      <c r="A1042" s="8" t="s">
        <v>2221</v>
      </c>
      <c r="B1042" s="11" t="s">
        <v>2222</v>
      </c>
      <c r="C1042" s="43" t="s">
        <v>2186</v>
      </c>
      <c r="D1042" s="17">
        <v>4001</v>
      </c>
      <c r="E1042" s="40">
        <v>6</v>
      </c>
      <c r="F1042" s="50">
        <v>149.96250936999999</v>
      </c>
    </row>
    <row r="1043" spans="1:6" x14ac:dyDescent="0.3">
      <c r="A1043" s="8" t="s">
        <v>2223</v>
      </c>
      <c r="B1043" s="11" t="s">
        <v>2224</v>
      </c>
      <c r="C1043" s="43" t="s">
        <v>2186</v>
      </c>
      <c r="D1043" s="17">
        <v>4172</v>
      </c>
      <c r="E1043" s="40">
        <v>23</v>
      </c>
      <c r="F1043" s="50">
        <v>551.29434323999999</v>
      </c>
    </row>
    <row r="1044" spans="1:6" x14ac:dyDescent="0.3">
      <c r="A1044" s="8" t="s">
        <v>2225</v>
      </c>
      <c r="B1044" s="11" t="s">
        <v>2226</v>
      </c>
      <c r="C1044" s="43" t="s">
        <v>2186</v>
      </c>
      <c r="D1044" s="17">
        <v>7011</v>
      </c>
      <c r="E1044" s="40">
        <v>27</v>
      </c>
      <c r="F1044" s="50">
        <v>385.10911425</v>
      </c>
    </row>
    <row r="1045" spans="1:6" x14ac:dyDescent="0.3">
      <c r="A1045" s="8" t="s">
        <v>2227</v>
      </c>
      <c r="B1045" s="11" t="s">
        <v>2228</v>
      </c>
      <c r="C1045" s="43" t="s">
        <v>2186</v>
      </c>
      <c r="D1045" s="17">
        <v>5956</v>
      </c>
      <c r="E1045" s="40">
        <v>15</v>
      </c>
      <c r="F1045" s="50">
        <v>251.8468771</v>
      </c>
    </row>
    <row r="1046" spans="1:6" x14ac:dyDescent="0.3">
      <c r="A1046" s="8" t="s">
        <v>2229</v>
      </c>
      <c r="B1046" s="11" t="s">
        <v>2230</v>
      </c>
      <c r="C1046" s="43" t="s">
        <v>2186</v>
      </c>
      <c r="D1046" s="17">
        <v>4680</v>
      </c>
      <c r="E1046" s="40">
        <v>11</v>
      </c>
      <c r="F1046" s="50">
        <v>235.04273504</v>
      </c>
    </row>
    <row r="1047" spans="1:6" x14ac:dyDescent="0.3">
      <c r="A1047" s="8" t="s">
        <v>2231</v>
      </c>
      <c r="B1047" s="11" t="s">
        <v>2232</v>
      </c>
      <c r="C1047" s="43" t="s">
        <v>2186</v>
      </c>
      <c r="D1047" s="17">
        <v>5465</v>
      </c>
      <c r="E1047" s="40">
        <v>22</v>
      </c>
      <c r="F1047" s="50">
        <v>402.56175662999999</v>
      </c>
    </row>
    <row r="1048" spans="1:6" x14ac:dyDescent="0.3">
      <c r="A1048" s="8" t="s">
        <v>2233</v>
      </c>
      <c r="B1048" s="11" t="s">
        <v>2234</v>
      </c>
      <c r="C1048" s="43" t="s">
        <v>2186</v>
      </c>
      <c r="D1048" s="17">
        <v>5574</v>
      </c>
      <c r="E1048" s="40">
        <v>15</v>
      </c>
      <c r="F1048" s="50">
        <v>269.10656619999997</v>
      </c>
    </row>
    <row r="1049" spans="1:6" x14ac:dyDescent="0.3">
      <c r="A1049" s="8" t="s">
        <v>2235</v>
      </c>
      <c r="B1049" s="11" t="s">
        <v>2236</v>
      </c>
      <c r="C1049" s="43" t="s">
        <v>2186</v>
      </c>
      <c r="D1049" s="17">
        <v>6818</v>
      </c>
      <c r="E1049" s="40">
        <v>24</v>
      </c>
      <c r="F1049" s="50">
        <v>352.00938692</v>
      </c>
    </row>
    <row r="1050" spans="1:6" x14ac:dyDescent="0.3">
      <c r="A1050" s="8" t="s">
        <v>2237</v>
      </c>
      <c r="B1050" s="11" t="s">
        <v>2238</v>
      </c>
      <c r="C1050" s="43" t="s">
        <v>2186</v>
      </c>
      <c r="D1050" s="17">
        <v>4905</v>
      </c>
      <c r="E1050" s="40">
        <v>27</v>
      </c>
      <c r="F1050" s="50">
        <v>550.4587156</v>
      </c>
    </row>
    <row r="1051" spans="1:6" x14ac:dyDescent="0.3">
      <c r="A1051" s="8" t="s">
        <v>2239</v>
      </c>
      <c r="B1051" s="11" t="s">
        <v>2240</v>
      </c>
      <c r="C1051" s="43" t="s">
        <v>2186</v>
      </c>
      <c r="D1051" s="17">
        <v>5403</v>
      </c>
      <c r="E1051" s="40">
        <v>14</v>
      </c>
      <c r="F1051" s="50">
        <v>259.11530630999999</v>
      </c>
    </row>
    <row r="1052" spans="1:6" x14ac:dyDescent="0.3">
      <c r="A1052" s="8" t="s">
        <v>2241</v>
      </c>
      <c r="B1052" s="11" t="s">
        <v>2242</v>
      </c>
      <c r="C1052" s="43" t="s">
        <v>2186</v>
      </c>
      <c r="D1052" s="17">
        <v>7468</v>
      </c>
      <c r="E1052" s="40">
        <v>16</v>
      </c>
      <c r="F1052" s="50">
        <v>214.24745580999999</v>
      </c>
    </row>
    <row r="1053" spans="1:6" x14ac:dyDescent="0.3">
      <c r="A1053" s="8" t="s">
        <v>2243</v>
      </c>
      <c r="B1053" s="11" t="s">
        <v>2244</v>
      </c>
      <c r="C1053" s="43" t="s">
        <v>2186</v>
      </c>
      <c r="D1053" s="17">
        <v>5476</v>
      </c>
      <c r="E1053" s="40">
        <v>14</v>
      </c>
      <c r="F1053" s="50">
        <v>255.66106647000001</v>
      </c>
    </row>
    <row r="1054" spans="1:6" x14ac:dyDescent="0.3">
      <c r="A1054" s="8" t="s">
        <v>2245</v>
      </c>
      <c r="B1054" s="11" t="s">
        <v>2246</v>
      </c>
      <c r="C1054" s="43" t="s">
        <v>2186</v>
      </c>
      <c r="D1054" s="17">
        <v>4836</v>
      </c>
      <c r="E1054" s="40">
        <v>15</v>
      </c>
      <c r="F1054" s="50">
        <v>310.17369726999999</v>
      </c>
    </row>
    <row r="1055" spans="1:6" x14ac:dyDescent="0.3">
      <c r="A1055" s="8" t="s">
        <v>2247</v>
      </c>
      <c r="B1055" s="11" t="s">
        <v>2248</v>
      </c>
      <c r="C1055" s="43" t="s">
        <v>2186</v>
      </c>
      <c r="D1055" s="17">
        <v>5443</v>
      </c>
      <c r="E1055" s="40">
        <v>14</v>
      </c>
      <c r="F1055" s="50">
        <v>257.21109682000002</v>
      </c>
    </row>
    <row r="1056" spans="1:6" x14ac:dyDescent="0.3">
      <c r="A1056" s="8" t="s">
        <v>2249</v>
      </c>
      <c r="B1056" s="11" t="s">
        <v>2250</v>
      </c>
      <c r="C1056" s="43" t="s">
        <v>2186</v>
      </c>
      <c r="D1056" s="17">
        <v>4321</v>
      </c>
      <c r="E1056" s="40">
        <v>9</v>
      </c>
      <c r="F1056" s="50">
        <v>208.28511918999999</v>
      </c>
    </row>
    <row r="1057" spans="1:6" x14ac:dyDescent="0.3">
      <c r="A1057" s="8" t="s">
        <v>2251</v>
      </c>
      <c r="B1057" s="11" t="s">
        <v>2252</v>
      </c>
      <c r="C1057" s="43" t="s">
        <v>2186</v>
      </c>
      <c r="D1057" s="17">
        <v>3984</v>
      </c>
      <c r="E1057" s="40">
        <v>25</v>
      </c>
      <c r="F1057" s="50">
        <v>627.51004016000002</v>
      </c>
    </row>
    <row r="1058" spans="1:6" x14ac:dyDescent="0.3">
      <c r="A1058" s="8" t="s">
        <v>2253</v>
      </c>
      <c r="B1058" s="11" t="s">
        <v>2254</v>
      </c>
      <c r="C1058" s="43" t="s">
        <v>2186</v>
      </c>
      <c r="D1058" s="17">
        <v>4472</v>
      </c>
      <c r="E1058" s="40">
        <v>16</v>
      </c>
      <c r="F1058" s="50">
        <v>357.78175313000003</v>
      </c>
    </row>
    <row r="1059" spans="1:6" x14ac:dyDescent="0.3">
      <c r="A1059" s="8" t="s">
        <v>2255</v>
      </c>
      <c r="B1059" s="11" t="s">
        <v>2256</v>
      </c>
      <c r="C1059" s="43" t="s">
        <v>2186</v>
      </c>
      <c r="D1059" s="17">
        <v>3079</v>
      </c>
      <c r="E1059" s="40">
        <v>5</v>
      </c>
      <c r="F1059" s="50">
        <v>162.39038649</v>
      </c>
    </row>
    <row r="1060" spans="1:6" x14ac:dyDescent="0.3">
      <c r="A1060" s="8" t="s">
        <v>2257</v>
      </c>
      <c r="B1060" s="11" t="s">
        <v>2258</v>
      </c>
      <c r="C1060" s="43" t="s">
        <v>2186</v>
      </c>
      <c r="D1060" s="17">
        <v>3281</v>
      </c>
      <c r="E1060" s="40">
        <v>4</v>
      </c>
      <c r="F1060" s="50">
        <v>121.91405059</v>
      </c>
    </row>
    <row r="1061" spans="1:6" x14ac:dyDescent="0.3">
      <c r="A1061" s="8" t="s">
        <v>2259</v>
      </c>
      <c r="B1061" s="11" t="s">
        <v>2260</v>
      </c>
      <c r="C1061" s="43" t="s">
        <v>2186</v>
      </c>
      <c r="D1061" s="17">
        <v>4852</v>
      </c>
      <c r="E1061" s="40">
        <v>6</v>
      </c>
      <c r="F1061" s="50">
        <v>123.66034625</v>
      </c>
    </row>
    <row r="1062" spans="1:6" x14ac:dyDescent="0.3">
      <c r="A1062" s="8" t="s">
        <v>2261</v>
      </c>
      <c r="B1062" s="11" t="s">
        <v>2262</v>
      </c>
      <c r="C1062" s="43" t="s">
        <v>2263</v>
      </c>
      <c r="D1062" s="17">
        <v>6194</v>
      </c>
      <c r="E1062" s="40">
        <v>9</v>
      </c>
      <c r="F1062" s="50">
        <v>145.30190507</v>
      </c>
    </row>
    <row r="1063" spans="1:6" x14ac:dyDescent="0.3">
      <c r="A1063" s="8" t="s">
        <v>2264</v>
      </c>
      <c r="B1063" s="11" t="s">
        <v>2265</v>
      </c>
      <c r="C1063" s="43" t="s">
        <v>2263</v>
      </c>
      <c r="D1063" s="17">
        <v>4260</v>
      </c>
      <c r="E1063" s="40">
        <v>16</v>
      </c>
      <c r="F1063" s="50">
        <v>375.58685445999998</v>
      </c>
    </row>
    <row r="1064" spans="1:6" x14ac:dyDescent="0.3">
      <c r="A1064" s="8" t="s">
        <v>2266</v>
      </c>
      <c r="B1064" s="11" t="s">
        <v>2267</v>
      </c>
      <c r="C1064" s="43" t="s">
        <v>2263</v>
      </c>
      <c r="D1064" s="17">
        <v>4259</v>
      </c>
      <c r="E1064" s="40">
        <v>4</v>
      </c>
      <c r="F1064" s="50">
        <v>93.918760272</v>
      </c>
    </row>
    <row r="1065" spans="1:6" x14ac:dyDescent="0.3">
      <c r="A1065" s="8" t="s">
        <v>2268</v>
      </c>
      <c r="B1065" s="11" t="s">
        <v>2269</v>
      </c>
      <c r="C1065" s="43" t="s">
        <v>2263</v>
      </c>
      <c r="D1065" s="17">
        <v>5750</v>
      </c>
      <c r="E1065" s="40">
        <v>12</v>
      </c>
      <c r="F1065" s="50">
        <v>208.69565216999999</v>
      </c>
    </row>
    <row r="1066" spans="1:6" x14ac:dyDescent="0.3">
      <c r="A1066" s="8" t="s">
        <v>2270</v>
      </c>
      <c r="B1066" s="11" t="s">
        <v>2271</v>
      </c>
      <c r="C1066" s="43" t="s">
        <v>2263</v>
      </c>
      <c r="D1066" s="17">
        <v>5988</v>
      </c>
      <c r="E1066" s="40">
        <v>8</v>
      </c>
      <c r="F1066" s="50">
        <v>133.60053439999999</v>
      </c>
    </row>
    <row r="1067" spans="1:6" x14ac:dyDescent="0.3">
      <c r="A1067" s="8" t="s">
        <v>2272</v>
      </c>
      <c r="B1067" s="11" t="s">
        <v>2273</v>
      </c>
      <c r="C1067" s="43" t="s">
        <v>2263</v>
      </c>
      <c r="D1067" s="17">
        <v>3770</v>
      </c>
      <c r="E1067" s="40">
        <v>3</v>
      </c>
      <c r="F1067" s="50">
        <v>79.575596817000005</v>
      </c>
    </row>
    <row r="1068" spans="1:6" x14ac:dyDescent="0.3">
      <c r="A1068" s="8" t="s">
        <v>2274</v>
      </c>
      <c r="B1068" s="11" t="s">
        <v>2275</v>
      </c>
      <c r="C1068" s="43" t="s">
        <v>2263</v>
      </c>
      <c r="D1068" s="17">
        <v>2989</v>
      </c>
      <c r="E1068" s="40">
        <v>7</v>
      </c>
      <c r="F1068" s="50">
        <v>234.19203747</v>
      </c>
    </row>
    <row r="1069" spans="1:6" x14ac:dyDescent="0.3">
      <c r="A1069" s="8" t="s">
        <v>2276</v>
      </c>
      <c r="B1069" s="11" t="s">
        <v>2277</v>
      </c>
      <c r="C1069" s="43" t="s">
        <v>2263</v>
      </c>
      <c r="D1069" s="17">
        <v>3355</v>
      </c>
      <c r="E1069" s="40">
        <v>6</v>
      </c>
      <c r="F1069" s="50">
        <v>178.83755589</v>
      </c>
    </row>
    <row r="1070" spans="1:6" x14ac:dyDescent="0.3">
      <c r="A1070" s="8" t="s">
        <v>2278</v>
      </c>
      <c r="B1070" s="11" t="s">
        <v>2279</v>
      </c>
      <c r="C1070" s="43" t="s">
        <v>2263</v>
      </c>
      <c r="D1070" s="17">
        <v>2454</v>
      </c>
      <c r="E1070" s="40">
        <v>6</v>
      </c>
      <c r="F1070" s="50">
        <v>244.49877751</v>
      </c>
    </row>
    <row r="1071" spans="1:6" x14ac:dyDescent="0.3">
      <c r="A1071" s="8" t="s">
        <v>2280</v>
      </c>
      <c r="B1071" s="11" t="s">
        <v>2281</v>
      </c>
      <c r="C1071" s="43" t="s">
        <v>2263</v>
      </c>
      <c r="D1071" s="17">
        <v>5398</v>
      </c>
      <c r="E1071" s="40">
        <v>6</v>
      </c>
      <c r="F1071" s="50">
        <v>111.15227862</v>
      </c>
    </row>
    <row r="1072" spans="1:6" x14ac:dyDescent="0.3">
      <c r="A1072" s="8" t="s">
        <v>2282</v>
      </c>
      <c r="B1072" s="11" t="s">
        <v>2283</v>
      </c>
      <c r="C1072" s="43" t="s">
        <v>2263</v>
      </c>
      <c r="D1072" s="17">
        <v>3165</v>
      </c>
      <c r="E1072" s="40">
        <v>2</v>
      </c>
      <c r="F1072" s="50">
        <v>63.191153239000002</v>
      </c>
    </row>
    <row r="1073" spans="1:6" x14ac:dyDescent="0.3">
      <c r="A1073" s="8" t="s">
        <v>2284</v>
      </c>
      <c r="B1073" s="11" t="s">
        <v>2285</v>
      </c>
      <c r="C1073" s="43" t="s">
        <v>2263</v>
      </c>
      <c r="D1073" s="17">
        <v>4111</v>
      </c>
      <c r="E1073" s="40">
        <v>2</v>
      </c>
      <c r="F1073" s="50">
        <v>48.649963513000003</v>
      </c>
    </row>
    <row r="1074" spans="1:6" x14ac:dyDescent="0.3">
      <c r="A1074" s="8" t="s">
        <v>2286</v>
      </c>
      <c r="B1074" s="11" t="s">
        <v>2287</v>
      </c>
      <c r="C1074" s="43" t="s">
        <v>2263</v>
      </c>
      <c r="D1074" s="17">
        <v>2766</v>
      </c>
      <c r="E1074" s="40">
        <v>4</v>
      </c>
      <c r="F1074" s="50">
        <v>144.61315980000001</v>
      </c>
    </row>
    <row r="1075" spans="1:6" x14ac:dyDescent="0.3">
      <c r="A1075" s="8" t="s">
        <v>2288</v>
      </c>
      <c r="B1075" s="11" t="s">
        <v>2289</v>
      </c>
      <c r="C1075" s="43" t="s">
        <v>2263</v>
      </c>
      <c r="D1075" s="17">
        <v>3854</v>
      </c>
      <c r="E1075" s="40">
        <v>5</v>
      </c>
      <c r="F1075" s="50">
        <v>129.73533990999999</v>
      </c>
    </row>
    <row r="1076" spans="1:6" x14ac:dyDescent="0.3">
      <c r="A1076" s="8" t="s">
        <v>2290</v>
      </c>
      <c r="B1076" s="11" t="s">
        <v>2291</v>
      </c>
      <c r="C1076" s="43" t="s">
        <v>2263</v>
      </c>
      <c r="D1076" s="17">
        <v>3480</v>
      </c>
      <c r="E1076" s="40">
        <v>15</v>
      </c>
      <c r="F1076" s="50">
        <v>431.03448276</v>
      </c>
    </row>
    <row r="1077" spans="1:6" x14ac:dyDescent="0.3">
      <c r="A1077" s="8" t="s">
        <v>2292</v>
      </c>
      <c r="B1077" s="11" t="s">
        <v>2293</v>
      </c>
      <c r="C1077" s="43" t="s">
        <v>2263</v>
      </c>
      <c r="D1077" s="17">
        <v>3919</v>
      </c>
      <c r="E1077" s="40">
        <v>9</v>
      </c>
      <c r="F1077" s="50">
        <v>229.65042102999999</v>
      </c>
    </row>
    <row r="1078" spans="1:6" x14ac:dyDescent="0.3">
      <c r="A1078" s="8" t="s">
        <v>2294</v>
      </c>
      <c r="B1078" s="11" t="s">
        <v>2295</v>
      </c>
      <c r="C1078" s="43" t="s">
        <v>2263</v>
      </c>
      <c r="D1078" s="17">
        <v>2801</v>
      </c>
      <c r="E1078" s="40">
        <v>15</v>
      </c>
      <c r="F1078" s="50">
        <v>535.52302749</v>
      </c>
    </row>
    <row r="1079" spans="1:6" x14ac:dyDescent="0.3">
      <c r="A1079" s="8" t="s">
        <v>2296</v>
      </c>
      <c r="B1079" s="11" t="s">
        <v>2297</v>
      </c>
      <c r="C1079" s="43" t="s">
        <v>2263</v>
      </c>
      <c r="D1079" s="17">
        <v>4572</v>
      </c>
      <c r="E1079" s="40">
        <v>4</v>
      </c>
      <c r="F1079" s="50">
        <v>87.489063866999999</v>
      </c>
    </row>
    <row r="1080" spans="1:6" x14ac:dyDescent="0.3">
      <c r="A1080" s="8" t="s">
        <v>2298</v>
      </c>
      <c r="B1080" s="11" t="s">
        <v>2299</v>
      </c>
      <c r="C1080" s="43" t="s">
        <v>2263</v>
      </c>
      <c r="D1080" s="17">
        <v>3218</v>
      </c>
      <c r="E1080" s="40">
        <v>6</v>
      </c>
      <c r="F1080" s="50">
        <v>186.45121193</v>
      </c>
    </row>
    <row r="1081" spans="1:6" x14ac:dyDescent="0.3">
      <c r="A1081" s="8" t="s">
        <v>2300</v>
      </c>
      <c r="B1081" s="11" t="s">
        <v>2301</v>
      </c>
      <c r="C1081" s="43" t="s">
        <v>2263</v>
      </c>
      <c r="D1081" s="17">
        <v>2369</v>
      </c>
      <c r="E1081" s="40">
        <v>6</v>
      </c>
      <c r="F1081" s="50">
        <v>253.27142254</v>
      </c>
    </row>
    <row r="1082" spans="1:6" x14ac:dyDescent="0.3">
      <c r="A1082" s="8" t="s">
        <v>2302</v>
      </c>
      <c r="B1082" s="11" t="s">
        <v>2303</v>
      </c>
      <c r="C1082" s="43" t="s">
        <v>2263</v>
      </c>
      <c r="D1082" s="17">
        <v>3095</v>
      </c>
      <c r="E1082" s="40">
        <v>8</v>
      </c>
      <c r="F1082" s="50">
        <v>258.48142165000002</v>
      </c>
    </row>
    <row r="1083" spans="1:6" x14ac:dyDescent="0.3">
      <c r="A1083" s="8" t="s">
        <v>2304</v>
      </c>
      <c r="B1083" s="11" t="s">
        <v>2305</v>
      </c>
      <c r="C1083" s="43" t="s">
        <v>2263</v>
      </c>
      <c r="D1083" s="17">
        <v>3791</v>
      </c>
      <c r="E1083" s="40">
        <v>6</v>
      </c>
      <c r="F1083" s="50">
        <v>158.26958586000001</v>
      </c>
    </row>
    <row r="1084" spans="1:6" x14ac:dyDescent="0.3">
      <c r="A1084" s="8" t="s">
        <v>2306</v>
      </c>
      <c r="B1084" s="11" t="s">
        <v>2307</v>
      </c>
      <c r="C1084" s="43" t="s">
        <v>2263</v>
      </c>
      <c r="D1084" s="17">
        <v>3774</v>
      </c>
      <c r="E1084" s="40">
        <v>2</v>
      </c>
      <c r="F1084" s="50">
        <v>52.994170640999997</v>
      </c>
    </row>
    <row r="1085" spans="1:6" x14ac:dyDescent="0.3">
      <c r="A1085" s="8" t="s">
        <v>2308</v>
      </c>
      <c r="B1085" s="11" t="s">
        <v>2309</v>
      </c>
      <c r="C1085" s="43" t="s">
        <v>2263</v>
      </c>
      <c r="D1085" s="17">
        <v>4058</v>
      </c>
      <c r="E1085" s="40">
        <v>11</v>
      </c>
      <c r="F1085" s="50">
        <v>271.06949236000003</v>
      </c>
    </row>
    <row r="1086" spans="1:6" x14ac:dyDescent="0.3">
      <c r="A1086" s="8" t="s">
        <v>2310</v>
      </c>
      <c r="B1086" s="11" t="s">
        <v>2311</v>
      </c>
      <c r="C1086" s="43" t="s">
        <v>2263</v>
      </c>
      <c r="D1086" s="17">
        <v>2985</v>
      </c>
      <c r="E1086" s="40">
        <v>4</v>
      </c>
      <c r="F1086" s="50">
        <v>134.00335007999999</v>
      </c>
    </row>
    <row r="1087" spans="1:6" x14ac:dyDescent="0.3">
      <c r="A1087" s="8" t="s">
        <v>2312</v>
      </c>
      <c r="B1087" s="11" t="s">
        <v>2313</v>
      </c>
      <c r="C1087" s="43" t="s">
        <v>2263</v>
      </c>
      <c r="D1087" s="17">
        <v>4150</v>
      </c>
      <c r="E1087" s="40">
        <v>25</v>
      </c>
      <c r="F1087" s="50">
        <v>602.40963854999995</v>
      </c>
    </row>
    <row r="1088" spans="1:6" x14ac:dyDescent="0.3">
      <c r="A1088" s="8" t="s">
        <v>2314</v>
      </c>
      <c r="B1088" s="11" t="s">
        <v>2315</v>
      </c>
      <c r="C1088" s="43" t="s">
        <v>2263</v>
      </c>
      <c r="D1088" s="17">
        <v>3267</v>
      </c>
      <c r="E1088" s="40">
        <v>15</v>
      </c>
      <c r="F1088" s="50">
        <v>459.13682276999998</v>
      </c>
    </row>
    <row r="1089" spans="1:6" x14ac:dyDescent="0.3">
      <c r="A1089" s="8" t="s">
        <v>2316</v>
      </c>
      <c r="B1089" s="11" t="s">
        <v>2317</v>
      </c>
      <c r="C1089" s="43" t="s">
        <v>2263</v>
      </c>
      <c r="D1089" s="17">
        <v>3251</v>
      </c>
      <c r="E1089" s="40">
        <v>6</v>
      </c>
      <c r="F1089" s="50">
        <v>184.55859735000001</v>
      </c>
    </row>
    <row r="1090" spans="1:6" x14ac:dyDescent="0.3">
      <c r="A1090" s="8" t="s">
        <v>2318</v>
      </c>
      <c r="B1090" s="11" t="s">
        <v>2319</v>
      </c>
      <c r="C1090" s="43" t="s">
        <v>2263</v>
      </c>
      <c r="D1090" s="17">
        <v>2762</v>
      </c>
      <c r="E1090" s="40">
        <v>4</v>
      </c>
      <c r="F1090" s="50">
        <v>144.82259232000001</v>
      </c>
    </row>
    <row r="1091" spans="1:6" x14ac:dyDescent="0.3">
      <c r="A1091" s="8" t="s">
        <v>2320</v>
      </c>
      <c r="B1091" s="11" t="s">
        <v>2321</v>
      </c>
      <c r="C1091" s="43" t="s">
        <v>2263</v>
      </c>
      <c r="D1091" s="17">
        <v>5435</v>
      </c>
      <c r="E1091" s="40">
        <v>7</v>
      </c>
      <c r="F1091" s="50">
        <v>128.79484821</v>
      </c>
    </row>
    <row r="1092" spans="1:6" x14ac:dyDescent="0.3">
      <c r="A1092" s="8" t="s">
        <v>2322</v>
      </c>
      <c r="B1092" s="11" t="s">
        <v>2323</v>
      </c>
      <c r="C1092" s="43" t="s">
        <v>2324</v>
      </c>
      <c r="D1092" s="17">
        <v>3400</v>
      </c>
      <c r="E1092" s="40">
        <v>1</v>
      </c>
      <c r="F1092" s="50">
        <v>29.411764706</v>
      </c>
    </row>
    <row r="1093" spans="1:6" x14ac:dyDescent="0.3">
      <c r="A1093" s="8" t="s">
        <v>2325</v>
      </c>
      <c r="B1093" s="11" t="s">
        <v>2326</v>
      </c>
      <c r="C1093" s="43" t="s">
        <v>2324</v>
      </c>
      <c r="D1093" s="17">
        <v>3348</v>
      </c>
      <c r="E1093" s="40">
        <v>1</v>
      </c>
      <c r="F1093" s="50">
        <v>29.868578255999999</v>
      </c>
    </row>
    <row r="1094" spans="1:6" x14ac:dyDescent="0.3">
      <c r="A1094" s="8" t="s">
        <v>2327</v>
      </c>
      <c r="B1094" s="11" t="s">
        <v>2328</v>
      </c>
      <c r="C1094" s="43" t="s">
        <v>2324</v>
      </c>
      <c r="D1094" s="17">
        <v>4568</v>
      </c>
      <c r="E1094" s="40">
        <v>5</v>
      </c>
      <c r="F1094" s="50">
        <v>109.45709282</v>
      </c>
    </row>
    <row r="1095" spans="1:6" x14ac:dyDescent="0.3">
      <c r="A1095" s="8" t="s">
        <v>2329</v>
      </c>
      <c r="B1095" s="11" t="s">
        <v>2330</v>
      </c>
      <c r="C1095" s="43" t="s">
        <v>2324</v>
      </c>
      <c r="D1095" s="17">
        <v>3465</v>
      </c>
      <c r="E1095" s="40">
        <v>1</v>
      </c>
      <c r="F1095" s="50">
        <v>28.86002886</v>
      </c>
    </row>
    <row r="1096" spans="1:6" x14ac:dyDescent="0.3">
      <c r="A1096" s="8" t="s">
        <v>2331</v>
      </c>
      <c r="B1096" s="11" t="s">
        <v>2332</v>
      </c>
      <c r="C1096" s="43" t="s">
        <v>2324</v>
      </c>
      <c r="D1096" s="17">
        <v>2888</v>
      </c>
      <c r="E1096" s="40">
        <v>5</v>
      </c>
      <c r="F1096" s="50">
        <v>173.13019391</v>
      </c>
    </row>
    <row r="1097" spans="1:6" x14ac:dyDescent="0.3">
      <c r="A1097" s="8" t="s">
        <v>2333</v>
      </c>
      <c r="B1097" s="11" t="s">
        <v>2334</v>
      </c>
      <c r="C1097" s="43" t="s">
        <v>2324</v>
      </c>
      <c r="D1097" s="17">
        <v>2534</v>
      </c>
      <c r="E1097" s="40">
        <v>2</v>
      </c>
      <c r="F1097" s="50">
        <v>78.926598264000006</v>
      </c>
    </row>
    <row r="1098" spans="1:6" x14ac:dyDescent="0.3">
      <c r="A1098" s="8" t="s">
        <v>2335</v>
      </c>
      <c r="B1098" s="11" t="s">
        <v>2336</v>
      </c>
      <c r="C1098" s="43" t="s">
        <v>2324</v>
      </c>
      <c r="D1098" s="17">
        <v>2667</v>
      </c>
      <c r="E1098" s="40">
        <v>1</v>
      </c>
      <c r="F1098" s="50">
        <v>37.495313086000003</v>
      </c>
    </row>
    <row r="1099" spans="1:6" x14ac:dyDescent="0.3">
      <c r="A1099" s="8" t="s">
        <v>2337</v>
      </c>
      <c r="B1099" s="11" t="s">
        <v>2338</v>
      </c>
      <c r="C1099" s="43" t="s">
        <v>2339</v>
      </c>
      <c r="D1099" s="17">
        <v>5301</v>
      </c>
      <c r="E1099" s="40">
        <v>19</v>
      </c>
      <c r="F1099" s="50">
        <v>358.42293906999998</v>
      </c>
    </row>
    <row r="1100" spans="1:6" x14ac:dyDescent="0.3">
      <c r="A1100" s="8" t="s">
        <v>2340</v>
      </c>
      <c r="B1100" s="11" t="s">
        <v>2341</v>
      </c>
      <c r="C1100" s="43" t="s">
        <v>2339</v>
      </c>
      <c r="D1100" s="17">
        <v>3178</v>
      </c>
      <c r="E1100" s="40">
        <v>8</v>
      </c>
      <c r="F1100" s="50">
        <v>251.73064821</v>
      </c>
    </row>
    <row r="1101" spans="1:6" x14ac:dyDescent="0.3">
      <c r="A1101" s="8" t="s">
        <v>2342</v>
      </c>
      <c r="B1101" s="11" t="s">
        <v>2343</v>
      </c>
      <c r="C1101" s="43" t="s">
        <v>2339</v>
      </c>
      <c r="D1101" s="17">
        <v>3141</v>
      </c>
      <c r="E1101" s="40">
        <v>15</v>
      </c>
      <c r="F1101" s="50">
        <v>477.55491882000001</v>
      </c>
    </row>
    <row r="1102" spans="1:6" x14ac:dyDescent="0.3">
      <c r="A1102" s="8" t="s">
        <v>2344</v>
      </c>
      <c r="B1102" s="11" t="s">
        <v>2345</v>
      </c>
      <c r="C1102" s="43" t="s">
        <v>2339</v>
      </c>
      <c r="D1102" s="17">
        <v>4679</v>
      </c>
      <c r="E1102" s="40">
        <v>11</v>
      </c>
      <c r="F1102" s="50">
        <v>235.09296857999999</v>
      </c>
    </row>
    <row r="1103" spans="1:6" x14ac:dyDescent="0.3">
      <c r="A1103" s="8" t="s">
        <v>2346</v>
      </c>
      <c r="B1103" s="11" t="s">
        <v>2347</v>
      </c>
      <c r="C1103" s="43" t="s">
        <v>2339</v>
      </c>
      <c r="D1103" s="17">
        <v>4620</v>
      </c>
      <c r="E1103" s="40">
        <v>10</v>
      </c>
      <c r="F1103" s="50">
        <v>216.45021645</v>
      </c>
    </row>
    <row r="1104" spans="1:6" x14ac:dyDescent="0.3">
      <c r="A1104" s="8" t="s">
        <v>2348</v>
      </c>
      <c r="B1104" s="11" t="s">
        <v>2349</v>
      </c>
      <c r="C1104" s="43" t="s">
        <v>2339</v>
      </c>
      <c r="D1104" s="17">
        <v>3772</v>
      </c>
      <c r="E1104" s="40">
        <v>8</v>
      </c>
      <c r="F1104" s="50">
        <v>212.08907740999999</v>
      </c>
    </row>
    <row r="1105" spans="1:6" x14ac:dyDescent="0.3">
      <c r="A1105" s="8" t="s">
        <v>2350</v>
      </c>
      <c r="B1105" s="11" t="s">
        <v>2351</v>
      </c>
      <c r="C1105" s="43" t="s">
        <v>2339</v>
      </c>
      <c r="D1105" s="17">
        <v>5890</v>
      </c>
      <c r="E1105" s="40">
        <v>20</v>
      </c>
      <c r="F1105" s="50">
        <v>339.55857385000002</v>
      </c>
    </row>
    <row r="1106" spans="1:6" x14ac:dyDescent="0.3">
      <c r="A1106" s="8" t="s">
        <v>2352</v>
      </c>
      <c r="B1106" s="11" t="s">
        <v>2353</v>
      </c>
      <c r="C1106" s="43" t="s">
        <v>2339</v>
      </c>
      <c r="D1106" s="17">
        <v>4167</v>
      </c>
      <c r="E1106" s="40">
        <v>11</v>
      </c>
      <c r="F1106" s="50">
        <v>263.97888168999998</v>
      </c>
    </row>
    <row r="1107" spans="1:6" x14ac:dyDescent="0.3">
      <c r="A1107" s="8" t="s">
        <v>2354</v>
      </c>
      <c r="B1107" s="11" t="s">
        <v>2355</v>
      </c>
      <c r="C1107" s="43" t="s">
        <v>2339</v>
      </c>
      <c r="D1107" s="17">
        <v>5308</v>
      </c>
      <c r="E1107" s="40">
        <v>17</v>
      </c>
      <c r="F1107" s="50">
        <v>320.27128862000001</v>
      </c>
    </row>
    <row r="1108" spans="1:6" x14ac:dyDescent="0.3">
      <c r="A1108" s="8" t="s">
        <v>2356</v>
      </c>
      <c r="B1108" s="11" t="s">
        <v>2357</v>
      </c>
      <c r="C1108" s="43" t="s">
        <v>2339</v>
      </c>
      <c r="D1108" s="17">
        <v>4928</v>
      </c>
      <c r="E1108" s="40">
        <v>7</v>
      </c>
      <c r="F1108" s="50">
        <v>142.04545454999999</v>
      </c>
    </row>
    <row r="1109" spans="1:6" x14ac:dyDescent="0.3">
      <c r="A1109" s="8" t="s">
        <v>2358</v>
      </c>
      <c r="B1109" s="11" t="s">
        <v>2359</v>
      </c>
      <c r="C1109" s="43" t="s">
        <v>2339</v>
      </c>
      <c r="D1109" s="17">
        <v>5360</v>
      </c>
      <c r="E1109" s="40">
        <v>43</v>
      </c>
      <c r="F1109" s="50">
        <v>802.23880597000004</v>
      </c>
    </row>
    <row r="1110" spans="1:6" x14ac:dyDescent="0.3">
      <c r="A1110" s="8" t="s">
        <v>2360</v>
      </c>
      <c r="B1110" s="11" t="s">
        <v>2361</v>
      </c>
      <c r="C1110" s="43" t="s">
        <v>2339</v>
      </c>
      <c r="D1110" s="17">
        <v>4612</v>
      </c>
      <c r="E1110" s="40">
        <v>14</v>
      </c>
      <c r="F1110" s="50">
        <v>303.55594101999998</v>
      </c>
    </row>
    <row r="1111" spans="1:6" x14ac:dyDescent="0.3">
      <c r="A1111" s="8" t="s">
        <v>2362</v>
      </c>
      <c r="B1111" s="11" t="s">
        <v>2363</v>
      </c>
      <c r="C1111" s="43" t="s">
        <v>2339</v>
      </c>
      <c r="D1111" s="17">
        <v>2528</v>
      </c>
      <c r="E1111" s="40">
        <v>3</v>
      </c>
      <c r="F1111" s="50">
        <v>118.67088608</v>
      </c>
    </row>
    <row r="1112" spans="1:6" x14ac:dyDescent="0.3">
      <c r="A1112" s="8" t="s">
        <v>2364</v>
      </c>
      <c r="B1112" s="11" t="s">
        <v>2365</v>
      </c>
      <c r="C1112" s="43" t="s">
        <v>2339</v>
      </c>
      <c r="D1112" s="17">
        <v>2912</v>
      </c>
      <c r="E1112" s="40">
        <v>22</v>
      </c>
      <c r="F1112" s="50">
        <v>755.49450549000005</v>
      </c>
    </row>
    <row r="1113" spans="1:6" x14ac:dyDescent="0.3">
      <c r="A1113" s="8" t="s">
        <v>2366</v>
      </c>
      <c r="B1113" s="11" t="s">
        <v>2367</v>
      </c>
      <c r="C1113" s="43" t="s">
        <v>2339</v>
      </c>
      <c r="D1113" s="17">
        <v>4185</v>
      </c>
      <c r="E1113" s="40">
        <v>8</v>
      </c>
      <c r="F1113" s="50">
        <v>191.15890084</v>
      </c>
    </row>
    <row r="1114" spans="1:6" x14ac:dyDescent="0.3">
      <c r="A1114" s="8" t="s">
        <v>2368</v>
      </c>
      <c r="B1114" s="11" t="s">
        <v>2369</v>
      </c>
      <c r="C1114" s="43" t="s">
        <v>2339</v>
      </c>
      <c r="D1114" s="17">
        <v>4157</v>
      </c>
      <c r="E1114" s="40">
        <v>15</v>
      </c>
      <c r="F1114" s="50">
        <v>360.83714216999999</v>
      </c>
    </row>
    <row r="1115" spans="1:6" x14ac:dyDescent="0.3">
      <c r="A1115" s="8" t="s">
        <v>2370</v>
      </c>
      <c r="B1115" s="11" t="s">
        <v>2371</v>
      </c>
      <c r="C1115" s="43" t="s">
        <v>2339</v>
      </c>
      <c r="D1115" s="17">
        <v>4424</v>
      </c>
      <c r="E1115" s="40">
        <v>17</v>
      </c>
      <c r="F1115" s="50">
        <v>384.26763110000002</v>
      </c>
    </row>
    <row r="1116" spans="1:6" x14ac:dyDescent="0.3">
      <c r="A1116" s="8" t="s">
        <v>2372</v>
      </c>
      <c r="B1116" s="11" t="s">
        <v>2373</v>
      </c>
      <c r="C1116" s="43" t="s">
        <v>2339</v>
      </c>
      <c r="D1116" s="17">
        <v>4000</v>
      </c>
      <c r="E1116" s="40">
        <v>15</v>
      </c>
      <c r="F1116" s="50">
        <v>375</v>
      </c>
    </row>
    <row r="1117" spans="1:6" x14ac:dyDescent="0.3">
      <c r="A1117" s="8" t="s">
        <v>2374</v>
      </c>
      <c r="B1117" s="11" t="s">
        <v>2375</v>
      </c>
      <c r="C1117" s="43" t="s">
        <v>2339</v>
      </c>
      <c r="D1117" s="17">
        <v>5216</v>
      </c>
      <c r="E1117" s="40">
        <v>19</v>
      </c>
      <c r="F1117" s="50">
        <v>364.26380368000002</v>
      </c>
    </row>
    <row r="1118" spans="1:6" x14ac:dyDescent="0.3">
      <c r="A1118" s="8" t="s">
        <v>2376</v>
      </c>
      <c r="B1118" s="11" t="s">
        <v>2377</v>
      </c>
      <c r="C1118" s="43" t="s">
        <v>2339</v>
      </c>
      <c r="D1118" s="17">
        <v>3144</v>
      </c>
      <c r="E1118" s="40">
        <v>24</v>
      </c>
      <c r="F1118" s="50">
        <v>763.35877862999996</v>
      </c>
    </row>
    <row r="1119" spans="1:6" x14ac:dyDescent="0.3">
      <c r="A1119" s="8" t="s">
        <v>2378</v>
      </c>
      <c r="B1119" s="11" t="s">
        <v>2379</v>
      </c>
      <c r="C1119" s="43" t="s">
        <v>2339</v>
      </c>
      <c r="D1119" s="17">
        <v>5817</v>
      </c>
      <c r="E1119" s="40">
        <v>16</v>
      </c>
      <c r="F1119" s="50">
        <v>275.05587071999997</v>
      </c>
    </row>
    <row r="1120" spans="1:6" x14ac:dyDescent="0.3">
      <c r="A1120" s="8" t="s">
        <v>2380</v>
      </c>
      <c r="B1120" s="11" t="s">
        <v>2381</v>
      </c>
      <c r="C1120" s="43" t="s">
        <v>2339</v>
      </c>
      <c r="D1120" s="17">
        <v>6488</v>
      </c>
      <c r="E1120" s="40">
        <v>17</v>
      </c>
      <c r="F1120" s="50">
        <v>262.02219481999998</v>
      </c>
    </row>
    <row r="1121" spans="1:6" x14ac:dyDescent="0.3">
      <c r="A1121" s="8" t="s">
        <v>2382</v>
      </c>
      <c r="B1121" s="11" t="s">
        <v>2383</v>
      </c>
      <c r="C1121" s="43" t="s">
        <v>2339</v>
      </c>
      <c r="D1121" s="17">
        <v>5103</v>
      </c>
      <c r="E1121" s="40">
        <v>8</v>
      </c>
      <c r="F1121" s="50">
        <v>156.77052714000001</v>
      </c>
    </row>
    <row r="1122" spans="1:6" x14ac:dyDescent="0.3">
      <c r="A1122" s="8" t="s">
        <v>2384</v>
      </c>
      <c r="B1122" s="11" t="s">
        <v>2385</v>
      </c>
      <c r="C1122" s="43" t="s">
        <v>2339</v>
      </c>
      <c r="D1122" s="17">
        <v>3889</v>
      </c>
      <c r="E1122" s="40">
        <v>12</v>
      </c>
      <c r="F1122" s="50">
        <v>308.5626125</v>
      </c>
    </row>
    <row r="1123" spans="1:6" x14ac:dyDescent="0.3">
      <c r="A1123" s="8" t="s">
        <v>2386</v>
      </c>
      <c r="B1123" s="11" t="s">
        <v>2387</v>
      </c>
      <c r="C1123" s="43" t="s">
        <v>2339</v>
      </c>
      <c r="D1123" s="17">
        <v>5321</v>
      </c>
      <c r="E1123" s="40">
        <v>16</v>
      </c>
      <c r="F1123" s="50">
        <v>300.69535802000001</v>
      </c>
    </row>
    <row r="1124" spans="1:6" x14ac:dyDescent="0.3">
      <c r="A1124" s="8" t="s">
        <v>2388</v>
      </c>
      <c r="B1124" s="11" t="s">
        <v>2389</v>
      </c>
      <c r="C1124" s="43" t="s">
        <v>2390</v>
      </c>
      <c r="D1124" s="17">
        <v>2442</v>
      </c>
      <c r="E1124" s="40">
        <v>3</v>
      </c>
      <c r="F1124" s="50">
        <v>122.85012285000001</v>
      </c>
    </row>
    <row r="1125" spans="1:6" x14ac:dyDescent="0.3">
      <c r="A1125" s="8" t="s">
        <v>2391</v>
      </c>
      <c r="B1125" s="11" t="s">
        <v>2392</v>
      </c>
      <c r="C1125" s="43" t="s">
        <v>2390</v>
      </c>
      <c r="D1125" s="17">
        <v>5847</v>
      </c>
      <c r="E1125" s="40">
        <v>13</v>
      </c>
      <c r="F1125" s="50">
        <v>222.33624080999999</v>
      </c>
    </row>
    <row r="1126" spans="1:6" x14ac:dyDescent="0.3">
      <c r="A1126" s="8" t="s">
        <v>2393</v>
      </c>
      <c r="B1126" s="11" t="s">
        <v>2394</v>
      </c>
      <c r="C1126" s="43" t="s">
        <v>2390</v>
      </c>
      <c r="D1126" s="17">
        <v>4845</v>
      </c>
      <c r="E1126" s="40">
        <v>4</v>
      </c>
      <c r="F1126" s="50">
        <v>82.559339524999999</v>
      </c>
    </row>
    <row r="1127" spans="1:6" x14ac:dyDescent="0.3">
      <c r="A1127" s="8" t="s">
        <v>2395</v>
      </c>
      <c r="B1127" s="11" t="s">
        <v>2396</v>
      </c>
      <c r="C1127" s="43" t="s">
        <v>2390</v>
      </c>
      <c r="D1127" s="17">
        <v>3575</v>
      </c>
      <c r="E1127" s="40">
        <v>11</v>
      </c>
      <c r="F1127" s="50">
        <v>307.69230769000001</v>
      </c>
    </row>
    <row r="1128" spans="1:6" x14ac:dyDescent="0.3">
      <c r="A1128" s="8" t="s">
        <v>2397</v>
      </c>
      <c r="B1128" s="11" t="s">
        <v>605</v>
      </c>
      <c r="C1128" s="43" t="s">
        <v>2390</v>
      </c>
      <c r="D1128" s="17">
        <v>3634</v>
      </c>
      <c r="E1128" s="40">
        <v>6</v>
      </c>
      <c r="F1128" s="50">
        <v>165.10731976</v>
      </c>
    </row>
    <row r="1129" spans="1:6" x14ac:dyDescent="0.3">
      <c r="A1129" s="8" t="s">
        <v>2398</v>
      </c>
      <c r="B1129" s="11" t="s">
        <v>2399</v>
      </c>
      <c r="C1129" s="43" t="s">
        <v>2390</v>
      </c>
      <c r="D1129" s="17">
        <v>2801</v>
      </c>
      <c r="E1129" s="40">
        <v>6</v>
      </c>
      <c r="F1129" s="50">
        <v>214.20921100000001</v>
      </c>
    </row>
    <row r="1130" spans="1:6" x14ac:dyDescent="0.3">
      <c r="A1130" s="8" t="s">
        <v>2400</v>
      </c>
      <c r="B1130" s="11" t="s">
        <v>2401</v>
      </c>
      <c r="C1130" s="43" t="s">
        <v>2390</v>
      </c>
      <c r="D1130" s="17">
        <v>2447</v>
      </c>
      <c r="E1130" s="40">
        <v>5</v>
      </c>
      <c r="F1130" s="50">
        <v>204.33183489999999</v>
      </c>
    </row>
    <row r="1131" spans="1:6" x14ac:dyDescent="0.3">
      <c r="A1131" s="8" t="s">
        <v>2402</v>
      </c>
      <c r="B1131" s="11" t="s">
        <v>2403</v>
      </c>
      <c r="C1131" s="43" t="s">
        <v>2390</v>
      </c>
      <c r="D1131" s="17">
        <v>4006</v>
      </c>
      <c r="E1131" s="40">
        <v>8</v>
      </c>
      <c r="F1131" s="50">
        <v>199.70044933</v>
      </c>
    </row>
    <row r="1132" spans="1:6" x14ac:dyDescent="0.3">
      <c r="A1132" s="8" t="s">
        <v>2404</v>
      </c>
      <c r="B1132" s="11" t="s">
        <v>2405</v>
      </c>
      <c r="C1132" s="43" t="s">
        <v>2390</v>
      </c>
      <c r="D1132" s="17">
        <v>3400</v>
      </c>
      <c r="E1132" s="40">
        <v>10</v>
      </c>
      <c r="F1132" s="50">
        <v>294.11764706000002</v>
      </c>
    </row>
    <row r="1133" spans="1:6" x14ac:dyDescent="0.3">
      <c r="A1133" s="8" t="s">
        <v>2406</v>
      </c>
      <c r="B1133" s="11" t="s">
        <v>2407</v>
      </c>
      <c r="C1133" s="43" t="s">
        <v>2390</v>
      </c>
      <c r="D1133" s="17">
        <v>2853</v>
      </c>
      <c r="E1133" s="40">
        <v>10</v>
      </c>
      <c r="F1133" s="50">
        <v>350.50823694000002</v>
      </c>
    </row>
    <row r="1134" spans="1:6" x14ac:dyDescent="0.3">
      <c r="A1134" s="8" t="s">
        <v>2408</v>
      </c>
      <c r="B1134" s="11" t="s">
        <v>2409</v>
      </c>
      <c r="C1134" s="43" t="s">
        <v>2390</v>
      </c>
      <c r="D1134" s="17">
        <v>2597</v>
      </c>
      <c r="E1134" s="40">
        <v>6</v>
      </c>
      <c r="F1134" s="50">
        <v>231.03581055000001</v>
      </c>
    </row>
    <row r="1135" spans="1:6" x14ac:dyDescent="0.3">
      <c r="A1135" s="8" t="s">
        <v>2410</v>
      </c>
      <c r="B1135" s="11" t="s">
        <v>2411</v>
      </c>
      <c r="C1135" s="43" t="s">
        <v>2390</v>
      </c>
      <c r="D1135" s="17">
        <v>2182</v>
      </c>
      <c r="E1135" s="40">
        <v>3</v>
      </c>
      <c r="F1135" s="50">
        <v>137.48854262</v>
      </c>
    </row>
    <row r="1136" spans="1:6" x14ac:dyDescent="0.3">
      <c r="A1136" s="8" t="s">
        <v>2412</v>
      </c>
      <c r="B1136" s="11" t="s">
        <v>2413</v>
      </c>
      <c r="C1136" s="43" t="s">
        <v>2390</v>
      </c>
      <c r="D1136" s="17">
        <v>3825</v>
      </c>
      <c r="E1136" s="40">
        <v>14</v>
      </c>
      <c r="F1136" s="50">
        <v>366.0130719</v>
      </c>
    </row>
    <row r="1137" spans="1:6" x14ac:dyDescent="0.3">
      <c r="A1137" s="8" t="s">
        <v>2414</v>
      </c>
      <c r="B1137" s="11" t="s">
        <v>2415</v>
      </c>
      <c r="C1137" s="43" t="s">
        <v>2390</v>
      </c>
      <c r="D1137" s="17">
        <v>3929</v>
      </c>
      <c r="E1137" s="40">
        <v>5</v>
      </c>
      <c r="F1137" s="50">
        <v>127.25884449</v>
      </c>
    </row>
    <row r="1138" spans="1:6" x14ac:dyDescent="0.3">
      <c r="A1138" s="8" t="s">
        <v>2416</v>
      </c>
      <c r="B1138" s="11" t="s">
        <v>2417</v>
      </c>
      <c r="C1138" s="43" t="s">
        <v>2390</v>
      </c>
      <c r="D1138" s="17">
        <v>4298</v>
      </c>
      <c r="E1138" s="40">
        <v>18</v>
      </c>
      <c r="F1138" s="50">
        <v>418.79944160000002</v>
      </c>
    </row>
    <row r="1139" spans="1:6" x14ac:dyDescent="0.3">
      <c r="A1139" s="8" t="s">
        <v>2418</v>
      </c>
      <c r="B1139" s="11" t="s">
        <v>2419</v>
      </c>
      <c r="C1139" s="43" t="s">
        <v>2390</v>
      </c>
      <c r="D1139" s="17">
        <v>3726</v>
      </c>
      <c r="E1139" s="40">
        <v>22</v>
      </c>
      <c r="F1139" s="50">
        <v>590.44551797999998</v>
      </c>
    </row>
    <row r="1140" spans="1:6" x14ac:dyDescent="0.3">
      <c r="A1140" s="8" t="s">
        <v>2420</v>
      </c>
      <c r="B1140" s="11" t="s">
        <v>2421</v>
      </c>
      <c r="C1140" s="43" t="s">
        <v>2390</v>
      </c>
      <c r="D1140" s="17">
        <v>4284</v>
      </c>
      <c r="E1140" s="40">
        <v>9</v>
      </c>
      <c r="F1140" s="50">
        <v>210.08403361000001</v>
      </c>
    </row>
    <row r="1141" spans="1:6" x14ac:dyDescent="0.3">
      <c r="A1141" s="8" t="s">
        <v>2422</v>
      </c>
      <c r="B1141" s="11" t="s">
        <v>2423</v>
      </c>
      <c r="C1141" s="43" t="s">
        <v>2390</v>
      </c>
      <c r="D1141" s="17">
        <v>3118</v>
      </c>
      <c r="E1141" s="40">
        <v>12</v>
      </c>
      <c r="F1141" s="50">
        <v>384.86209108000003</v>
      </c>
    </row>
    <row r="1142" spans="1:6" x14ac:dyDescent="0.3">
      <c r="A1142" s="8" t="s">
        <v>2424</v>
      </c>
      <c r="B1142" s="11" t="s">
        <v>2425</v>
      </c>
      <c r="C1142" s="43" t="s">
        <v>2390</v>
      </c>
      <c r="D1142" s="17">
        <v>3230</v>
      </c>
      <c r="E1142" s="40">
        <v>10</v>
      </c>
      <c r="F1142" s="50">
        <v>309.59752322000003</v>
      </c>
    </row>
    <row r="1143" spans="1:6" x14ac:dyDescent="0.3">
      <c r="A1143" s="8" t="s">
        <v>2426</v>
      </c>
      <c r="B1143" s="11" t="s">
        <v>2427</v>
      </c>
      <c r="C1143" s="43" t="s">
        <v>2390</v>
      </c>
      <c r="D1143" s="17">
        <v>3834</v>
      </c>
      <c r="E1143" s="40">
        <v>15</v>
      </c>
      <c r="F1143" s="50">
        <v>391.23630673000002</v>
      </c>
    </row>
    <row r="1144" spans="1:6" x14ac:dyDescent="0.3">
      <c r="A1144" s="8" t="s">
        <v>2428</v>
      </c>
      <c r="B1144" s="11" t="s">
        <v>2429</v>
      </c>
      <c r="C1144" s="43" t="s">
        <v>2390</v>
      </c>
      <c r="D1144" s="17">
        <v>3989</v>
      </c>
      <c r="E1144" s="40">
        <v>14</v>
      </c>
      <c r="F1144" s="50">
        <v>350.96515417000001</v>
      </c>
    </row>
    <row r="1145" spans="1:6" x14ac:dyDescent="0.3">
      <c r="A1145" s="8" t="s">
        <v>2430</v>
      </c>
      <c r="B1145" s="11" t="s">
        <v>2431</v>
      </c>
      <c r="C1145" s="43" t="s">
        <v>2390</v>
      </c>
      <c r="D1145" s="17">
        <v>3526</v>
      </c>
      <c r="E1145" s="40">
        <v>9</v>
      </c>
      <c r="F1145" s="50">
        <v>255.24673851</v>
      </c>
    </row>
    <row r="1146" spans="1:6" x14ac:dyDescent="0.3">
      <c r="A1146" s="8" t="s">
        <v>2432</v>
      </c>
      <c r="B1146" s="11" t="s">
        <v>2433</v>
      </c>
      <c r="C1146" s="43" t="s">
        <v>2390</v>
      </c>
      <c r="D1146" s="17">
        <v>5711</v>
      </c>
      <c r="E1146" s="40">
        <v>19</v>
      </c>
      <c r="F1146" s="50">
        <v>332.69129750000002</v>
      </c>
    </row>
    <row r="1147" spans="1:6" x14ac:dyDescent="0.3">
      <c r="A1147" s="8" t="s">
        <v>2434</v>
      </c>
      <c r="B1147" s="11" t="s">
        <v>2435</v>
      </c>
      <c r="C1147" s="43" t="s">
        <v>2390</v>
      </c>
      <c r="D1147" s="17">
        <v>4542</v>
      </c>
      <c r="E1147" s="40">
        <v>12</v>
      </c>
      <c r="F1147" s="50">
        <v>264.2007926</v>
      </c>
    </row>
    <row r="1148" spans="1:6" x14ac:dyDescent="0.3">
      <c r="A1148" s="8" t="s">
        <v>2436</v>
      </c>
      <c r="B1148" s="11" t="s">
        <v>2437</v>
      </c>
      <c r="C1148" s="43" t="s">
        <v>2390</v>
      </c>
      <c r="D1148" s="17">
        <v>2930</v>
      </c>
      <c r="E1148" s="40">
        <v>2</v>
      </c>
      <c r="F1148" s="50">
        <v>68.259385666</v>
      </c>
    </row>
    <row r="1149" spans="1:6" x14ac:dyDescent="0.3">
      <c r="A1149" s="8" t="s">
        <v>2438</v>
      </c>
      <c r="B1149" s="11" t="s">
        <v>2439</v>
      </c>
      <c r="C1149" s="43" t="s">
        <v>2390</v>
      </c>
      <c r="D1149" s="17">
        <v>3781</v>
      </c>
      <c r="E1149" s="40">
        <v>13</v>
      </c>
      <c r="F1149" s="50">
        <v>343.82438508000001</v>
      </c>
    </row>
    <row r="1150" spans="1:6" x14ac:dyDescent="0.3">
      <c r="A1150" s="8" t="s">
        <v>2440</v>
      </c>
      <c r="B1150" s="11" t="s">
        <v>2441</v>
      </c>
      <c r="C1150" s="43" t="s">
        <v>2390</v>
      </c>
      <c r="D1150" s="17">
        <v>4487</v>
      </c>
      <c r="E1150" s="40">
        <v>8</v>
      </c>
      <c r="F1150" s="50">
        <v>178.292846</v>
      </c>
    </row>
    <row r="1151" spans="1:6" x14ac:dyDescent="0.3">
      <c r="A1151" s="8" t="s">
        <v>2442</v>
      </c>
      <c r="B1151" s="11" t="s">
        <v>2443</v>
      </c>
      <c r="C1151" s="43" t="s">
        <v>2390</v>
      </c>
      <c r="D1151" s="17">
        <v>3536</v>
      </c>
      <c r="E1151" s="40">
        <v>8</v>
      </c>
      <c r="F1151" s="50">
        <v>226.24434389000001</v>
      </c>
    </row>
    <row r="1152" spans="1:6" x14ac:dyDescent="0.3">
      <c r="A1152" s="8" t="s">
        <v>2444</v>
      </c>
      <c r="B1152" s="11" t="s">
        <v>2445</v>
      </c>
      <c r="C1152" s="43" t="s">
        <v>2390</v>
      </c>
      <c r="D1152" s="17">
        <v>2734</v>
      </c>
      <c r="E1152" s="40">
        <v>11</v>
      </c>
      <c r="F1152" s="50">
        <v>402.34089246999997</v>
      </c>
    </row>
    <row r="1153" spans="1:6" x14ac:dyDescent="0.3">
      <c r="A1153" s="8" t="s">
        <v>2446</v>
      </c>
      <c r="B1153" s="11" t="s">
        <v>2447</v>
      </c>
      <c r="C1153" s="43" t="s">
        <v>2390</v>
      </c>
      <c r="D1153" s="17">
        <v>2754</v>
      </c>
      <c r="E1153" s="40">
        <v>8</v>
      </c>
      <c r="F1153" s="50">
        <v>290.48656499999998</v>
      </c>
    </row>
    <row r="1154" spans="1:6" x14ac:dyDescent="0.3">
      <c r="A1154" s="8" t="s">
        <v>2448</v>
      </c>
      <c r="B1154" s="11" t="s">
        <v>2449</v>
      </c>
      <c r="C1154" s="43" t="s">
        <v>2390</v>
      </c>
      <c r="D1154" s="17">
        <v>4167</v>
      </c>
      <c r="E1154" s="40">
        <v>32</v>
      </c>
      <c r="F1154" s="50">
        <v>767.93856490999997</v>
      </c>
    </row>
    <row r="1155" spans="1:6" x14ac:dyDescent="0.3">
      <c r="A1155" s="8" t="s">
        <v>2450</v>
      </c>
      <c r="B1155" s="11" t="s">
        <v>2451</v>
      </c>
      <c r="C1155" s="43" t="s">
        <v>2390</v>
      </c>
      <c r="D1155" s="17">
        <v>3613</v>
      </c>
      <c r="E1155" s="40">
        <v>10</v>
      </c>
      <c r="F1155" s="50">
        <v>276.77830058000001</v>
      </c>
    </row>
    <row r="1156" spans="1:6" x14ac:dyDescent="0.3">
      <c r="A1156" s="8" t="s">
        <v>2452</v>
      </c>
      <c r="B1156" s="11" t="s">
        <v>2453</v>
      </c>
      <c r="C1156" s="43" t="s">
        <v>2390</v>
      </c>
      <c r="D1156" s="17">
        <v>2062</v>
      </c>
      <c r="E1156" s="40">
        <v>8</v>
      </c>
      <c r="F1156" s="50">
        <v>387.97284189999999</v>
      </c>
    </row>
    <row r="1157" spans="1:6" x14ac:dyDescent="0.3">
      <c r="A1157" s="8" t="s">
        <v>2454</v>
      </c>
      <c r="B1157" s="11" t="s">
        <v>2455</v>
      </c>
      <c r="C1157" s="43" t="s">
        <v>2390</v>
      </c>
      <c r="D1157" s="17">
        <v>2705</v>
      </c>
      <c r="E1157" s="40">
        <v>5</v>
      </c>
      <c r="F1157" s="50">
        <v>184.84288355000001</v>
      </c>
    </row>
    <row r="1158" spans="1:6" x14ac:dyDescent="0.3">
      <c r="A1158" s="8" t="s">
        <v>2456</v>
      </c>
      <c r="B1158" s="11" t="s">
        <v>2457</v>
      </c>
      <c r="C1158" s="43" t="s">
        <v>2390</v>
      </c>
      <c r="D1158" s="17">
        <v>7004</v>
      </c>
      <c r="E1158" s="40">
        <v>17</v>
      </c>
      <c r="F1158" s="50">
        <v>242.71844659999999</v>
      </c>
    </row>
    <row r="1159" spans="1:6" x14ac:dyDescent="0.3">
      <c r="A1159" s="8" t="s">
        <v>2458</v>
      </c>
      <c r="B1159" s="11" t="s">
        <v>2459</v>
      </c>
      <c r="C1159" s="43" t="s">
        <v>2390</v>
      </c>
      <c r="D1159" s="17">
        <v>4004</v>
      </c>
      <c r="E1159" s="40">
        <v>7</v>
      </c>
      <c r="F1159" s="50">
        <v>174.82517483000001</v>
      </c>
    </row>
    <row r="1160" spans="1:6" x14ac:dyDescent="0.3">
      <c r="A1160" s="8" t="s">
        <v>2460</v>
      </c>
      <c r="B1160" s="11" t="s">
        <v>2461</v>
      </c>
      <c r="C1160" s="43" t="s">
        <v>2390</v>
      </c>
      <c r="D1160" s="17">
        <v>4062</v>
      </c>
      <c r="E1160" s="40">
        <v>15</v>
      </c>
      <c r="F1160" s="50">
        <v>369.27621861</v>
      </c>
    </row>
    <row r="1161" spans="1:6" x14ac:dyDescent="0.3">
      <c r="A1161" s="8" t="s">
        <v>2462</v>
      </c>
      <c r="B1161" s="11" t="s">
        <v>2463</v>
      </c>
      <c r="C1161" s="43" t="s">
        <v>2390</v>
      </c>
      <c r="D1161" s="17">
        <v>3747</v>
      </c>
      <c r="E1161" s="40">
        <v>14</v>
      </c>
      <c r="F1161" s="50">
        <v>373.63223912000001</v>
      </c>
    </row>
    <row r="1162" spans="1:6" x14ac:dyDescent="0.3">
      <c r="A1162" s="8" t="s">
        <v>2464</v>
      </c>
      <c r="B1162" s="11" t="s">
        <v>2465</v>
      </c>
      <c r="C1162" s="43" t="s">
        <v>2390</v>
      </c>
      <c r="D1162" s="17">
        <v>4289</v>
      </c>
      <c r="E1162" s="40">
        <v>16</v>
      </c>
      <c r="F1162" s="50">
        <v>373.04733038000001</v>
      </c>
    </row>
    <row r="1163" spans="1:6" x14ac:dyDescent="0.3">
      <c r="A1163" s="8" t="s">
        <v>2466</v>
      </c>
      <c r="B1163" s="11" t="s">
        <v>2467</v>
      </c>
      <c r="C1163" s="43" t="s">
        <v>2390</v>
      </c>
      <c r="D1163" s="17">
        <v>3235</v>
      </c>
      <c r="E1163" s="40">
        <v>7</v>
      </c>
      <c r="F1163" s="50">
        <v>216.38330757</v>
      </c>
    </row>
    <row r="1164" spans="1:6" x14ac:dyDescent="0.3">
      <c r="A1164" s="8" t="s">
        <v>2468</v>
      </c>
      <c r="B1164" s="11" t="s">
        <v>2469</v>
      </c>
      <c r="C1164" s="43" t="s">
        <v>2390</v>
      </c>
      <c r="D1164" s="17">
        <v>2896</v>
      </c>
      <c r="E1164" s="40">
        <v>9</v>
      </c>
      <c r="F1164" s="50">
        <v>310.77348066000002</v>
      </c>
    </row>
    <row r="1165" spans="1:6" x14ac:dyDescent="0.3">
      <c r="A1165" s="8" t="s">
        <v>2470</v>
      </c>
      <c r="B1165" s="11" t="s">
        <v>2471</v>
      </c>
      <c r="C1165" s="43" t="s">
        <v>2390</v>
      </c>
      <c r="D1165" s="17">
        <v>4837</v>
      </c>
      <c r="E1165" s="40">
        <v>7</v>
      </c>
      <c r="F1165" s="50">
        <v>144.71780029000001</v>
      </c>
    </row>
    <row r="1166" spans="1:6" x14ac:dyDescent="0.3">
      <c r="A1166" s="8" t="s">
        <v>2472</v>
      </c>
      <c r="B1166" s="11" t="s">
        <v>2473</v>
      </c>
      <c r="C1166" s="43" t="s">
        <v>2390</v>
      </c>
      <c r="D1166" s="17">
        <v>4505</v>
      </c>
      <c r="E1166" s="40">
        <v>18</v>
      </c>
      <c r="F1166" s="50">
        <v>399.55604883000001</v>
      </c>
    </row>
    <row r="1167" spans="1:6" x14ac:dyDescent="0.3">
      <c r="A1167" s="8" t="s">
        <v>2474</v>
      </c>
      <c r="B1167" s="11" t="s">
        <v>2475</v>
      </c>
      <c r="C1167" s="43" t="s">
        <v>2390</v>
      </c>
      <c r="D1167" s="17">
        <v>3709</v>
      </c>
      <c r="E1167" s="40">
        <v>39</v>
      </c>
      <c r="F1167" s="50">
        <v>1051.4963602</v>
      </c>
    </row>
    <row r="1168" spans="1:6" x14ac:dyDescent="0.3">
      <c r="A1168" s="8" t="s">
        <v>2476</v>
      </c>
      <c r="B1168" s="11" t="s">
        <v>2477</v>
      </c>
      <c r="C1168" s="43" t="s">
        <v>2390</v>
      </c>
      <c r="D1168" s="17">
        <v>3973</v>
      </c>
      <c r="E1168" s="40">
        <v>11</v>
      </c>
      <c r="F1168" s="50">
        <v>276.86886484000001</v>
      </c>
    </row>
    <row r="1169" spans="1:6" x14ac:dyDescent="0.3">
      <c r="A1169" s="8" t="s">
        <v>2478</v>
      </c>
      <c r="B1169" s="11" t="s">
        <v>2479</v>
      </c>
      <c r="C1169" s="43" t="s">
        <v>2390</v>
      </c>
      <c r="D1169" s="17">
        <v>3421</v>
      </c>
      <c r="E1169" s="40">
        <v>7</v>
      </c>
      <c r="F1169" s="50">
        <v>204.61853259</v>
      </c>
    </row>
    <row r="1170" spans="1:6" x14ac:dyDescent="0.3">
      <c r="A1170" s="8" t="s">
        <v>2480</v>
      </c>
      <c r="B1170" s="11" t="s">
        <v>2481</v>
      </c>
      <c r="C1170" s="43" t="s">
        <v>2390</v>
      </c>
      <c r="D1170" s="17">
        <v>3103</v>
      </c>
      <c r="E1170" s="40">
        <v>9</v>
      </c>
      <c r="F1170" s="50">
        <v>290.04189494000002</v>
      </c>
    </row>
    <row r="1171" spans="1:6" x14ac:dyDescent="0.3">
      <c r="A1171" s="8" t="s">
        <v>2482</v>
      </c>
      <c r="B1171" s="11" t="s">
        <v>2483</v>
      </c>
      <c r="C1171" s="43" t="s">
        <v>2390</v>
      </c>
      <c r="D1171" s="17">
        <v>6658</v>
      </c>
      <c r="E1171" s="40">
        <v>35</v>
      </c>
      <c r="F1171" s="50">
        <v>525.68338840000001</v>
      </c>
    </row>
    <row r="1172" spans="1:6" x14ac:dyDescent="0.3">
      <c r="A1172" s="8" t="s">
        <v>2484</v>
      </c>
      <c r="B1172" s="11" t="s">
        <v>2485</v>
      </c>
      <c r="C1172" s="43" t="s">
        <v>2390</v>
      </c>
      <c r="D1172" s="17">
        <v>8215</v>
      </c>
      <c r="E1172" s="40">
        <v>12</v>
      </c>
      <c r="F1172" s="50">
        <v>146.07425441000001</v>
      </c>
    </row>
    <row r="1173" spans="1:6" x14ac:dyDescent="0.3">
      <c r="A1173" s="8" t="s">
        <v>2486</v>
      </c>
      <c r="B1173" s="11" t="s">
        <v>2487</v>
      </c>
      <c r="C1173" s="43" t="s">
        <v>2390</v>
      </c>
      <c r="D1173" s="17">
        <v>6260</v>
      </c>
      <c r="E1173" s="40">
        <v>16</v>
      </c>
      <c r="F1173" s="50">
        <v>255.59105431</v>
      </c>
    </row>
    <row r="1174" spans="1:6" x14ac:dyDescent="0.3">
      <c r="A1174" s="8" t="s">
        <v>2488</v>
      </c>
      <c r="B1174" s="11" t="s">
        <v>2489</v>
      </c>
      <c r="C1174" s="43" t="s">
        <v>2390</v>
      </c>
      <c r="D1174" s="17">
        <v>4073</v>
      </c>
      <c r="E1174" s="40">
        <v>17</v>
      </c>
      <c r="F1174" s="50">
        <v>417.38276454999999</v>
      </c>
    </row>
    <row r="1175" spans="1:6" x14ac:dyDescent="0.3">
      <c r="A1175" s="8" t="s">
        <v>2490</v>
      </c>
      <c r="B1175" s="11" t="s">
        <v>2491</v>
      </c>
      <c r="C1175" s="43" t="s">
        <v>2390</v>
      </c>
      <c r="D1175" s="17">
        <v>4455</v>
      </c>
      <c r="E1175" s="40">
        <v>18</v>
      </c>
      <c r="F1175" s="50">
        <v>404.04040404</v>
      </c>
    </row>
    <row r="1176" spans="1:6" x14ac:dyDescent="0.3">
      <c r="A1176" s="8" t="s">
        <v>2492</v>
      </c>
      <c r="B1176" s="11" t="s">
        <v>2493</v>
      </c>
      <c r="C1176" s="43" t="s">
        <v>2390</v>
      </c>
      <c r="D1176" s="17">
        <v>3717</v>
      </c>
      <c r="E1176" s="40">
        <v>9</v>
      </c>
      <c r="F1176" s="50">
        <v>242.13075061000001</v>
      </c>
    </row>
    <row r="1177" spans="1:6" x14ac:dyDescent="0.3">
      <c r="A1177" s="8" t="s">
        <v>2494</v>
      </c>
      <c r="B1177" s="11" t="s">
        <v>2495</v>
      </c>
      <c r="C1177" s="43" t="s">
        <v>2390</v>
      </c>
      <c r="D1177" s="17">
        <v>5613</v>
      </c>
      <c r="E1177" s="40">
        <v>20</v>
      </c>
      <c r="F1177" s="50">
        <v>356.31569571</v>
      </c>
    </row>
    <row r="1178" spans="1:6" x14ac:dyDescent="0.3">
      <c r="A1178" s="8" t="s">
        <v>2496</v>
      </c>
      <c r="B1178" s="11" t="s">
        <v>2497</v>
      </c>
      <c r="C1178" s="43" t="s">
        <v>2390</v>
      </c>
      <c r="D1178" s="17">
        <v>3546</v>
      </c>
      <c r="E1178" s="40">
        <v>12</v>
      </c>
      <c r="F1178" s="50">
        <v>338.40947547000002</v>
      </c>
    </row>
    <row r="1179" spans="1:6" x14ac:dyDescent="0.3">
      <c r="A1179" s="8" t="s">
        <v>2498</v>
      </c>
      <c r="B1179" s="11" t="s">
        <v>2499</v>
      </c>
      <c r="C1179" s="43" t="s">
        <v>2390</v>
      </c>
      <c r="D1179" s="17">
        <v>3480</v>
      </c>
      <c r="E1179" s="40">
        <v>33</v>
      </c>
      <c r="F1179" s="50">
        <v>948.27586207000002</v>
      </c>
    </row>
    <row r="1180" spans="1:6" x14ac:dyDescent="0.3">
      <c r="A1180" s="8" t="s">
        <v>2500</v>
      </c>
      <c r="B1180" s="11" t="s">
        <v>2501</v>
      </c>
      <c r="C1180" s="43" t="s">
        <v>2390</v>
      </c>
      <c r="D1180" s="17">
        <v>3363</v>
      </c>
      <c r="E1180" s="40">
        <v>22</v>
      </c>
      <c r="F1180" s="50">
        <v>654.17781742</v>
      </c>
    </row>
    <row r="1181" spans="1:6" x14ac:dyDescent="0.3">
      <c r="A1181" s="8" t="s">
        <v>2502</v>
      </c>
      <c r="B1181" s="11" t="s">
        <v>2503</v>
      </c>
      <c r="C1181" s="43" t="s">
        <v>2390</v>
      </c>
      <c r="D1181" s="17">
        <v>2956</v>
      </c>
      <c r="E1181" s="40">
        <v>8</v>
      </c>
      <c r="F1181" s="50">
        <v>270.63599459</v>
      </c>
    </row>
    <row r="1182" spans="1:6" x14ac:dyDescent="0.3">
      <c r="A1182" s="8" t="s">
        <v>2504</v>
      </c>
      <c r="B1182" s="11" t="s">
        <v>2505</v>
      </c>
      <c r="C1182" s="43" t="s">
        <v>2390</v>
      </c>
      <c r="D1182" s="17">
        <v>2798</v>
      </c>
      <c r="E1182" s="40">
        <v>15</v>
      </c>
      <c r="F1182" s="50">
        <v>536.09721229000002</v>
      </c>
    </row>
    <row r="1183" spans="1:6" x14ac:dyDescent="0.3">
      <c r="A1183" s="8" t="s">
        <v>2506</v>
      </c>
      <c r="B1183" s="11" t="s">
        <v>2507</v>
      </c>
      <c r="C1183" s="43" t="s">
        <v>2390</v>
      </c>
      <c r="D1183" s="17">
        <v>3754</v>
      </c>
      <c r="E1183" s="40">
        <v>5</v>
      </c>
      <c r="F1183" s="50">
        <v>133.19126265</v>
      </c>
    </row>
    <row r="1184" spans="1:6" x14ac:dyDescent="0.3">
      <c r="A1184" s="8" t="s">
        <v>2508</v>
      </c>
      <c r="B1184" s="11" t="s">
        <v>2509</v>
      </c>
      <c r="C1184" s="43" t="s">
        <v>2390</v>
      </c>
      <c r="D1184" s="17">
        <v>4313</v>
      </c>
      <c r="E1184" s="40">
        <v>17</v>
      </c>
      <c r="F1184" s="50">
        <v>394.15719917000001</v>
      </c>
    </row>
    <row r="1185" spans="1:6" x14ac:dyDescent="0.3">
      <c r="A1185" s="8" t="s">
        <v>2510</v>
      </c>
      <c r="B1185" s="11" t="s">
        <v>2511</v>
      </c>
      <c r="C1185" s="43" t="s">
        <v>2390</v>
      </c>
      <c r="D1185" s="17">
        <v>4520</v>
      </c>
      <c r="E1185" s="40">
        <v>14</v>
      </c>
      <c r="F1185" s="50">
        <v>309.73451326999998</v>
      </c>
    </row>
    <row r="1186" spans="1:6" x14ac:dyDescent="0.3">
      <c r="A1186" s="8" t="s">
        <v>2512</v>
      </c>
      <c r="B1186" s="11" t="s">
        <v>2513</v>
      </c>
      <c r="C1186" s="43" t="s">
        <v>2390</v>
      </c>
      <c r="D1186" s="17">
        <v>7993</v>
      </c>
      <c r="E1186" s="40">
        <v>38</v>
      </c>
      <c r="F1186" s="50">
        <v>475.41598899000002</v>
      </c>
    </row>
    <row r="1187" spans="1:6" x14ac:dyDescent="0.3">
      <c r="A1187" s="8" t="s">
        <v>2514</v>
      </c>
      <c r="B1187" s="11" t="s">
        <v>2515</v>
      </c>
      <c r="C1187" s="43" t="s">
        <v>2390</v>
      </c>
      <c r="D1187" s="17">
        <v>3484</v>
      </c>
      <c r="E1187" s="40">
        <v>6</v>
      </c>
      <c r="F1187" s="50">
        <v>172.21584386000001</v>
      </c>
    </row>
    <row r="1188" spans="1:6" x14ac:dyDescent="0.3">
      <c r="A1188" s="8" t="s">
        <v>2516</v>
      </c>
      <c r="B1188" s="11" t="s">
        <v>2517</v>
      </c>
      <c r="C1188" s="43" t="s">
        <v>2390</v>
      </c>
      <c r="D1188" s="17">
        <v>3712</v>
      </c>
      <c r="E1188" s="40">
        <v>21</v>
      </c>
      <c r="F1188" s="50">
        <v>565.73275862000003</v>
      </c>
    </row>
    <row r="1189" spans="1:6" x14ac:dyDescent="0.3">
      <c r="A1189" s="8" t="s">
        <v>2518</v>
      </c>
      <c r="B1189" s="11" t="s">
        <v>2519</v>
      </c>
      <c r="C1189" s="43" t="s">
        <v>2390</v>
      </c>
      <c r="D1189" s="17">
        <v>4107</v>
      </c>
      <c r="E1189" s="40">
        <v>18</v>
      </c>
      <c r="F1189" s="50">
        <v>438.27611395000002</v>
      </c>
    </row>
    <row r="1190" spans="1:6" x14ac:dyDescent="0.3">
      <c r="A1190" s="8" t="s">
        <v>2520</v>
      </c>
      <c r="B1190" s="11" t="s">
        <v>2521</v>
      </c>
      <c r="C1190" s="43" t="s">
        <v>2390</v>
      </c>
      <c r="D1190" s="17">
        <v>4799</v>
      </c>
      <c r="E1190" s="40">
        <v>6</v>
      </c>
      <c r="F1190" s="50">
        <v>125.02604709000001</v>
      </c>
    </row>
    <row r="1191" spans="1:6" x14ac:dyDescent="0.3">
      <c r="A1191" s="8" t="s">
        <v>2522</v>
      </c>
      <c r="B1191" s="11" t="s">
        <v>2523</v>
      </c>
      <c r="C1191" s="43" t="s">
        <v>2390</v>
      </c>
      <c r="D1191" s="17">
        <v>4373</v>
      </c>
      <c r="E1191" s="40">
        <v>12</v>
      </c>
      <c r="F1191" s="50">
        <v>274.41115939000002</v>
      </c>
    </row>
    <row r="1192" spans="1:6" x14ac:dyDescent="0.3">
      <c r="A1192" s="8" t="s">
        <v>2524</v>
      </c>
      <c r="B1192" s="11" t="s">
        <v>2525</v>
      </c>
      <c r="C1192" s="43" t="s">
        <v>2390</v>
      </c>
      <c r="D1192" s="17">
        <v>3037</v>
      </c>
      <c r="E1192" s="40">
        <v>10</v>
      </c>
      <c r="F1192" s="50">
        <v>329.2723082</v>
      </c>
    </row>
    <row r="1193" spans="1:6" x14ac:dyDescent="0.3">
      <c r="A1193" s="8" t="s">
        <v>2526</v>
      </c>
      <c r="B1193" s="11" t="s">
        <v>2527</v>
      </c>
      <c r="C1193" s="43" t="s">
        <v>2390</v>
      </c>
      <c r="D1193" s="17">
        <v>2951</v>
      </c>
      <c r="E1193" s="40">
        <v>10</v>
      </c>
      <c r="F1193" s="50">
        <v>338.86818027999999</v>
      </c>
    </row>
    <row r="1194" spans="1:6" x14ac:dyDescent="0.3">
      <c r="A1194" s="8" t="s">
        <v>2528</v>
      </c>
      <c r="B1194" s="11" t="s">
        <v>2529</v>
      </c>
      <c r="C1194" s="43" t="s">
        <v>2390</v>
      </c>
      <c r="D1194" s="17">
        <v>2606</v>
      </c>
      <c r="E1194" s="40">
        <v>2</v>
      </c>
      <c r="F1194" s="50">
        <v>76.745970837000002</v>
      </c>
    </row>
    <row r="1195" spans="1:6" x14ac:dyDescent="0.3">
      <c r="A1195" s="8" t="s">
        <v>2530</v>
      </c>
      <c r="B1195" s="11" t="s">
        <v>2531</v>
      </c>
      <c r="C1195" s="43" t="s">
        <v>2390</v>
      </c>
      <c r="D1195" s="17">
        <v>3939</v>
      </c>
      <c r="E1195" s="40">
        <v>5</v>
      </c>
      <c r="F1195" s="50">
        <v>126.9357705</v>
      </c>
    </row>
    <row r="1196" spans="1:6" x14ac:dyDescent="0.3">
      <c r="A1196" s="8" t="s">
        <v>2532</v>
      </c>
      <c r="B1196" s="11" t="s">
        <v>2533</v>
      </c>
      <c r="C1196" s="43" t="s">
        <v>2390</v>
      </c>
      <c r="D1196" s="17">
        <v>4246</v>
      </c>
      <c r="E1196" s="40">
        <v>4</v>
      </c>
      <c r="F1196" s="50">
        <v>94.206311822999993</v>
      </c>
    </row>
    <row r="1197" spans="1:6" x14ac:dyDescent="0.3">
      <c r="A1197" s="8" t="s">
        <v>2534</v>
      </c>
      <c r="B1197" s="11" t="s">
        <v>2535</v>
      </c>
      <c r="C1197" s="43" t="s">
        <v>2390</v>
      </c>
      <c r="D1197" s="17">
        <v>3724</v>
      </c>
      <c r="E1197" s="40">
        <v>14</v>
      </c>
      <c r="F1197" s="50">
        <v>375.93984962000002</v>
      </c>
    </row>
    <row r="1198" spans="1:6" x14ac:dyDescent="0.3">
      <c r="A1198" s="8" t="s">
        <v>2536</v>
      </c>
      <c r="B1198" s="11" t="s">
        <v>2537</v>
      </c>
      <c r="C1198" s="43" t="s">
        <v>2390</v>
      </c>
      <c r="D1198" s="17">
        <v>2649</v>
      </c>
      <c r="E1198" s="40">
        <v>5</v>
      </c>
      <c r="F1198" s="50">
        <v>188.75047187999999</v>
      </c>
    </row>
    <row r="1199" spans="1:6" x14ac:dyDescent="0.3">
      <c r="A1199" s="8" t="s">
        <v>2538</v>
      </c>
      <c r="B1199" s="11" t="s">
        <v>2539</v>
      </c>
      <c r="C1199" s="43" t="s">
        <v>2390</v>
      </c>
      <c r="D1199" s="17">
        <v>5304</v>
      </c>
      <c r="E1199" s="40">
        <v>27</v>
      </c>
      <c r="F1199" s="50">
        <v>509.04977375999999</v>
      </c>
    </row>
    <row r="1200" spans="1:6" x14ac:dyDescent="0.3">
      <c r="A1200" s="8" t="s">
        <v>2540</v>
      </c>
      <c r="B1200" s="11" t="s">
        <v>2541</v>
      </c>
      <c r="C1200" s="43" t="s">
        <v>2390</v>
      </c>
      <c r="D1200" s="17">
        <v>3992</v>
      </c>
      <c r="E1200" s="40">
        <v>29</v>
      </c>
      <c r="F1200" s="50">
        <v>726.45290580999995</v>
      </c>
    </row>
    <row r="1201" spans="1:6" x14ac:dyDescent="0.3">
      <c r="A1201" s="8" t="s">
        <v>2542</v>
      </c>
      <c r="B1201" s="11" t="s">
        <v>2543</v>
      </c>
      <c r="C1201" s="43" t="s">
        <v>2390</v>
      </c>
      <c r="D1201" s="17">
        <v>3031</v>
      </c>
      <c r="E1201" s="40">
        <v>11</v>
      </c>
      <c r="F1201" s="50">
        <v>362.91652920000001</v>
      </c>
    </row>
    <row r="1202" spans="1:6" x14ac:dyDescent="0.3">
      <c r="A1202" s="8" t="s">
        <v>2544</v>
      </c>
      <c r="B1202" s="11" t="s">
        <v>2545</v>
      </c>
      <c r="C1202" s="43" t="s">
        <v>2390</v>
      </c>
      <c r="D1202" s="17">
        <v>4066</v>
      </c>
      <c r="E1202" s="40">
        <v>6</v>
      </c>
      <c r="F1202" s="50">
        <v>147.56517461999999</v>
      </c>
    </row>
    <row r="1203" spans="1:6" x14ac:dyDescent="0.3">
      <c r="A1203" s="8" t="s">
        <v>2546</v>
      </c>
      <c r="B1203" s="11" t="s">
        <v>2547</v>
      </c>
      <c r="C1203" s="43" t="s">
        <v>2390</v>
      </c>
      <c r="D1203" s="17">
        <v>3465</v>
      </c>
      <c r="E1203" s="40">
        <v>19</v>
      </c>
      <c r="F1203" s="50">
        <v>548.34054834000005</v>
      </c>
    </row>
    <row r="1204" spans="1:6" x14ac:dyDescent="0.3">
      <c r="A1204" s="8" t="s">
        <v>2548</v>
      </c>
      <c r="B1204" s="11" t="s">
        <v>2549</v>
      </c>
      <c r="C1204" s="43" t="s">
        <v>2390</v>
      </c>
      <c r="D1204" s="17">
        <v>3554</v>
      </c>
      <c r="E1204" s="40">
        <v>13</v>
      </c>
      <c r="F1204" s="50">
        <v>365.78503095000002</v>
      </c>
    </row>
    <row r="1205" spans="1:6" x14ac:dyDescent="0.3">
      <c r="A1205" s="8" t="s">
        <v>2550</v>
      </c>
      <c r="B1205" s="11" t="s">
        <v>2551</v>
      </c>
      <c r="C1205" s="43" t="s">
        <v>2390</v>
      </c>
      <c r="D1205" s="17">
        <v>3872</v>
      </c>
      <c r="E1205" s="40">
        <v>4</v>
      </c>
      <c r="F1205" s="50">
        <v>103.30578512</v>
      </c>
    </row>
    <row r="1206" spans="1:6" x14ac:dyDescent="0.3">
      <c r="A1206" s="8" t="s">
        <v>2552</v>
      </c>
      <c r="B1206" s="11" t="s">
        <v>2553</v>
      </c>
      <c r="C1206" s="43" t="s">
        <v>2554</v>
      </c>
      <c r="D1206" s="17">
        <v>5577</v>
      </c>
      <c r="E1206" s="40">
        <v>16</v>
      </c>
      <c r="F1206" s="50">
        <v>286.89259457999998</v>
      </c>
    </row>
    <row r="1207" spans="1:6" x14ac:dyDescent="0.3">
      <c r="A1207" s="8" t="s">
        <v>2555</v>
      </c>
      <c r="B1207" s="11" t="s">
        <v>2556</v>
      </c>
      <c r="C1207" s="43" t="s">
        <v>2554</v>
      </c>
      <c r="D1207" s="17">
        <v>4427</v>
      </c>
      <c r="E1207" s="40">
        <v>8</v>
      </c>
      <c r="F1207" s="50">
        <v>180.70928394000001</v>
      </c>
    </row>
    <row r="1208" spans="1:6" x14ac:dyDescent="0.3">
      <c r="A1208" s="8" t="s">
        <v>2557</v>
      </c>
      <c r="B1208" s="11" t="s">
        <v>2558</v>
      </c>
      <c r="C1208" s="43" t="s">
        <v>2554</v>
      </c>
      <c r="D1208" s="17">
        <v>3192</v>
      </c>
      <c r="E1208" s="40">
        <v>2</v>
      </c>
      <c r="F1208" s="50">
        <v>62.656641604000001</v>
      </c>
    </row>
    <row r="1209" spans="1:6" x14ac:dyDescent="0.3">
      <c r="A1209" s="8" t="s">
        <v>2559</v>
      </c>
      <c r="B1209" s="11" t="s">
        <v>2560</v>
      </c>
      <c r="C1209" s="43" t="s">
        <v>2554</v>
      </c>
      <c r="D1209" s="17">
        <v>3848</v>
      </c>
      <c r="E1209" s="40">
        <v>7</v>
      </c>
      <c r="F1209" s="50">
        <v>181.91268191</v>
      </c>
    </row>
    <row r="1210" spans="1:6" x14ac:dyDescent="0.3">
      <c r="A1210" s="8" t="s">
        <v>2561</v>
      </c>
      <c r="B1210" s="11" t="s">
        <v>2562</v>
      </c>
      <c r="C1210" s="43" t="s">
        <v>2554</v>
      </c>
      <c r="D1210" s="17">
        <v>3153</v>
      </c>
      <c r="E1210" s="40">
        <v>5</v>
      </c>
      <c r="F1210" s="50">
        <v>158.57913099000001</v>
      </c>
    </row>
    <row r="1211" spans="1:6" x14ac:dyDescent="0.3">
      <c r="A1211" s="8" t="s">
        <v>2563</v>
      </c>
      <c r="B1211" s="11" t="s">
        <v>2564</v>
      </c>
      <c r="C1211" s="43" t="s">
        <v>2554</v>
      </c>
      <c r="D1211" s="17">
        <v>2722</v>
      </c>
      <c r="E1211" s="40">
        <v>8</v>
      </c>
      <c r="F1211" s="50">
        <v>293.90154297999999</v>
      </c>
    </row>
    <row r="1212" spans="1:6" x14ac:dyDescent="0.3">
      <c r="A1212" s="8" t="s">
        <v>2565</v>
      </c>
      <c r="B1212" s="11" t="s">
        <v>2566</v>
      </c>
      <c r="C1212" s="43" t="s">
        <v>2554</v>
      </c>
      <c r="D1212" s="17">
        <v>2846</v>
      </c>
      <c r="E1212" s="40">
        <v>10</v>
      </c>
      <c r="F1212" s="50">
        <v>351.37034433999997</v>
      </c>
    </row>
    <row r="1213" spans="1:6" x14ac:dyDescent="0.3">
      <c r="A1213" s="8" t="s">
        <v>2567</v>
      </c>
      <c r="B1213" s="11" t="s">
        <v>2568</v>
      </c>
      <c r="C1213" s="43" t="s">
        <v>2554</v>
      </c>
      <c r="D1213" s="17">
        <v>3362</v>
      </c>
      <c r="E1213" s="40">
        <v>26</v>
      </c>
      <c r="F1213" s="50">
        <v>773.34919691000005</v>
      </c>
    </row>
    <row r="1214" spans="1:6" x14ac:dyDescent="0.3">
      <c r="A1214" s="8" t="s">
        <v>2569</v>
      </c>
      <c r="B1214" s="11" t="s">
        <v>2570</v>
      </c>
      <c r="C1214" s="43" t="s">
        <v>2554</v>
      </c>
      <c r="D1214" s="17">
        <v>3392</v>
      </c>
      <c r="E1214" s="40">
        <v>5</v>
      </c>
      <c r="F1214" s="50">
        <v>147.40566038</v>
      </c>
    </row>
    <row r="1215" spans="1:6" x14ac:dyDescent="0.3">
      <c r="A1215" s="8" t="s">
        <v>2571</v>
      </c>
      <c r="B1215" s="11" t="s">
        <v>2572</v>
      </c>
      <c r="C1215" s="43" t="s">
        <v>2554</v>
      </c>
      <c r="D1215" s="17">
        <v>5370</v>
      </c>
      <c r="E1215" s="40">
        <v>11</v>
      </c>
      <c r="F1215" s="50">
        <v>204.84171322</v>
      </c>
    </row>
    <row r="1216" spans="1:6" x14ac:dyDescent="0.3">
      <c r="A1216" s="8" t="s">
        <v>2573</v>
      </c>
      <c r="B1216" s="11" t="s">
        <v>2574</v>
      </c>
      <c r="C1216" s="43" t="s">
        <v>2554</v>
      </c>
      <c r="D1216" s="17">
        <v>4113</v>
      </c>
      <c r="E1216" s="40">
        <v>8</v>
      </c>
      <c r="F1216" s="50">
        <v>194.50522733</v>
      </c>
    </row>
    <row r="1217" spans="1:6" x14ac:dyDescent="0.3">
      <c r="A1217" s="8" t="s">
        <v>2575</v>
      </c>
      <c r="B1217" s="11" t="s">
        <v>2576</v>
      </c>
      <c r="C1217" s="43" t="s">
        <v>2554</v>
      </c>
      <c r="D1217" s="17">
        <v>4238</v>
      </c>
      <c r="E1217" s="40">
        <v>23</v>
      </c>
      <c r="F1217" s="50">
        <v>542.70882491999998</v>
      </c>
    </row>
    <row r="1218" spans="1:6" x14ac:dyDescent="0.3">
      <c r="A1218" s="8" t="s">
        <v>2577</v>
      </c>
      <c r="B1218" s="11" t="s">
        <v>2578</v>
      </c>
      <c r="C1218" s="43" t="s">
        <v>2554</v>
      </c>
      <c r="D1218" s="17">
        <v>2510</v>
      </c>
      <c r="E1218" s="40">
        <v>3</v>
      </c>
      <c r="F1218" s="50">
        <v>119.52191234999999</v>
      </c>
    </row>
    <row r="1219" spans="1:6" x14ac:dyDescent="0.3">
      <c r="A1219" s="8" t="s">
        <v>2579</v>
      </c>
      <c r="B1219" s="11" t="s">
        <v>563</v>
      </c>
      <c r="C1219" s="43" t="s">
        <v>2554</v>
      </c>
      <c r="D1219" s="17">
        <v>3689</v>
      </c>
      <c r="E1219" s="40">
        <v>2</v>
      </c>
      <c r="F1219" s="50">
        <v>54.215234481000003</v>
      </c>
    </row>
    <row r="1220" spans="1:6" x14ac:dyDescent="0.3">
      <c r="A1220" s="8" t="s">
        <v>2580</v>
      </c>
      <c r="B1220" s="11" t="s">
        <v>2581</v>
      </c>
      <c r="C1220" s="43" t="s">
        <v>2554</v>
      </c>
      <c r="D1220" s="17">
        <v>3648</v>
      </c>
      <c r="E1220" s="40">
        <v>19</v>
      </c>
      <c r="F1220" s="50">
        <v>520.83333332999996</v>
      </c>
    </row>
    <row r="1221" spans="1:6" x14ac:dyDescent="0.3">
      <c r="A1221" s="8" t="s">
        <v>2582</v>
      </c>
      <c r="B1221" s="11" t="s">
        <v>2583</v>
      </c>
      <c r="C1221" s="43" t="s">
        <v>2554</v>
      </c>
      <c r="D1221" s="17">
        <v>3191</v>
      </c>
      <c r="E1221" s="40">
        <v>6</v>
      </c>
      <c r="F1221" s="50">
        <v>188.02883109000001</v>
      </c>
    </row>
    <row r="1222" spans="1:6" x14ac:dyDescent="0.3">
      <c r="A1222" s="8" t="s">
        <v>2584</v>
      </c>
      <c r="B1222" s="11" t="s">
        <v>2585</v>
      </c>
      <c r="C1222" s="43" t="s">
        <v>2554</v>
      </c>
      <c r="D1222" s="17">
        <v>2841</v>
      </c>
      <c r="E1222" s="40">
        <v>2</v>
      </c>
      <c r="F1222" s="50">
        <v>70.397747272000004</v>
      </c>
    </row>
    <row r="1223" spans="1:6" x14ac:dyDescent="0.3">
      <c r="A1223" s="8" t="s">
        <v>2586</v>
      </c>
      <c r="B1223" s="11" t="s">
        <v>2587</v>
      </c>
      <c r="C1223" s="43" t="s">
        <v>2554</v>
      </c>
      <c r="D1223" s="17">
        <v>7054</v>
      </c>
      <c r="E1223" s="40">
        <v>11</v>
      </c>
      <c r="F1223" s="50">
        <v>155.93989225999999</v>
      </c>
    </row>
    <row r="1224" spans="1:6" x14ac:dyDescent="0.3">
      <c r="A1224" s="8" t="s">
        <v>2588</v>
      </c>
      <c r="B1224" s="11" t="s">
        <v>2589</v>
      </c>
      <c r="C1224" s="43" t="s">
        <v>2554</v>
      </c>
      <c r="D1224" s="17">
        <v>2874</v>
      </c>
      <c r="E1224" s="40">
        <v>2</v>
      </c>
      <c r="F1224" s="50">
        <v>69.589422408000004</v>
      </c>
    </row>
    <row r="1225" spans="1:6" x14ac:dyDescent="0.3">
      <c r="A1225" s="8" t="s">
        <v>2590</v>
      </c>
      <c r="B1225" s="11" t="s">
        <v>2591</v>
      </c>
      <c r="C1225" s="43" t="s">
        <v>2554</v>
      </c>
      <c r="D1225" s="17">
        <v>5534</v>
      </c>
      <c r="E1225" s="40">
        <v>9</v>
      </c>
      <c r="F1225" s="50">
        <v>162.63100831</v>
      </c>
    </row>
    <row r="1226" spans="1:6" x14ac:dyDescent="0.3">
      <c r="A1226" s="8" t="s">
        <v>2592</v>
      </c>
      <c r="B1226" s="11" t="s">
        <v>2593</v>
      </c>
      <c r="C1226" s="43" t="s">
        <v>2554</v>
      </c>
      <c r="D1226" s="17">
        <v>4460</v>
      </c>
      <c r="E1226" s="40">
        <v>11</v>
      </c>
      <c r="F1226" s="50">
        <v>246.63677129999999</v>
      </c>
    </row>
    <row r="1227" spans="1:6" x14ac:dyDescent="0.3">
      <c r="A1227" s="8" t="s">
        <v>2594</v>
      </c>
      <c r="B1227" s="11" t="s">
        <v>2595</v>
      </c>
      <c r="C1227" s="43" t="s">
        <v>2554</v>
      </c>
      <c r="D1227" s="17">
        <v>5237</v>
      </c>
      <c r="E1227" s="40">
        <v>6</v>
      </c>
      <c r="F1227" s="50">
        <v>114.56940997</v>
      </c>
    </row>
    <row r="1228" spans="1:6" x14ac:dyDescent="0.3">
      <c r="A1228" s="8" t="s">
        <v>2596</v>
      </c>
      <c r="B1228" s="11" t="s">
        <v>2597</v>
      </c>
      <c r="C1228" s="43" t="s">
        <v>2554</v>
      </c>
      <c r="D1228" s="17">
        <v>3661</v>
      </c>
      <c r="E1228" s="40">
        <v>10</v>
      </c>
      <c r="F1228" s="50">
        <v>273.14941272999999</v>
      </c>
    </row>
    <row r="1229" spans="1:6" x14ac:dyDescent="0.3">
      <c r="A1229" s="8" t="s">
        <v>2598</v>
      </c>
      <c r="B1229" s="11" t="s">
        <v>1628</v>
      </c>
      <c r="C1229" s="43" t="s">
        <v>2554</v>
      </c>
      <c r="D1229" s="17">
        <v>3141</v>
      </c>
      <c r="E1229" s="40">
        <v>3</v>
      </c>
      <c r="F1229" s="50">
        <v>95.510983762999999</v>
      </c>
    </row>
    <row r="1230" spans="1:6" x14ac:dyDescent="0.3">
      <c r="A1230" s="8" t="s">
        <v>2599</v>
      </c>
      <c r="B1230" s="11" t="s">
        <v>737</v>
      </c>
      <c r="C1230" s="43" t="s">
        <v>2600</v>
      </c>
      <c r="D1230" s="17">
        <v>3767</v>
      </c>
      <c r="E1230" s="40">
        <v>12</v>
      </c>
      <c r="F1230" s="50">
        <v>318.55588001000001</v>
      </c>
    </row>
    <row r="1231" spans="1:6" x14ac:dyDescent="0.3">
      <c r="A1231" s="8" t="s">
        <v>2601</v>
      </c>
      <c r="B1231" s="11" t="s">
        <v>740</v>
      </c>
      <c r="C1231" s="43" t="s">
        <v>2600</v>
      </c>
      <c r="D1231" s="17">
        <v>4616</v>
      </c>
      <c r="E1231" s="40">
        <v>32</v>
      </c>
      <c r="F1231" s="50">
        <v>693.24090120999995</v>
      </c>
    </row>
    <row r="1232" spans="1:6" x14ac:dyDescent="0.3">
      <c r="A1232" s="8" t="s">
        <v>2602</v>
      </c>
      <c r="B1232" s="11" t="s">
        <v>742</v>
      </c>
      <c r="C1232" s="43" t="s">
        <v>2600</v>
      </c>
      <c r="D1232" s="17">
        <v>5461</v>
      </c>
      <c r="E1232" s="40">
        <v>17</v>
      </c>
      <c r="F1232" s="50">
        <v>311.29829702000001</v>
      </c>
    </row>
    <row r="1233" spans="1:6" x14ac:dyDescent="0.3">
      <c r="A1233" s="8" t="s">
        <v>2603</v>
      </c>
      <c r="B1233" s="11" t="s">
        <v>744</v>
      </c>
      <c r="C1233" s="43" t="s">
        <v>2600</v>
      </c>
      <c r="D1233" s="17">
        <v>4481</v>
      </c>
      <c r="E1233" s="40">
        <v>22</v>
      </c>
      <c r="F1233" s="50">
        <v>490.96183888000002</v>
      </c>
    </row>
    <row r="1234" spans="1:6" x14ac:dyDescent="0.3">
      <c r="A1234" s="8" t="s">
        <v>2604</v>
      </c>
      <c r="B1234" s="11" t="s">
        <v>746</v>
      </c>
      <c r="C1234" s="43" t="s">
        <v>2600</v>
      </c>
      <c r="D1234" s="17">
        <v>3461</v>
      </c>
      <c r="E1234" s="40">
        <v>11</v>
      </c>
      <c r="F1234" s="50">
        <v>317.82721757000002</v>
      </c>
    </row>
    <row r="1235" spans="1:6" x14ac:dyDescent="0.3">
      <c r="A1235" s="8" t="s">
        <v>2605</v>
      </c>
      <c r="B1235" s="11" t="s">
        <v>748</v>
      </c>
      <c r="C1235" s="43" t="s">
        <v>2600</v>
      </c>
      <c r="D1235" s="17">
        <v>5118</v>
      </c>
      <c r="E1235" s="40">
        <v>13</v>
      </c>
      <c r="F1235" s="50">
        <v>254.00547089</v>
      </c>
    </row>
    <row r="1236" spans="1:6" x14ac:dyDescent="0.3">
      <c r="A1236" s="8" t="s">
        <v>2606</v>
      </c>
      <c r="B1236" s="11" t="s">
        <v>750</v>
      </c>
      <c r="C1236" s="43" t="s">
        <v>2600</v>
      </c>
      <c r="D1236" s="17">
        <v>4368</v>
      </c>
      <c r="E1236" s="40">
        <v>26</v>
      </c>
      <c r="F1236" s="50">
        <v>595.23809524000001</v>
      </c>
    </row>
    <row r="1237" spans="1:6" x14ac:dyDescent="0.3">
      <c r="A1237" s="8" t="s">
        <v>2607</v>
      </c>
      <c r="B1237" s="11" t="s">
        <v>752</v>
      </c>
      <c r="C1237" s="43" t="s">
        <v>2600</v>
      </c>
      <c r="D1237" s="17">
        <v>5412</v>
      </c>
      <c r="E1237" s="40">
        <v>23</v>
      </c>
      <c r="F1237" s="50">
        <v>424.98152254000001</v>
      </c>
    </row>
    <row r="1238" spans="1:6" x14ac:dyDescent="0.3">
      <c r="A1238" s="8" t="s">
        <v>2608</v>
      </c>
      <c r="B1238" s="11" t="s">
        <v>754</v>
      </c>
      <c r="C1238" s="43" t="s">
        <v>2600</v>
      </c>
      <c r="D1238" s="17">
        <v>4784</v>
      </c>
      <c r="E1238" s="40">
        <v>7</v>
      </c>
      <c r="F1238" s="50">
        <v>146.32107023</v>
      </c>
    </row>
    <row r="1239" spans="1:6" x14ac:dyDescent="0.3">
      <c r="A1239" s="8" t="s">
        <v>2609</v>
      </c>
      <c r="B1239" s="11" t="s">
        <v>756</v>
      </c>
      <c r="C1239" s="43" t="s">
        <v>2600</v>
      </c>
      <c r="D1239" s="17">
        <v>4243</v>
      </c>
      <c r="E1239" s="40">
        <v>15</v>
      </c>
      <c r="F1239" s="50">
        <v>353.52345038999999</v>
      </c>
    </row>
    <row r="1240" spans="1:6" x14ac:dyDescent="0.3">
      <c r="A1240" s="8" t="s">
        <v>2610</v>
      </c>
      <c r="B1240" s="11" t="s">
        <v>758</v>
      </c>
      <c r="C1240" s="43" t="s">
        <v>2600</v>
      </c>
      <c r="D1240" s="17">
        <v>4821</v>
      </c>
      <c r="E1240" s="40">
        <v>12</v>
      </c>
      <c r="F1240" s="50">
        <v>248.91101431000001</v>
      </c>
    </row>
    <row r="1241" spans="1:6" x14ac:dyDescent="0.3">
      <c r="A1241" s="8" t="s">
        <v>2611</v>
      </c>
      <c r="B1241" s="11" t="s">
        <v>760</v>
      </c>
      <c r="C1241" s="43" t="s">
        <v>2600</v>
      </c>
      <c r="D1241" s="17">
        <v>7013</v>
      </c>
      <c r="E1241" s="40">
        <v>32</v>
      </c>
      <c r="F1241" s="50">
        <v>456.29545130000002</v>
      </c>
    </row>
    <row r="1242" spans="1:6" x14ac:dyDescent="0.3">
      <c r="A1242" s="8" t="s">
        <v>2612</v>
      </c>
      <c r="B1242" s="11" t="s">
        <v>762</v>
      </c>
      <c r="C1242" s="43" t="s">
        <v>2600</v>
      </c>
      <c r="D1242" s="17">
        <v>5545</v>
      </c>
      <c r="E1242" s="40">
        <v>9</v>
      </c>
      <c r="F1242" s="50">
        <v>162.30838592999999</v>
      </c>
    </row>
    <row r="1243" spans="1:6" x14ac:dyDescent="0.3">
      <c r="A1243" s="8" t="s">
        <v>2613</v>
      </c>
      <c r="B1243" s="11" t="s">
        <v>764</v>
      </c>
      <c r="C1243" s="43" t="s">
        <v>2600</v>
      </c>
      <c r="D1243" s="17">
        <v>4977</v>
      </c>
      <c r="E1243" s="40">
        <v>11</v>
      </c>
      <c r="F1243" s="50">
        <v>221.01667671000001</v>
      </c>
    </row>
    <row r="1244" spans="1:6" x14ac:dyDescent="0.3">
      <c r="A1244" s="8" t="s">
        <v>2614</v>
      </c>
      <c r="B1244" s="11" t="s">
        <v>766</v>
      </c>
      <c r="C1244" s="43" t="s">
        <v>2600</v>
      </c>
      <c r="D1244" s="17">
        <v>6001</v>
      </c>
      <c r="E1244" s="40">
        <v>12</v>
      </c>
      <c r="F1244" s="50">
        <v>199.96667221999999</v>
      </c>
    </row>
    <row r="1245" spans="1:6" x14ac:dyDescent="0.3">
      <c r="A1245" s="8" t="s">
        <v>2615</v>
      </c>
      <c r="B1245" s="11" t="s">
        <v>768</v>
      </c>
      <c r="C1245" s="43" t="s">
        <v>2600</v>
      </c>
      <c r="D1245" s="17">
        <v>3994</v>
      </c>
      <c r="E1245" s="40">
        <v>31</v>
      </c>
      <c r="F1245" s="50">
        <v>776.16424637</v>
      </c>
    </row>
    <row r="1246" spans="1:6" x14ac:dyDescent="0.3">
      <c r="A1246" s="8" t="s">
        <v>2616</v>
      </c>
      <c r="B1246" s="11" t="s">
        <v>770</v>
      </c>
      <c r="C1246" s="43" t="s">
        <v>2600</v>
      </c>
      <c r="D1246" s="17">
        <v>5877</v>
      </c>
      <c r="E1246" s="40">
        <v>21</v>
      </c>
      <c r="F1246" s="50">
        <v>357.3251659</v>
      </c>
    </row>
    <row r="1247" spans="1:6" x14ac:dyDescent="0.3">
      <c r="A1247" s="8" t="s">
        <v>2617</v>
      </c>
      <c r="B1247" s="11" t="s">
        <v>772</v>
      </c>
      <c r="C1247" s="43" t="s">
        <v>2600</v>
      </c>
      <c r="D1247" s="17">
        <v>4401</v>
      </c>
      <c r="E1247" s="40">
        <v>12</v>
      </c>
      <c r="F1247" s="50">
        <v>272.66530333999998</v>
      </c>
    </row>
    <row r="1248" spans="1:6" x14ac:dyDescent="0.3">
      <c r="A1248" s="8" t="s">
        <v>2618</v>
      </c>
      <c r="B1248" s="11" t="s">
        <v>2619</v>
      </c>
      <c r="C1248" s="43" t="s">
        <v>2620</v>
      </c>
      <c r="D1248" s="17">
        <v>4826</v>
      </c>
      <c r="E1248" s="40">
        <v>14</v>
      </c>
      <c r="F1248" s="50">
        <v>290.09531702999999</v>
      </c>
    </row>
    <row r="1249" spans="1:6" x14ac:dyDescent="0.3">
      <c r="A1249" s="8" t="s">
        <v>2621</v>
      </c>
      <c r="B1249" s="11" t="s">
        <v>2622</v>
      </c>
      <c r="C1249" s="43" t="s">
        <v>2620</v>
      </c>
      <c r="D1249" s="17">
        <v>4951</v>
      </c>
      <c r="E1249" s="40">
        <v>9</v>
      </c>
      <c r="F1249" s="50">
        <v>181.78145828999999</v>
      </c>
    </row>
    <row r="1250" spans="1:6" x14ac:dyDescent="0.3">
      <c r="A1250" s="8" t="s">
        <v>2623</v>
      </c>
      <c r="B1250" s="11" t="s">
        <v>2624</v>
      </c>
      <c r="C1250" s="43" t="s">
        <v>2620</v>
      </c>
      <c r="D1250" s="17">
        <v>5337</v>
      </c>
      <c r="E1250" s="40">
        <v>34</v>
      </c>
      <c r="F1250" s="50">
        <v>637.06201985999996</v>
      </c>
    </row>
    <row r="1251" spans="1:6" x14ac:dyDescent="0.3">
      <c r="A1251" s="8" t="s">
        <v>2625</v>
      </c>
      <c r="B1251" s="11" t="s">
        <v>2626</v>
      </c>
      <c r="C1251" s="43" t="s">
        <v>2620</v>
      </c>
      <c r="D1251" s="17">
        <v>4936</v>
      </c>
      <c r="E1251" s="40">
        <v>7</v>
      </c>
      <c r="F1251" s="50">
        <v>141.81523501000001</v>
      </c>
    </row>
    <row r="1252" spans="1:6" x14ac:dyDescent="0.3">
      <c r="A1252" s="8" t="s">
        <v>2627</v>
      </c>
      <c r="B1252" s="11" t="s">
        <v>2628</v>
      </c>
      <c r="C1252" s="43" t="s">
        <v>2620</v>
      </c>
      <c r="D1252" s="17">
        <v>5177</v>
      </c>
      <c r="E1252" s="40">
        <v>13</v>
      </c>
      <c r="F1252" s="50">
        <v>251.11068186</v>
      </c>
    </row>
    <row r="1253" spans="1:6" x14ac:dyDescent="0.3">
      <c r="A1253" s="8" t="s">
        <v>2629</v>
      </c>
      <c r="B1253" s="11" t="s">
        <v>2630</v>
      </c>
      <c r="C1253" s="43" t="s">
        <v>2620</v>
      </c>
      <c r="D1253" s="17">
        <v>5557</v>
      </c>
      <c r="E1253" s="40">
        <v>21</v>
      </c>
      <c r="F1253" s="50">
        <v>377.90174554999999</v>
      </c>
    </row>
    <row r="1254" spans="1:6" x14ac:dyDescent="0.3">
      <c r="A1254" s="8" t="s">
        <v>2631</v>
      </c>
      <c r="B1254" s="11" t="s">
        <v>2632</v>
      </c>
      <c r="C1254" s="43" t="s">
        <v>2620</v>
      </c>
      <c r="D1254" s="17">
        <v>5774</v>
      </c>
      <c r="E1254" s="40">
        <v>3</v>
      </c>
      <c r="F1254" s="50">
        <v>51.957048839999999</v>
      </c>
    </row>
    <row r="1255" spans="1:6" x14ac:dyDescent="0.3">
      <c r="A1255" s="8" t="s">
        <v>2633</v>
      </c>
      <c r="B1255" s="11" t="s">
        <v>2634</v>
      </c>
      <c r="C1255" s="43" t="s">
        <v>2620</v>
      </c>
      <c r="D1255" s="17">
        <v>6724</v>
      </c>
      <c r="E1255" s="40">
        <v>11</v>
      </c>
      <c r="F1255" s="50">
        <v>163.59309934999999</v>
      </c>
    </row>
    <row r="1256" spans="1:6" x14ac:dyDescent="0.3">
      <c r="A1256" s="8" t="s">
        <v>2635</v>
      </c>
      <c r="B1256" s="11" t="s">
        <v>2636</v>
      </c>
      <c r="C1256" s="43" t="s">
        <v>2620</v>
      </c>
      <c r="D1256" s="17">
        <v>2914</v>
      </c>
      <c r="E1256" s="40">
        <v>6</v>
      </c>
      <c r="F1256" s="50">
        <v>205.90253946000001</v>
      </c>
    </row>
    <row r="1257" spans="1:6" x14ac:dyDescent="0.3">
      <c r="A1257" s="8" t="s">
        <v>2637</v>
      </c>
      <c r="B1257" s="11" t="s">
        <v>2638</v>
      </c>
      <c r="C1257" s="43" t="s">
        <v>2620</v>
      </c>
      <c r="D1257" s="17">
        <v>5898</v>
      </c>
      <c r="E1257" s="40">
        <v>17</v>
      </c>
      <c r="F1257" s="50">
        <v>288.23329941999998</v>
      </c>
    </row>
    <row r="1258" spans="1:6" x14ac:dyDescent="0.3">
      <c r="A1258" s="8" t="s">
        <v>2639</v>
      </c>
      <c r="B1258" s="11" t="s">
        <v>2640</v>
      </c>
      <c r="C1258" s="43" t="s">
        <v>2620</v>
      </c>
      <c r="D1258" s="17">
        <v>4723</v>
      </c>
      <c r="E1258" s="40">
        <v>5</v>
      </c>
      <c r="F1258" s="50">
        <v>105.86491637</v>
      </c>
    </row>
    <row r="1259" spans="1:6" x14ac:dyDescent="0.3">
      <c r="A1259" s="8" t="s">
        <v>2641</v>
      </c>
      <c r="B1259" s="11" t="s">
        <v>2642</v>
      </c>
      <c r="C1259" s="43" t="s">
        <v>2620</v>
      </c>
      <c r="D1259" s="17">
        <v>5389</v>
      </c>
      <c r="E1259" s="40">
        <v>18</v>
      </c>
      <c r="F1259" s="50">
        <v>334.01373167999998</v>
      </c>
    </row>
    <row r="1260" spans="1:6" x14ac:dyDescent="0.3">
      <c r="A1260" s="8" t="s">
        <v>2643</v>
      </c>
      <c r="B1260" s="11" t="s">
        <v>1988</v>
      </c>
      <c r="C1260" s="43" t="s">
        <v>2620</v>
      </c>
      <c r="D1260" s="17">
        <v>4909</v>
      </c>
      <c r="E1260" s="40">
        <v>3</v>
      </c>
      <c r="F1260" s="50">
        <v>61.112242819000002</v>
      </c>
    </row>
    <row r="1261" spans="1:6" x14ac:dyDescent="0.3">
      <c r="A1261" s="8" t="s">
        <v>2644</v>
      </c>
      <c r="B1261" s="11" t="s">
        <v>2645</v>
      </c>
      <c r="C1261" s="43" t="s">
        <v>2620</v>
      </c>
      <c r="D1261" s="17">
        <v>5515</v>
      </c>
      <c r="E1261" s="40">
        <v>6</v>
      </c>
      <c r="F1261" s="50">
        <v>108.79419763999999</v>
      </c>
    </row>
    <row r="1262" spans="1:6" x14ac:dyDescent="0.3">
      <c r="A1262" s="8" t="s">
        <v>2646</v>
      </c>
      <c r="B1262" s="11" t="s">
        <v>2647</v>
      </c>
      <c r="C1262" s="43" t="s">
        <v>2620</v>
      </c>
      <c r="D1262" s="17">
        <v>3688</v>
      </c>
      <c r="E1262" s="40">
        <v>6</v>
      </c>
      <c r="F1262" s="50">
        <v>162.68980476999999</v>
      </c>
    </row>
    <row r="1263" spans="1:6" x14ac:dyDescent="0.3">
      <c r="A1263" s="8" t="s">
        <v>2648</v>
      </c>
      <c r="B1263" s="11" t="s">
        <v>2649</v>
      </c>
      <c r="C1263" s="43" t="s">
        <v>2620</v>
      </c>
      <c r="D1263" s="17">
        <v>2877</v>
      </c>
      <c r="E1263" s="40">
        <v>4</v>
      </c>
      <c r="F1263" s="50">
        <v>139.03371568</v>
      </c>
    </row>
    <row r="1264" spans="1:6" x14ac:dyDescent="0.3">
      <c r="A1264" s="8" t="s">
        <v>2650</v>
      </c>
      <c r="B1264" s="11" t="s">
        <v>2651</v>
      </c>
      <c r="C1264" s="43" t="s">
        <v>2620</v>
      </c>
      <c r="D1264" s="17">
        <v>5794</v>
      </c>
      <c r="E1264" s="40">
        <v>7</v>
      </c>
      <c r="F1264" s="50">
        <v>120.81463583</v>
      </c>
    </row>
    <row r="1265" spans="1:6" x14ac:dyDescent="0.3">
      <c r="A1265" s="8" t="s">
        <v>2652</v>
      </c>
      <c r="B1265" s="11" t="s">
        <v>2653</v>
      </c>
      <c r="C1265" s="43" t="s">
        <v>2620</v>
      </c>
      <c r="D1265" s="17">
        <v>2194</v>
      </c>
      <c r="E1265" s="40">
        <v>2</v>
      </c>
      <c r="F1265" s="50">
        <v>91.157702826000005</v>
      </c>
    </row>
    <row r="1266" spans="1:6" x14ac:dyDescent="0.3">
      <c r="A1266" s="8" t="s">
        <v>2654</v>
      </c>
      <c r="B1266" s="11" t="s">
        <v>276</v>
      </c>
      <c r="C1266" s="43" t="s">
        <v>2620</v>
      </c>
      <c r="D1266" s="17">
        <v>5029</v>
      </c>
      <c r="E1266" s="40">
        <v>8</v>
      </c>
      <c r="F1266" s="50">
        <v>159.07735135999999</v>
      </c>
    </row>
    <row r="1267" spans="1:6" x14ac:dyDescent="0.3">
      <c r="A1267" s="8" t="s">
        <v>2655</v>
      </c>
      <c r="B1267" s="11" t="s">
        <v>2656</v>
      </c>
      <c r="C1267" s="43" t="s">
        <v>2620</v>
      </c>
      <c r="D1267" s="17">
        <v>5974</v>
      </c>
      <c r="E1267" s="40">
        <v>35</v>
      </c>
      <c r="F1267" s="50">
        <v>585.87211248999995</v>
      </c>
    </row>
    <row r="1268" spans="1:6" x14ac:dyDescent="0.3">
      <c r="A1268" s="8" t="s">
        <v>2657</v>
      </c>
      <c r="B1268" s="11" t="s">
        <v>2658</v>
      </c>
      <c r="C1268" s="43" t="s">
        <v>2620</v>
      </c>
      <c r="D1268" s="17">
        <v>4825</v>
      </c>
      <c r="E1268" s="40">
        <v>21</v>
      </c>
      <c r="F1268" s="50">
        <v>435.23316061999998</v>
      </c>
    </row>
    <row r="1269" spans="1:6" x14ac:dyDescent="0.3">
      <c r="A1269" s="8" t="s">
        <v>2659</v>
      </c>
      <c r="B1269" s="11" t="s">
        <v>2660</v>
      </c>
      <c r="C1269" s="43" t="s">
        <v>2620</v>
      </c>
      <c r="D1269" s="17">
        <v>5018</v>
      </c>
      <c r="E1269" s="40">
        <v>8</v>
      </c>
      <c r="F1269" s="50">
        <v>159.42606616</v>
      </c>
    </row>
    <row r="1270" spans="1:6" x14ac:dyDescent="0.3">
      <c r="A1270" s="8" t="s">
        <v>2661</v>
      </c>
      <c r="B1270" s="11" t="s">
        <v>2662</v>
      </c>
      <c r="C1270" s="43" t="s">
        <v>2620</v>
      </c>
      <c r="D1270" s="17">
        <v>5639</v>
      </c>
      <c r="E1270" s="40">
        <v>10</v>
      </c>
      <c r="F1270" s="50">
        <v>177.33640715999999</v>
      </c>
    </row>
    <row r="1271" spans="1:6" x14ac:dyDescent="0.3">
      <c r="A1271" s="8" t="s">
        <v>2663</v>
      </c>
      <c r="B1271" s="11" t="s">
        <v>2664</v>
      </c>
      <c r="C1271" s="43" t="s">
        <v>2620</v>
      </c>
      <c r="D1271" s="17">
        <v>6344</v>
      </c>
      <c r="E1271" s="40">
        <v>12</v>
      </c>
      <c r="F1271" s="50">
        <v>189.15510719</v>
      </c>
    </row>
    <row r="1272" spans="1:6" x14ac:dyDescent="0.3">
      <c r="A1272" s="8" t="s">
        <v>2665</v>
      </c>
      <c r="B1272" s="11" t="s">
        <v>2666</v>
      </c>
      <c r="C1272" s="43" t="s">
        <v>2620</v>
      </c>
      <c r="D1272" s="17">
        <v>7292</v>
      </c>
      <c r="E1272" s="40">
        <v>4</v>
      </c>
      <c r="F1272" s="50">
        <v>54.854635217000002</v>
      </c>
    </row>
    <row r="1273" spans="1:6" x14ac:dyDescent="0.3">
      <c r="A1273" s="8" t="s">
        <v>2667</v>
      </c>
      <c r="B1273" s="11" t="s">
        <v>2668</v>
      </c>
      <c r="C1273" s="43" t="s">
        <v>2620</v>
      </c>
      <c r="D1273" s="17">
        <v>4212</v>
      </c>
      <c r="E1273" s="40">
        <v>6</v>
      </c>
      <c r="F1273" s="50">
        <v>142.45014244999999</v>
      </c>
    </row>
    <row r="1274" spans="1:6" x14ac:dyDescent="0.3">
      <c r="A1274" s="8" t="s">
        <v>2669</v>
      </c>
      <c r="B1274" s="11" t="s">
        <v>2670</v>
      </c>
      <c r="C1274" s="43" t="s">
        <v>2620</v>
      </c>
      <c r="D1274" s="17">
        <v>6281</v>
      </c>
      <c r="E1274" s="40">
        <v>30</v>
      </c>
      <c r="F1274" s="50">
        <v>477.63095048999998</v>
      </c>
    </row>
    <row r="1275" spans="1:6" x14ac:dyDescent="0.3">
      <c r="A1275" s="8" t="s">
        <v>2671</v>
      </c>
      <c r="B1275" s="11" t="s">
        <v>2672</v>
      </c>
      <c r="C1275" s="43" t="s">
        <v>2620</v>
      </c>
      <c r="D1275" s="17">
        <v>5956</v>
      </c>
      <c r="E1275" s="40">
        <v>14</v>
      </c>
      <c r="F1275" s="50">
        <v>235.05708529</v>
      </c>
    </row>
    <row r="1276" spans="1:6" x14ac:dyDescent="0.3">
      <c r="A1276" s="8" t="s">
        <v>2673</v>
      </c>
      <c r="B1276" s="11" t="s">
        <v>2674</v>
      </c>
      <c r="C1276" s="43" t="s">
        <v>2620</v>
      </c>
      <c r="D1276" s="17">
        <v>3738</v>
      </c>
      <c r="E1276" s="40">
        <v>3</v>
      </c>
      <c r="F1276" s="50">
        <v>80.256821830000007</v>
      </c>
    </row>
    <row r="1277" spans="1:6" x14ac:dyDescent="0.3">
      <c r="A1277" s="8" t="s">
        <v>2675</v>
      </c>
      <c r="B1277" s="11" t="s">
        <v>2676</v>
      </c>
      <c r="C1277" s="43" t="s">
        <v>2620</v>
      </c>
      <c r="D1277" s="17">
        <v>5869</v>
      </c>
      <c r="E1277" s="40">
        <v>4</v>
      </c>
      <c r="F1277" s="50">
        <v>68.154711194000001</v>
      </c>
    </row>
    <row r="1278" spans="1:6" x14ac:dyDescent="0.3">
      <c r="A1278" s="8" t="s">
        <v>2677</v>
      </c>
      <c r="B1278" s="11" t="s">
        <v>2678</v>
      </c>
      <c r="C1278" s="43" t="s">
        <v>2620</v>
      </c>
      <c r="D1278" s="17">
        <v>4246</v>
      </c>
      <c r="E1278" s="40">
        <v>9</v>
      </c>
      <c r="F1278" s="50">
        <v>211.9642016</v>
      </c>
    </row>
    <row r="1279" spans="1:6" x14ac:dyDescent="0.3">
      <c r="A1279" s="8" t="s">
        <v>2679</v>
      </c>
      <c r="B1279" s="11" t="s">
        <v>2680</v>
      </c>
      <c r="C1279" s="43" t="s">
        <v>2620</v>
      </c>
      <c r="D1279" s="17">
        <v>3382</v>
      </c>
      <c r="E1279" s="40">
        <v>5</v>
      </c>
      <c r="F1279" s="50">
        <v>147.8415139</v>
      </c>
    </row>
    <row r="1280" spans="1:6" x14ac:dyDescent="0.3">
      <c r="A1280" s="8" t="s">
        <v>2681</v>
      </c>
      <c r="B1280" s="11" t="s">
        <v>2682</v>
      </c>
      <c r="C1280" s="43" t="s">
        <v>2620</v>
      </c>
      <c r="D1280" s="17">
        <v>5814</v>
      </c>
      <c r="E1280" s="40">
        <v>8</v>
      </c>
      <c r="F1280" s="50">
        <v>137.59889921000001</v>
      </c>
    </row>
    <row r="1281" spans="1:6" x14ac:dyDescent="0.3">
      <c r="A1281" s="8" t="s">
        <v>2683</v>
      </c>
      <c r="B1281" s="11" t="s">
        <v>2684</v>
      </c>
      <c r="C1281" s="43" t="s">
        <v>2620</v>
      </c>
      <c r="D1281" s="17">
        <v>4539</v>
      </c>
      <c r="E1281" s="40">
        <v>7</v>
      </c>
      <c r="F1281" s="50">
        <v>154.21899096999999</v>
      </c>
    </row>
    <row r="1282" spans="1:6" x14ac:dyDescent="0.3">
      <c r="A1282" s="8" t="s">
        <v>2685</v>
      </c>
      <c r="B1282" s="11" t="s">
        <v>2686</v>
      </c>
      <c r="C1282" s="43" t="s">
        <v>2620</v>
      </c>
      <c r="D1282" s="17">
        <v>5515</v>
      </c>
      <c r="E1282" s="40">
        <v>23</v>
      </c>
      <c r="F1282" s="50">
        <v>417.0444243</v>
      </c>
    </row>
    <row r="1283" spans="1:6" x14ac:dyDescent="0.3">
      <c r="A1283" s="8" t="s">
        <v>2687</v>
      </c>
      <c r="B1283" s="11" t="s">
        <v>2688</v>
      </c>
      <c r="C1283" s="43" t="s">
        <v>2620</v>
      </c>
      <c r="D1283" s="17">
        <v>3855</v>
      </c>
      <c r="E1283" s="40">
        <v>5</v>
      </c>
      <c r="F1283" s="50">
        <v>129.70168612000001</v>
      </c>
    </row>
    <row r="1284" spans="1:6" x14ac:dyDescent="0.3">
      <c r="A1284" s="8" t="s">
        <v>2689</v>
      </c>
      <c r="B1284" s="11" t="s">
        <v>2690</v>
      </c>
      <c r="C1284" s="43" t="s">
        <v>2620</v>
      </c>
      <c r="D1284" s="17">
        <v>3109</v>
      </c>
      <c r="E1284" s="40">
        <v>5</v>
      </c>
      <c r="F1284" s="50">
        <v>160.82341589000001</v>
      </c>
    </row>
    <row r="1285" spans="1:6" x14ac:dyDescent="0.3">
      <c r="A1285" s="8"/>
      <c r="B1285" s="11"/>
      <c r="C1285" s="43"/>
      <c r="D1285" s="96"/>
      <c r="E1285" s="40"/>
      <c r="F1285" s="50" t="e">
        <f>(tab_m8_intermediate_zone_deaths[[#This Row],[Deaths]]*100000)/tab_m8_intermediate_zone_deaths[[#This Row],[Population (mid-2020)]]</f>
        <v>#DIV/0!</v>
      </c>
    </row>
  </sheetData>
  <hyperlinks>
    <hyperlink ref="A4" location="Contents!A1" display="Back to table of contents"/>
  </hyperlinks>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workbookViewId="0"/>
  </sheetViews>
  <sheetFormatPr defaultColWidth="9.33203125" defaultRowHeight="15.6" x14ac:dyDescent="0.3"/>
  <cols>
    <col min="1" max="2" width="16.6640625" style="7" customWidth="1"/>
    <col min="3" max="3" width="19.6640625" style="7" customWidth="1"/>
    <col min="4" max="4" width="19.6640625" style="42" customWidth="1"/>
    <col min="5" max="15" width="19.6640625" style="41" customWidth="1"/>
    <col min="16" max="16" width="19.6640625" style="7" customWidth="1"/>
    <col min="17" max="16384" width="9.33203125" style="7"/>
  </cols>
  <sheetData>
    <row r="1" spans="1:16" s="4" customFormat="1" x14ac:dyDescent="0.3">
      <c r="A1" s="3" t="s">
        <v>2836</v>
      </c>
      <c r="B1" s="3"/>
      <c r="D1" s="36"/>
      <c r="E1" s="13"/>
      <c r="F1" s="13"/>
      <c r="G1" s="13"/>
      <c r="H1" s="13"/>
      <c r="I1" s="13"/>
      <c r="J1" s="13"/>
      <c r="K1" s="13"/>
      <c r="L1" s="13"/>
      <c r="M1" s="13"/>
      <c r="N1" s="13"/>
      <c r="O1" s="13"/>
    </row>
    <row r="2" spans="1:16" s="4" customFormat="1" ht="15" x14ac:dyDescent="0.25">
      <c r="A2" s="5" t="s">
        <v>2853</v>
      </c>
      <c r="B2" s="5"/>
      <c r="D2" s="36"/>
      <c r="E2" s="13"/>
      <c r="F2" s="13"/>
      <c r="G2" s="13"/>
      <c r="H2" s="13"/>
      <c r="I2" s="13"/>
      <c r="J2" s="13"/>
      <c r="K2" s="13"/>
      <c r="L2" s="13"/>
      <c r="M2" s="13"/>
      <c r="N2" s="13"/>
      <c r="O2" s="13"/>
    </row>
    <row r="3" spans="1:16" s="4" customFormat="1" ht="15" x14ac:dyDescent="0.25">
      <c r="A3" s="5" t="s">
        <v>16</v>
      </c>
      <c r="B3" s="5"/>
      <c r="D3" s="36"/>
      <c r="E3" s="13"/>
      <c r="F3" s="13"/>
      <c r="G3" s="13"/>
      <c r="H3" s="13"/>
      <c r="I3" s="13"/>
      <c r="J3" s="13"/>
      <c r="K3" s="13"/>
      <c r="L3" s="13"/>
      <c r="M3" s="13"/>
      <c r="N3" s="13"/>
      <c r="O3" s="13"/>
    </row>
    <row r="4" spans="1:16" s="4" customFormat="1" ht="30" customHeight="1" x14ac:dyDescent="0.25">
      <c r="A4" s="6" t="s">
        <v>20</v>
      </c>
      <c r="B4" s="6"/>
      <c r="D4" s="36"/>
      <c r="E4" s="13"/>
      <c r="F4" s="13"/>
      <c r="G4" s="13"/>
      <c r="H4" s="13"/>
      <c r="I4" s="13"/>
      <c r="J4" s="13"/>
      <c r="K4" s="13"/>
      <c r="L4" s="13"/>
      <c r="M4" s="13"/>
      <c r="N4" s="13"/>
      <c r="O4" s="13"/>
    </row>
    <row r="5" spans="1:16" ht="167.1" customHeight="1" thickBot="1" x14ac:dyDescent="0.35">
      <c r="A5" s="9" t="s">
        <v>2786</v>
      </c>
      <c r="B5" s="9" t="s">
        <v>2787</v>
      </c>
      <c r="C5" s="44" t="s">
        <v>94</v>
      </c>
      <c r="D5" s="44" t="s">
        <v>95</v>
      </c>
      <c r="E5" s="44" t="s">
        <v>96</v>
      </c>
      <c r="F5" s="44" t="s">
        <v>97</v>
      </c>
      <c r="G5" s="44" t="s">
        <v>98</v>
      </c>
      <c r="H5" s="44" t="s">
        <v>99</v>
      </c>
      <c r="I5" s="44" t="s">
        <v>128</v>
      </c>
      <c r="J5" s="44" t="s">
        <v>129</v>
      </c>
      <c r="K5" s="44" t="s">
        <v>90</v>
      </c>
      <c r="L5" s="44" t="s">
        <v>91</v>
      </c>
      <c r="M5" s="44" t="s">
        <v>100</v>
      </c>
      <c r="N5" s="44" t="s">
        <v>101</v>
      </c>
      <c r="O5" s="44" t="s">
        <v>92</v>
      </c>
      <c r="P5" s="44" t="s">
        <v>93</v>
      </c>
    </row>
    <row r="6" spans="1:16" ht="30" customHeight="1" x14ac:dyDescent="0.3">
      <c r="A6" s="10" t="s">
        <v>103</v>
      </c>
      <c r="B6" s="10" t="s">
        <v>105</v>
      </c>
      <c r="C6" s="37">
        <v>189</v>
      </c>
      <c r="D6" s="1">
        <v>174</v>
      </c>
      <c r="E6" s="17">
        <v>108</v>
      </c>
      <c r="F6" s="17">
        <v>91</v>
      </c>
      <c r="G6" s="17">
        <v>0</v>
      </c>
      <c r="H6" s="17" t="s">
        <v>127</v>
      </c>
      <c r="I6" s="17">
        <v>0</v>
      </c>
      <c r="J6" s="17" t="s">
        <v>127</v>
      </c>
      <c r="K6" s="17">
        <v>0</v>
      </c>
      <c r="L6" s="17">
        <v>0</v>
      </c>
      <c r="M6" s="17">
        <v>0</v>
      </c>
      <c r="N6" s="17" t="s">
        <v>127</v>
      </c>
      <c r="O6" s="17">
        <v>0</v>
      </c>
      <c r="P6" s="1">
        <v>0</v>
      </c>
    </row>
    <row r="7" spans="1:16" ht="16.2" customHeight="1" x14ac:dyDescent="0.3">
      <c r="A7" s="10" t="s">
        <v>104</v>
      </c>
      <c r="B7" s="10" t="s">
        <v>105</v>
      </c>
      <c r="C7" s="38">
        <v>1491</v>
      </c>
      <c r="D7" s="2">
        <v>1441</v>
      </c>
      <c r="E7" s="17">
        <v>1015</v>
      </c>
      <c r="F7" s="17">
        <v>972</v>
      </c>
      <c r="G7" s="17">
        <v>0</v>
      </c>
      <c r="H7" s="17" t="s">
        <v>127</v>
      </c>
      <c r="I7" s="17">
        <v>0</v>
      </c>
      <c r="J7" s="17" t="s">
        <v>127</v>
      </c>
      <c r="K7" s="17">
        <v>0</v>
      </c>
      <c r="L7" s="17">
        <v>0</v>
      </c>
      <c r="M7" s="17">
        <v>0</v>
      </c>
      <c r="N7" s="17" t="s">
        <v>127</v>
      </c>
      <c r="O7" s="17">
        <v>0</v>
      </c>
      <c r="P7" s="2">
        <v>0</v>
      </c>
    </row>
    <row r="8" spans="1:16" ht="16.2" customHeight="1" x14ac:dyDescent="0.3">
      <c r="A8" s="10" t="s">
        <v>106</v>
      </c>
      <c r="B8" s="10" t="s">
        <v>105</v>
      </c>
      <c r="C8" s="38">
        <v>941</v>
      </c>
      <c r="D8" s="2">
        <v>861</v>
      </c>
      <c r="E8" s="17">
        <v>235</v>
      </c>
      <c r="F8" s="17">
        <v>204</v>
      </c>
      <c r="G8" s="17">
        <v>0</v>
      </c>
      <c r="H8" s="17" t="s">
        <v>127</v>
      </c>
      <c r="I8" s="17">
        <v>0</v>
      </c>
      <c r="J8" s="17" t="s">
        <v>127</v>
      </c>
      <c r="K8" s="17">
        <v>0</v>
      </c>
      <c r="L8" s="17">
        <v>0</v>
      </c>
      <c r="M8" s="17">
        <v>0</v>
      </c>
      <c r="N8" s="17" t="s">
        <v>127</v>
      </c>
      <c r="O8" s="17">
        <v>0</v>
      </c>
      <c r="P8" s="2">
        <v>0</v>
      </c>
    </row>
    <row r="9" spans="1:16" ht="16.2" customHeight="1" x14ac:dyDescent="0.3">
      <c r="A9" s="10" t="s">
        <v>107</v>
      </c>
      <c r="B9" s="10" t="s">
        <v>105</v>
      </c>
      <c r="C9" s="38">
        <v>164</v>
      </c>
      <c r="D9" s="2">
        <v>120</v>
      </c>
      <c r="E9" s="17">
        <v>33</v>
      </c>
      <c r="F9" s="17">
        <v>31</v>
      </c>
      <c r="G9" s="17">
        <v>0</v>
      </c>
      <c r="H9" s="17" t="s">
        <v>127</v>
      </c>
      <c r="I9" s="17">
        <v>1</v>
      </c>
      <c r="J9" s="17" t="s">
        <v>127</v>
      </c>
      <c r="K9" s="17">
        <v>0</v>
      </c>
      <c r="L9" s="17">
        <v>0</v>
      </c>
      <c r="M9" s="17">
        <v>0</v>
      </c>
      <c r="N9" s="17" t="s">
        <v>127</v>
      </c>
      <c r="O9" s="17">
        <v>0</v>
      </c>
      <c r="P9" s="2">
        <v>0</v>
      </c>
    </row>
    <row r="10" spans="1:16" ht="16.2" customHeight="1" x14ac:dyDescent="0.3">
      <c r="A10" s="10" t="s">
        <v>108</v>
      </c>
      <c r="B10" s="10" t="s">
        <v>105</v>
      </c>
      <c r="C10" s="38">
        <v>29</v>
      </c>
      <c r="D10" s="2">
        <v>9</v>
      </c>
      <c r="E10" s="17">
        <v>8</v>
      </c>
      <c r="F10" s="17">
        <v>7</v>
      </c>
      <c r="G10" s="17">
        <v>0</v>
      </c>
      <c r="H10" s="17" t="s">
        <v>127</v>
      </c>
      <c r="I10" s="17">
        <v>1</v>
      </c>
      <c r="J10" s="17" t="s">
        <v>127</v>
      </c>
      <c r="K10" s="17">
        <v>0</v>
      </c>
      <c r="L10" s="17">
        <v>0</v>
      </c>
      <c r="M10" s="17">
        <v>0</v>
      </c>
      <c r="N10" s="17" t="s">
        <v>127</v>
      </c>
      <c r="O10" s="17">
        <v>0</v>
      </c>
      <c r="P10" s="2">
        <v>0</v>
      </c>
    </row>
    <row r="11" spans="1:16" ht="16.2" customHeight="1" x14ac:dyDescent="0.3">
      <c r="A11" s="10" t="s">
        <v>109</v>
      </c>
      <c r="B11" s="10" t="s">
        <v>105</v>
      </c>
      <c r="C11" s="38">
        <v>16</v>
      </c>
      <c r="D11" s="2">
        <v>7</v>
      </c>
      <c r="E11" s="17">
        <v>3</v>
      </c>
      <c r="F11" s="17">
        <v>2</v>
      </c>
      <c r="G11" s="17">
        <v>0</v>
      </c>
      <c r="H11" s="17" t="s">
        <v>127</v>
      </c>
      <c r="I11" s="17">
        <v>0</v>
      </c>
      <c r="J11" s="17" t="s">
        <v>127</v>
      </c>
      <c r="K11" s="17">
        <v>0</v>
      </c>
      <c r="L11" s="17">
        <v>0</v>
      </c>
      <c r="M11" s="17">
        <v>0</v>
      </c>
      <c r="N11" s="17" t="s">
        <v>127</v>
      </c>
      <c r="O11" s="17">
        <v>0</v>
      </c>
      <c r="P11" s="2">
        <v>0</v>
      </c>
    </row>
    <row r="12" spans="1:16" ht="16.2" customHeight="1" x14ac:dyDescent="0.3">
      <c r="A12" s="10" t="s">
        <v>110</v>
      </c>
      <c r="B12" s="10" t="s">
        <v>105</v>
      </c>
      <c r="C12" s="38">
        <v>41</v>
      </c>
      <c r="D12" s="2">
        <v>34</v>
      </c>
      <c r="E12" s="17">
        <v>2</v>
      </c>
      <c r="F12" s="17">
        <v>1</v>
      </c>
      <c r="G12" s="17">
        <v>0</v>
      </c>
      <c r="H12" s="17" t="s">
        <v>127</v>
      </c>
      <c r="I12" s="17">
        <v>1</v>
      </c>
      <c r="J12" s="17" t="s">
        <v>127</v>
      </c>
      <c r="K12" s="17">
        <v>0</v>
      </c>
      <c r="L12" s="17">
        <v>0</v>
      </c>
      <c r="M12" s="17">
        <v>0</v>
      </c>
      <c r="N12" s="17" t="s">
        <v>127</v>
      </c>
      <c r="O12" s="17">
        <v>0</v>
      </c>
      <c r="P12" s="2">
        <v>0</v>
      </c>
    </row>
    <row r="13" spans="1:16" ht="16.2" customHeight="1" x14ac:dyDescent="0.3">
      <c r="A13" s="10" t="s">
        <v>111</v>
      </c>
      <c r="B13" s="10" t="s">
        <v>105</v>
      </c>
      <c r="C13" s="38">
        <v>459</v>
      </c>
      <c r="D13" s="2">
        <v>417</v>
      </c>
      <c r="E13" s="17">
        <v>28</v>
      </c>
      <c r="F13" s="17">
        <v>23</v>
      </c>
      <c r="G13" s="17">
        <v>0</v>
      </c>
      <c r="H13" s="17" t="s">
        <v>127</v>
      </c>
      <c r="I13" s="17">
        <v>1</v>
      </c>
      <c r="J13" s="17" t="s">
        <v>127</v>
      </c>
      <c r="K13" s="17">
        <v>0</v>
      </c>
      <c r="L13" s="17">
        <v>0</v>
      </c>
      <c r="M13" s="17">
        <v>0</v>
      </c>
      <c r="N13" s="17" t="s">
        <v>127</v>
      </c>
      <c r="O13" s="17">
        <v>0</v>
      </c>
      <c r="P13" s="2">
        <v>0</v>
      </c>
    </row>
    <row r="14" spans="1:16" ht="16.2" customHeight="1" x14ac:dyDescent="0.3">
      <c r="A14" s="10" t="s">
        <v>112</v>
      </c>
      <c r="B14" s="10" t="s">
        <v>105</v>
      </c>
      <c r="C14" s="38">
        <v>1034</v>
      </c>
      <c r="D14" s="2">
        <v>898</v>
      </c>
      <c r="E14" s="17">
        <v>42</v>
      </c>
      <c r="F14" s="17">
        <v>36</v>
      </c>
      <c r="G14" s="17">
        <v>0</v>
      </c>
      <c r="H14" s="17" t="s">
        <v>127</v>
      </c>
      <c r="I14" s="17">
        <v>0</v>
      </c>
      <c r="J14" s="17" t="s">
        <v>127</v>
      </c>
      <c r="K14" s="17">
        <v>0</v>
      </c>
      <c r="L14" s="17">
        <v>0</v>
      </c>
      <c r="M14" s="17">
        <v>0</v>
      </c>
      <c r="N14" s="17" t="s">
        <v>127</v>
      </c>
      <c r="O14" s="17">
        <v>0</v>
      </c>
      <c r="P14" s="2">
        <v>0</v>
      </c>
    </row>
    <row r="15" spans="1:16" ht="16.2" customHeight="1" x14ac:dyDescent="0.3">
      <c r="A15" s="10" t="s">
        <v>113</v>
      </c>
      <c r="B15" s="10" t="s">
        <v>105</v>
      </c>
      <c r="C15" s="38">
        <v>985</v>
      </c>
      <c r="D15" s="2">
        <v>819</v>
      </c>
      <c r="E15" s="17">
        <v>31</v>
      </c>
      <c r="F15" s="17">
        <v>29</v>
      </c>
      <c r="G15" s="17">
        <v>0</v>
      </c>
      <c r="H15" s="17" t="s">
        <v>127</v>
      </c>
      <c r="I15" s="17">
        <v>0</v>
      </c>
      <c r="J15" s="17" t="s">
        <v>127</v>
      </c>
      <c r="K15" s="17">
        <v>0</v>
      </c>
      <c r="L15" s="17">
        <v>0</v>
      </c>
      <c r="M15" s="17">
        <v>0</v>
      </c>
      <c r="N15" s="17" t="s">
        <v>127</v>
      </c>
      <c r="O15" s="17">
        <v>0</v>
      </c>
      <c r="P15" s="2">
        <v>0</v>
      </c>
    </row>
    <row r="16" spans="1:16" ht="16.2" customHeight="1" x14ac:dyDescent="0.3">
      <c r="A16" s="10" t="s">
        <v>114</v>
      </c>
      <c r="B16" s="10" t="s">
        <v>116</v>
      </c>
      <c r="C16" s="38">
        <v>1733</v>
      </c>
      <c r="D16" s="2">
        <v>1511</v>
      </c>
      <c r="E16" s="17">
        <v>43</v>
      </c>
      <c r="F16" s="17">
        <v>34</v>
      </c>
      <c r="G16" s="17">
        <v>0</v>
      </c>
      <c r="H16" s="17" t="s">
        <v>127</v>
      </c>
      <c r="I16" s="17">
        <v>1</v>
      </c>
      <c r="J16" s="17" t="s">
        <v>127</v>
      </c>
      <c r="K16" s="17">
        <v>0</v>
      </c>
      <c r="L16" s="17">
        <v>0</v>
      </c>
      <c r="M16" s="17">
        <v>0</v>
      </c>
      <c r="N16" s="17" t="s">
        <v>127</v>
      </c>
      <c r="O16" s="17">
        <v>0</v>
      </c>
      <c r="P16" s="2">
        <v>0</v>
      </c>
    </row>
    <row r="17" spans="1:16" ht="16.2" customHeight="1" x14ac:dyDescent="0.3">
      <c r="A17" s="10" t="s">
        <v>115</v>
      </c>
      <c r="B17" s="10" t="s">
        <v>116</v>
      </c>
      <c r="C17" s="38">
        <v>1057</v>
      </c>
      <c r="D17" s="2">
        <v>880</v>
      </c>
      <c r="E17" s="17">
        <v>12</v>
      </c>
      <c r="F17" s="17">
        <v>9</v>
      </c>
      <c r="G17" s="17">
        <v>0</v>
      </c>
      <c r="H17" s="17" t="s">
        <v>127</v>
      </c>
      <c r="I17" s="17">
        <v>1</v>
      </c>
      <c r="J17" s="17" t="s">
        <v>127</v>
      </c>
      <c r="K17" s="17">
        <v>0</v>
      </c>
      <c r="L17" s="17">
        <v>0</v>
      </c>
      <c r="M17" s="17">
        <v>0</v>
      </c>
      <c r="N17" s="17" t="s">
        <v>127</v>
      </c>
      <c r="O17" s="17">
        <v>0</v>
      </c>
      <c r="P17" s="2">
        <v>0</v>
      </c>
    </row>
    <row r="18" spans="1:16" ht="16.2" customHeight="1" x14ac:dyDescent="0.3">
      <c r="A18" s="10" t="s">
        <v>103</v>
      </c>
      <c r="B18" s="10" t="s">
        <v>116</v>
      </c>
      <c r="C18" s="38">
        <v>321</v>
      </c>
      <c r="D18" s="2">
        <v>239</v>
      </c>
      <c r="E18" s="17">
        <v>3</v>
      </c>
      <c r="F18" s="17">
        <v>3</v>
      </c>
      <c r="G18" s="17">
        <v>0</v>
      </c>
      <c r="H18" s="17" t="s">
        <v>127</v>
      </c>
      <c r="I18" s="17">
        <v>2</v>
      </c>
      <c r="J18" s="17" t="s">
        <v>127</v>
      </c>
      <c r="K18" s="17">
        <v>0</v>
      </c>
      <c r="L18" s="17">
        <v>0</v>
      </c>
      <c r="M18" s="17">
        <v>0</v>
      </c>
      <c r="N18" s="17" t="s">
        <v>127</v>
      </c>
      <c r="O18" s="17">
        <v>2</v>
      </c>
      <c r="P18" s="2">
        <v>2</v>
      </c>
    </row>
    <row r="19" spans="1:16" ht="16.2" customHeight="1" x14ac:dyDescent="0.3">
      <c r="A19" s="10" t="s">
        <v>104</v>
      </c>
      <c r="B19" s="10" t="s">
        <v>116</v>
      </c>
      <c r="C19" s="38">
        <v>88</v>
      </c>
      <c r="D19" s="17">
        <v>53</v>
      </c>
      <c r="E19" s="17">
        <v>1</v>
      </c>
      <c r="F19" s="17">
        <v>1</v>
      </c>
      <c r="G19" s="17">
        <v>0</v>
      </c>
      <c r="H19" s="17" t="s">
        <v>127</v>
      </c>
      <c r="I19" s="17">
        <v>3</v>
      </c>
      <c r="J19" s="17" t="s">
        <v>127</v>
      </c>
      <c r="K19" s="17">
        <v>0</v>
      </c>
      <c r="L19" s="17">
        <v>0</v>
      </c>
      <c r="M19" s="17">
        <v>0</v>
      </c>
      <c r="N19" s="17" t="s">
        <v>127</v>
      </c>
      <c r="O19" s="17">
        <v>5</v>
      </c>
      <c r="P19" s="17">
        <v>4</v>
      </c>
    </row>
    <row r="20" spans="1:16" ht="16.2" customHeight="1" x14ac:dyDescent="0.3">
      <c r="A20" s="10" t="s">
        <v>106</v>
      </c>
      <c r="B20" s="10" t="s">
        <v>116</v>
      </c>
      <c r="C20" s="38">
        <v>26</v>
      </c>
      <c r="D20" s="14">
        <v>17</v>
      </c>
      <c r="E20" s="17">
        <v>1</v>
      </c>
      <c r="F20" s="17">
        <v>1</v>
      </c>
      <c r="G20" s="17">
        <v>0</v>
      </c>
      <c r="H20" s="17" t="s">
        <v>127</v>
      </c>
      <c r="I20" s="17">
        <v>1</v>
      </c>
      <c r="J20" s="17" t="s">
        <v>127</v>
      </c>
      <c r="K20" s="17">
        <v>0</v>
      </c>
      <c r="L20" s="17">
        <v>0</v>
      </c>
      <c r="M20" s="17">
        <v>0</v>
      </c>
      <c r="N20" s="17" t="s">
        <v>127</v>
      </c>
      <c r="O20" s="17">
        <v>1</v>
      </c>
      <c r="P20" s="14">
        <v>1</v>
      </c>
    </row>
    <row r="21" spans="1:16" ht="16.2" customHeight="1" x14ac:dyDescent="0.3">
      <c r="A21" s="10" t="s">
        <v>107</v>
      </c>
      <c r="B21" s="10" t="s">
        <v>116</v>
      </c>
      <c r="C21" s="38">
        <v>59</v>
      </c>
      <c r="D21" s="14">
        <v>49</v>
      </c>
      <c r="E21" s="17">
        <v>4</v>
      </c>
      <c r="F21" s="17">
        <v>4</v>
      </c>
      <c r="G21" s="17">
        <v>0</v>
      </c>
      <c r="H21" s="17" t="s">
        <v>127</v>
      </c>
      <c r="I21" s="17">
        <v>3</v>
      </c>
      <c r="J21" s="17" t="s">
        <v>127</v>
      </c>
      <c r="K21" s="17">
        <v>0</v>
      </c>
      <c r="L21" s="17">
        <v>0</v>
      </c>
      <c r="M21" s="17">
        <v>0</v>
      </c>
      <c r="N21" s="17" t="s">
        <v>127</v>
      </c>
      <c r="O21" s="17">
        <v>1</v>
      </c>
      <c r="P21" s="14">
        <v>1</v>
      </c>
    </row>
    <row r="22" spans="1:16" ht="16.2" customHeight="1" x14ac:dyDescent="0.3">
      <c r="A22" s="10" t="s">
        <v>108</v>
      </c>
      <c r="B22" s="10" t="s">
        <v>116</v>
      </c>
      <c r="C22" s="38">
        <v>206</v>
      </c>
      <c r="D22" s="14">
        <v>171</v>
      </c>
      <c r="E22" s="17">
        <v>3</v>
      </c>
      <c r="F22" s="17">
        <v>3</v>
      </c>
      <c r="G22" s="17">
        <v>0</v>
      </c>
      <c r="H22" s="17" t="s">
        <v>127</v>
      </c>
      <c r="I22" s="17">
        <v>0</v>
      </c>
      <c r="J22" s="17" t="s">
        <v>127</v>
      </c>
      <c r="K22" s="17">
        <v>0</v>
      </c>
      <c r="L22" s="17">
        <v>0</v>
      </c>
      <c r="M22" s="17">
        <v>0</v>
      </c>
      <c r="N22" s="17" t="s">
        <v>127</v>
      </c>
      <c r="O22" s="17">
        <v>0</v>
      </c>
      <c r="P22" s="14">
        <v>0</v>
      </c>
    </row>
    <row r="23" spans="1:16" ht="16.2" customHeight="1" x14ac:dyDescent="0.3">
      <c r="A23" s="10" t="s">
        <v>109</v>
      </c>
      <c r="B23" s="10" t="s">
        <v>116</v>
      </c>
      <c r="C23" s="39">
        <v>212</v>
      </c>
      <c r="D23" s="14">
        <v>177</v>
      </c>
      <c r="E23" s="17">
        <v>4</v>
      </c>
      <c r="F23" s="17">
        <v>3</v>
      </c>
      <c r="G23" s="17">
        <v>0</v>
      </c>
      <c r="H23" s="17" t="s">
        <v>127</v>
      </c>
      <c r="I23" s="17">
        <v>0</v>
      </c>
      <c r="J23" s="17" t="s">
        <v>127</v>
      </c>
      <c r="K23" s="17">
        <v>0</v>
      </c>
      <c r="L23" s="17">
        <v>0</v>
      </c>
      <c r="M23" s="17">
        <v>0</v>
      </c>
      <c r="N23" s="17" t="s">
        <v>127</v>
      </c>
      <c r="O23" s="17">
        <v>1</v>
      </c>
      <c r="P23" s="14">
        <v>1</v>
      </c>
    </row>
    <row r="24" spans="1:16" ht="16.2" customHeight="1" x14ac:dyDescent="0.3">
      <c r="A24" s="10" t="s">
        <v>110</v>
      </c>
      <c r="B24" s="10" t="s">
        <v>116</v>
      </c>
      <c r="C24" s="39">
        <v>579</v>
      </c>
      <c r="D24" s="14">
        <v>491</v>
      </c>
      <c r="E24" s="17">
        <v>7</v>
      </c>
      <c r="F24" s="17">
        <v>6</v>
      </c>
      <c r="G24" s="17">
        <v>0</v>
      </c>
      <c r="H24" s="17" t="s">
        <v>127</v>
      </c>
      <c r="I24" s="17">
        <v>0</v>
      </c>
      <c r="J24" s="17" t="s">
        <v>127</v>
      </c>
      <c r="K24" s="17">
        <v>0</v>
      </c>
      <c r="L24" s="17">
        <v>0</v>
      </c>
      <c r="M24" s="17">
        <v>0</v>
      </c>
      <c r="N24" s="17" t="s">
        <v>127</v>
      </c>
      <c r="O24" s="17">
        <v>0</v>
      </c>
      <c r="P24" s="14">
        <v>0</v>
      </c>
    </row>
    <row r="25" spans="1:16" ht="16.2" customHeight="1" x14ac:dyDescent="0.3">
      <c r="A25" s="10" t="s">
        <v>111</v>
      </c>
      <c r="B25" s="10" t="s">
        <v>116</v>
      </c>
      <c r="C25" s="39">
        <v>582</v>
      </c>
      <c r="D25" s="14">
        <v>486</v>
      </c>
      <c r="E25" s="17">
        <v>5</v>
      </c>
      <c r="F25" s="17">
        <v>5</v>
      </c>
      <c r="G25" s="17">
        <v>0</v>
      </c>
      <c r="H25" s="17" t="s">
        <v>127</v>
      </c>
      <c r="I25" s="17">
        <v>1</v>
      </c>
      <c r="J25" s="17" t="s">
        <v>127</v>
      </c>
      <c r="K25" s="17">
        <v>0</v>
      </c>
      <c r="L25" s="17">
        <v>0</v>
      </c>
      <c r="M25" s="17">
        <v>0</v>
      </c>
      <c r="N25" s="17" t="s">
        <v>127</v>
      </c>
      <c r="O25" s="17">
        <v>0</v>
      </c>
      <c r="P25" s="14">
        <v>0</v>
      </c>
    </row>
    <row r="26" spans="1:16" ht="16.2" customHeight="1" x14ac:dyDescent="0.3">
      <c r="A26" s="10" t="s">
        <v>112</v>
      </c>
      <c r="B26" s="10" t="s">
        <v>116</v>
      </c>
      <c r="C26" s="39">
        <v>434</v>
      </c>
      <c r="D26" s="14">
        <v>331</v>
      </c>
      <c r="E26" s="17">
        <v>2</v>
      </c>
      <c r="F26" s="17">
        <v>1</v>
      </c>
      <c r="G26" s="17">
        <v>0</v>
      </c>
      <c r="H26" s="17" t="s">
        <v>127</v>
      </c>
      <c r="I26" s="17">
        <v>1</v>
      </c>
      <c r="J26" s="17" t="s">
        <v>127</v>
      </c>
      <c r="K26" s="17">
        <v>0</v>
      </c>
      <c r="L26" s="17">
        <v>0</v>
      </c>
      <c r="M26" s="17">
        <v>0</v>
      </c>
      <c r="N26" s="17" t="s">
        <v>127</v>
      </c>
      <c r="O26" s="17">
        <v>1</v>
      </c>
      <c r="P26" s="14">
        <v>0</v>
      </c>
    </row>
    <row r="27" spans="1:16" ht="16.2" customHeight="1" x14ac:dyDescent="0.3">
      <c r="A27" s="10" t="s">
        <v>113</v>
      </c>
      <c r="B27" s="10" t="s">
        <v>116</v>
      </c>
      <c r="C27" s="40">
        <v>308</v>
      </c>
      <c r="D27" s="14">
        <v>237</v>
      </c>
      <c r="E27" s="17">
        <v>3</v>
      </c>
      <c r="F27" s="17">
        <v>3</v>
      </c>
      <c r="G27" s="17">
        <v>0</v>
      </c>
      <c r="H27" s="17" t="s">
        <v>127</v>
      </c>
      <c r="I27" s="17">
        <v>0</v>
      </c>
      <c r="J27" s="17" t="s">
        <v>127</v>
      </c>
      <c r="K27" s="17">
        <v>0</v>
      </c>
      <c r="L27" s="17">
        <v>0</v>
      </c>
      <c r="M27" s="17">
        <v>0</v>
      </c>
      <c r="N27" s="17" t="s">
        <v>127</v>
      </c>
      <c r="O27" s="17">
        <v>0</v>
      </c>
      <c r="P27" s="14">
        <v>0</v>
      </c>
    </row>
    <row r="28" spans="1:16" ht="16.2" customHeight="1" x14ac:dyDescent="0.3">
      <c r="A28" s="10" t="s">
        <v>114</v>
      </c>
      <c r="B28" s="10" t="s">
        <v>117</v>
      </c>
      <c r="C28" s="39">
        <v>519</v>
      </c>
      <c r="D28" s="14">
        <v>344</v>
      </c>
      <c r="E28" s="17">
        <v>10</v>
      </c>
      <c r="F28" s="17">
        <v>8</v>
      </c>
      <c r="G28" s="17">
        <v>0</v>
      </c>
      <c r="H28" s="17" t="s">
        <v>127</v>
      </c>
      <c r="I28" s="17">
        <v>0</v>
      </c>
      <c r="J28" s="17" t="s">
        <v>127</v>
      </c>
      <c r="K28" s="17">
        <v>0</v>
      </c>
      <c r="L28" s="17">
        <v>0</v>
      </c>
      <c r="M28" s="17">
        <v>0</v>
      </c>
      <c r="N28" s="17" t="s">
        <v>127</v>
      </c>
      <c r="O28" s="17">
        <v>0</v>
      </c>
      <c r="P28" s="14">
        <v>0</v>
      </c>
    </row>
    <row r="29" spans="1:16" x14ac:dyDescent="0.3">
      <c r="A29" s="101" t="s">
        <v>115</v>
      </c>
      <c r="B29" s="101" t="s">
        <v>117</v>
      </c>
      <c r="C29" s="110">
        <v>334</v>
      </c>
      <c r="D29" s="107">
        <v>190</v>
      </c>
      <c r="E29" s="111">
        <v>3</v>
      </c>
      <c r="F29" s="111">
        <v>2</v>
      </c>
      <c r="G29" s="111">
        <v>0</v>
      </c>
      <c r="H29" s="111" t="s">
        <v>127</v>
      </c>
      <c r="I29" s="111">
        <v>0</v>
      </c>
      <c r="J29" s="111" t="s">
        <v>127</v>
      </c>
      <c r="K29" s="111">
        <v>0</v>
      </c>
      <c r="L29" s="17">
        <v>0</v>
      </c>
      <c r="M29" s="111">
        <v>0</v>
      </c>
      <c r="N29" s="111" t="s">
        <v>127</v>
      </c>
      <c r="O29" s="111">
        <v>0</v>
      </c>
      <c r="P29" s="107">
        <v>0</v>
      </c>
    </row>
    <row r="30" spans="1:16" x14ac:dyDescent="0.3">
      <c r="A30" s="112" t="s">
        <v>125</v>
      </c>
      <c r="B30" s="112" t="s">
        <v>125</v>
      </c>
      <c r="C30" s="110">
        <f>SUBTOTAL(109,tab_m9_wider_covid_related_WHO_codes[COVID-19, virus identified (U07.1)
Mentioned])</f>
        <v>11807</v>
      </c>
      <c r="D30" s="107">
        <f>SUBTOTAL(109,tab_m9_wider_covid_related_WHO_codes[COVID-19, virus identified (U07.1)
Underlying cause])</f>
        <v>9956</v>
      </c>
      <c r="E30" s="111">
        <f>SUBTOTAL(109,tab_m9_wider_covid_related_WHO_codes[COVID-19, virus not identified (U07.2)
Mentioned])</f>
        <v>1606</v>
      </c>
      <c r="F30" s="111">
        <f>SUBTOTAL(109,tab_m9_wider_covid_related_WHO_codes[COVID-19, virus not identified (U07.2)
Underlying cause])</f>
        <v>1479</v>
      </c>
      <c r="G30" s="111">
        <f>SUBTOTAL(109,tab_m9_wider_covid_related_WHO_codes[Personal history of COVID-19, unspecified (U08.9)
Mentioned])</f>
        <v>0</v>
      </c>
      <c r="H30" s="111" t="s">
        <v>127</v>
      </c>
      <c r="I30" s="111">
        <f>SUBTOTAL(109,tab_m9_wider_covid_related_WHO_codes[Post COVID-19 condition, unspecified (U09.9)
Mentioned])</f>
        <v>17</v>
      </c>
      <c r="J30" s="113" t="s">
        <v>127</v>
      </c>
      <c r="K30" s="111">
        <f>SUBTOTAL(109,tab_m9_wider_covid_related_WHO_codes[Multisystem inflammatory syndrome associated with COVID-19, unspecified (U10.9)
Mentioned])</f>
        <v>0</v>
      </c>
      <c r="L30" s="111">
        <f>SUBTOTAL(109,tab_m9_wider_covid_related_WHO_codes[Multisystem inflammatory syndrome associated with COVID-19, unspecified (U10.9)
Underlying cause])</f>
        <v>0</v>
      </c>
      <c r="M30" s="111">
        <f>SUBTOTAL(109,tab_m9_wider_covid_related_WHO_codes[Need for immunisation against COVID-19, unspecified (U11.9)
Mentioned])</f>
        <v>0</v>
      </c>
      <c r="N30" s="111" t="s">
        <v>127</v>
      </c>
      <c r="O30" s="111">
        <f>SUBTOTAL(109,tab_m9_wider_covid_related_WHO_codes[COVID-19vaccines causing adverse effects in therapeutic use, unspecified (U12.9)
Mentioned])</f>
        <v>11</v>
      </c>
      <c r="P30" s="107">
        <f>SUBTOTAL(109,tab_m9_wider_covid_related_WHO_codes[COVID-19vaccines causing adverse effects in therapeutic use, unspecified (U12.9)
Underlying cause])</f>
        <v>9</v>
      </c>
    </row>
  </sheetData>
  <hyperlinks>
    <hyperlink ref="A4" location="Contents!A1" display="Back to table of contents"/>
  </hyperlinks>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0"/>
  <sheetViews>
    <sheetView workbookViewId="0"/>
  </sheetViews>
  <sheetFormatPr defaultColWidth="9.33203125" defaultRowHeight="15.6" x14ac:dyDescent="0.3"/>
  <cols>
    <col min="1" max="4" width="16.6640625" style="7" customWidth="1"/>
    <col min="5" max="5" width="51.6640625" style="7" bestFit="1" customWidth="1"/>
    <col min="6" max="6" width="16.6640625" style="42" customWidth="1"/>
    <col min="7" max="7" width="16.6640625" style="41" customWidth="1"/>
    <col min="8" max="16384" width="9.33203125" style="7"/>
  </cols>
  <sheetData>
    <row r="1" spans="1:7" s="4" customFormat="1" x14ac:dyDescent="0.3">
      <c r="A1" s="3" t="s">
        <v>2829</v>
      </c>
      <c r="F1" s="36"/>
      <c r="G1" s="13"/>
    </row>
    <row r="2" spans="1:7" s="4" customFormat="1" ht="15" x14ac:dyDescent="0.25">
      <c r="A2" s="5" t="s">
        <v>2853</v>
      </c>
      <c r="F2" s="36"/>
      <c r="G2" s="13"/>
    </row>
    <row r="3" spans="1:7" s="4" customFormat="1" ht="15" x14ac:dyDescent="0.25">
      <c r="A3" s="5" t="s">
        <v>16</v>
      </c>
      <c r="F3" s="36"/>
      <c r="G3" s="13"/>
    </row>
    <row r="4" spans="1:7" s="4" customFormat="1" ht="30" customHeight="1" x14ac:dyDescent="0.25">
      <c r="A4" s="6" t="s">
        <v>20</v>
      </c>
      <c r="F4" s="36"/>
      <c r="G4" s="13"/>
    </row>
    <row r="5" spans="1:7" ht="95.1" customHeight="1" thickBot="1" x14ac:dyDescent="0.35">
      <c r="A5" s="87" t="s">
        <v>89</v>
      </c>
      <c r="B5" s="88" t="s">
        <v>102</v>
      </c>
      <c r="C5" s="88" t="s">
        <v>118</v>
      </c>
      <c r="D5" s="89" t="s">
        <v>119</v>
      </c>
      <c r="E5" s="88" t="s">
        <v>60</v>
      </c>
      <c r="F5" s="90" t="s">
        <v>55</v>
      </c>
      <c r="G5" s="87" t="s">
        <v>120</v>
      </c>
    </row>
    <row r="6" spans="1:7" ht="30" customHeight="1" x14ac:dyDescent="0.3">
      <c r="A6" s="10" t="s">
        <v>103</v>
      </c>
      <c r="B6" s="11">
        <v>2020</v>
      </c>
      <c r="C6" s="66">
        <f>SUMPRODUCT((tab_m10_leading_cause_month[[#This Row],[Month of death]]=tab_m10_leading_cause_month[Month of death])*(tab_m10_leading_cause_month[[#This Row],[Year of death]]=tab_m10_leading_cause_month[Year of death])*(tab_m10_leading_cause_month[[#This Row],[Deaths]]&lt;tab_m10_leading_cause_month[Deaths]))+1</f>
        <v>1</v>
      </c>
      <c r="D6" s="81" t="s">
        <v>2729</v>
      </c>
      <c r="E6" s="82" t="s">
        <v>2735</v>
      </c>
      <c r="F6" s="1">
        <v>656</v>
      </c>
      <c r="G6" s="65">
        <v>0.11599999999999999</v>
      </c>
    </row>
    <row r="7" spans="1:7" ht="16.2" customHeight="1" x14ac:dyDescent="0.3">
      <c r="A7" s="10" t="s">
        <v>103</v>
      </c>
      <c r="B7" s="11">
        <v>2020</v>
      </c>
      <c r="C7" s="66">
        <f>SUMPRODUCT((tab_m10_leading_cause_month[[#This Row],[Month of death]]=tab_m10_leading_cause_month[Month of death])*(tab_m10_leading_cause_month[[#This Row],[Year of death]]=tab_m10_leading_cause_month[Year of death])*(tab_m10_leading_cause_month[[#This Row],[Deaths]]&lt;tab_m10_leading_cause_month[Deaths]))+1</f>
        <v>2</v>
      </c>
      <c r="D7" s="83" t="s">
        <v>2730</v>
      </c>
      <c r="E7" s="84" t="s">
        <v>2736</v>
      </c>
      <c r="F7" s="2">
        <v>596</v>
      </c>
      <c r="G7" s="65">
        <v>0.106</v>
      </c>
    </row>
    <row r="8" spans="1:7" ht="16.2" customHeight="1" x14ac:dyDescent="0.3">
      <c r="A8" s="10" t="s">
        <v>103</v>
      </c>
      <c r="B8" s="11">
        <v>2020</v>
      </c>
      <c r="C8" s="66">
        <f>SUMPRODUCT((tab_m10_leading_cause_month[[#This Row],[Month of death]]=tab_m10_leading_cause_month[Month of death])*(tab_m10_leading_cause_month[[#This Row],[Year of death]]=tab_m10_leading_cause_month[Year of death])*(tab_m10_leading_cause_month[[#This Row],[Deaths]]&lt;tab_m10_leading_cause_month[Deaths]))+1</f>
        <v>3</v>
      </c>
      <c r="D8" s="83" t="s">
        <v>2731</v>
      </c>
      <c r="E8" s="84" t="s">
        <v>2737</v>
      </c>
      <c r="F8" s="2">
        <v>379</v>
      </c>
      <c r="G8" s="65">
        <v>6.7000000000000004E-2</v>
      </c>
    </row>
    <row r="9" spans="1:7" ht="16.2" customHeight="1" x14ac:dyDescent="0.3">
      <c r="A9" s="10" t="s">
        <v>103</v>
      </c>
      <c r="B9" s="11">
        <v>2020</v>
      </c>
      <c r="C9" s="66">
        <f>SUMPRODUCT((tab_m10_leading_cause_month[[#This Row],[Month of death]]=tab_m10_leading_cause_month[Month of death])*(tab_m10_leading_cause_month[[#This Row],[Year of death]]=tab_m10_leading_cause_month[Year of death])*(tab_m10_leading_cause_month[[#This Row],[Deaths]]&lt;tab_m10_leading_cause_month[Deaths]))+1</f>
        <v>4</v>
      </c>
      <c r="D9" s="83" t="s">
        <v>2732</v>
      </c>
      <c r="E9" s="84" t="s">
        <v>2738</v>
      </c>
      <c r="F9" s="2">
        <v>365</v>
      </c>
      <c r="G9" s="65">
        <v>6.5000000000000002E-2</v>
      </c>
    </row>
    <row r="10" spans="1:7" ht="16.2" customHeight="1" x14ac:dyDescent="0.3">
      <c r="A10" s="10" t="s">
        <v>103</v>
      </c>
      <c r="B10" s="11">
        <v>2020</v>
      </c>
      <c r="C10" s="66">
        <f>SUMPRODUCT((tab_m10_leading_cause_month[[#This Row],[Month of death]]=tab_m10_leading_cause_month[Month of death])*(tab_m10_leading_cause_month[[#This Row],[Year of death]]=tab_m10_leading_cause_month[Year of death])*(tab_m10_leading_cause_month[[#This Row],[Deaths]]&lt;tab_m10_leading_cause_month[Deaths]))+1</f>
        <v>5</v>
      </c>
      <c r="D10" s="83" t="s">
        <v>2733</v>
      </c>
      <c r="E10" s="84" t="s">
        <v>2739</v>
      </c>
      <c r="F10" s="2">
        <v>279</v>
      </c>
      <c r="G10" s="65">
        <v>4.9000000000000002E-2</v>
      </c>
    </row>
    <row r="11" spans="1:7" ht="16.2" customHeight="1" x14ac:dyDescent="0.3">
      <c r="A11" s="10" t="s">
        <v>104</v>
      </c>
      <c r="B11" s="11">
        <v>2020</v>
      </c>
      <c r="C11" s="66">
        <f>SUMPRODUCT((tab_m10_leading_cause_month[[#This Row],[Month of death]]=tab_m10_leading_cause_month[Month of death])*(tab_m10_leading_cause_month[[#This Row],[Year of death]]=tab_m10_leading_cause_month[Year of death])*(tab_m10_leading_cause_month[[#This Row],[Deaths]]&lt;tab_m10_leading_cause_month[Deaths]))+1</f>
        <v>1</v>
      </c>
      <c r="D11" s="83" t="s">
        <v>2734</v>
      </c>
      <c r="E11" s="84" t="s">
        <v>2740</v>
      </c>
      <c r="F11" s="2">
        <v>2413</v>
      </c>
      <c r="G11" s="65">
        <v>0.314</v>
      </c>
    </row>
    <row r="12" spans="1:7" ht="16.2" customHeight="1" x14ac:dyDescent="0.3">
      <c r="A12" s="10" t="s">
        <v>104</v>
      </c>
      <c r="B12" s="11">
        <v>2020</v>
      </c>
      <c r="C12" s="66">
        <f>SUMPRODUCT((tab_m10_leading_cause_month[[#This Row],[Month of death]]=tab_m10_leading_cause_month[Month of death])*(tab_m10_leading_cause_month[[#This Row],[Year of death]]=tab_m10_leading_cause_month[Year of death])*(tab_m10_leading_cause_month[[#This Row],[Deaths]]&lt;tab_m10_leading_cause_month[Deaths]))+1</f>
        <v>2</v>
      </c>
      <c r="D12" s="83" t="s">
        <v>2729</v>
      </c>
      <c r="E12" s="84" t="s">
        <v>2735</v>
      </c>
      <c r="F12" s="2">
        <v>784</v>
      </c>
      <c r="G12" s="65">
        <v>0.10199999999999999</v>
      </c>
    </row>
    <row r="13" spans="1:7" ht="16.2" customHeight="1" x14ac:dyDescent="0.3">
      <c r="A13" s="10" t="s">
        <v>104</v>
      </c>
      <c r="B13" s="11">
        <v>2020</v>
      </c>
      <c r="C13" s="66">
        <f>SUMPRODUCT((tab_m10_leading_cause_month[[#This Row],[Month of death]]=tab_m10_leading_cause_month[Month of death])*(tab_m10_leading_cause_month[[#This Row],[Year of death]]=tab_m10_leading_cause_month[Year of death])*(tab_m10_leading_cause_month[[#This Row],[Deaths]]&lt;tab_m10_leading_cause_month[Deaths]))+1</f>
        <v>3</v>
      </c>
      <c r="D13" s="83" t="s">
        <v>2730</v>
      </c>
      <c r="E13" s="84" t="s">
        <v>2736</v>
      </c>
      <c r="F13" s="2">
        <v>577</v>
      </c>
      <c r="G13" s="65">
        <v>7.4999999999999997E-2</v>
      </c>
    </row>
    <row r="14" spans="1:7" ht="16.2" customHeight="1" x14ac:dyDescent="0.3">
      <c r="A14" s="10" t="s">
        <v>104</v>
      </c>
      <c r="B14" s="11">
        <v>2020</v>
      </c>
      <c r="C14" s="66">
        <f>SUMPRODUCT((tab_m10_leading_cause_month[[#This Row],[Month of death]]=tab_m10_leading_cause_month[Month of death])*(tab_m10_leading_cause_month[[#This Row],[Year of death]]=tab_m10_leading_cause_month[Year of death])*(tab_m10_leading_cause_month[[#This Row],[Deaths]]&lt;tab_m10_leading_cause_month[Deaths]))+1</f>
        <v>4</v>
      </c>
      <c r="D14" s="83" t="s">
        <v>2731</v>
      </c>
      <c r="E14" s="84" t="s">
        <v>2737</v>
      </c>
      <c r="F14" s="2">
        <v>375</v>
      </c>
      <c r="G14" s="65">
        <v>4.9000000000000002E-2</v>
      </c>
    </row>
    <row r="15" spans="1:7" ht="16.2" customHeight="1" x14ac:dyDescent="0.3">
      <c r="A15" s="10" t="s">
        <v>104</v>
      </c>
      <c r="B15" s="11">
        <v>2020</v>
      </c>
      <c r="C15" s="66">
        <f>SUMPRODUCT((tab_m10_leading_cause_month[[#This Row],[Month of death]]=tab_m10_leading_cause_month[Month of death])*(tab_m10_leading_cause_month[[#This Row],[Year of death]]=tab_m10_leading_cause_month[Year of death])*(tab_m10_leading_cause_month[[#This Row],[Deaths]]&lt;tab_m10_leading_cause_month[Deaths]))+1</f>
        <v>5</v>
      </c>
      <c r="D15" s="83" t="s">
        <v>2732</v>
      </c>
      <c r="E15" s="84" t="s">
        <v>2738</v>
      </c>
      <c r="F15" s="2">
        <v>331</v>
      </c>
      <c r="G15" s="65">
        <v>4.2999999999999997E-2</v>
      </c>
    </row>
    <row r="16" spans="1:7" ht="16.2" customHeight="1" x14ac:dyDescent="0.3">
      <c r="A16" s="10" t="s">
        <v>106</v>
      </c>
      <c r="B16" s="11">
        <v>2020</v>
      </c>
      <c r="C16" s="66">
        <f>SUMPRODUCT((tab_m10_leading_cause_month[[#This Row],[Month of death]]=tab_m10_leading_cause_month[Month of death])*(tab_m10_leading_cause_month[[#This Row],[Year of death]]=tab_m10_leading_cause_month[Year of death])*(tab_m10_leading_cause_month[[#This Row],[Deaths]]&lt;tab_m10_leading_cause_month[Deaths]))+1</f>
        <v>1</v>
      </c>
      <c r="D16" s="83" t="s">
        <v>2734</v>
      </c>
      <c r="E16" s="84" t="s">
        <v>2740</v>
      </c>
      <c r="F16" s="2">
        <v>1065</v>
      </c>
      <c r="G16" s="65">
        <v>0.184</v>
      </c>
    </row>
    <row r="17" spans="1:7" ht="16.2" customHeight="1" x14ac:dyDescent="0.3">
      <c r="A17" s="10" t="s">
        <v>106</v>
      </c>
      <c r="B17" s="11">
        <v>2020</v>
      </c>
      <c r="C17" s="66">
        <f>SUMPRODUCT((tab_m10_leading_cause_month[[#This Row],[Month of death]]=tab_m10_leading_cause_month[Month of death])*(tab_m10_leading_cause_month[[#This Row],[Year of death]]=tab_m10_leading_cause_month[Year of death])*(tab_m10_leading_cause_month[[#This Row],[Deaths]]&lt;tab_m10_leading_cause_month[Deaths]))+1</f>
        <v>2</v>
      </c>
      <c r="D17" s="83" t="s">
        <v>2730</v>
      </c>
      <c r="E17" s="84" t="s">
        <v>2736</v>
      </c>
      <c r="F17" s="2">
        <v>563</v>
      </c>
      <c r="G17" s="65">
        <v>9.6999999999999989E-2</v>
      </c>
    </row>
    <row r="18" spans="1:7" ht="16.2" customHeight="1" x14ac:dyDescent="0.3">
      <c r="A18" s="10" t="s">
        <v>106</v>
      </c>
      <c r="B18" s="11">
        <v>2020</v>
      </c>
      <c r="C18" s="66">
        <f>SUMPRODUCT((tab_m10_leading_cause_month[[#This Row],[Month of death]]=tab_m10_leading_cause_month[Month of death])*(tab_m10_leading_cause_month[[#This Row],[Year of death]]=tab_m10_leading_cause_month[Year of death])*(tab_m10_leading_cause_month[[#This Row],[Deaths]]&lt;tab_m10_leading_cause_month[Deaths]))+1</f>
        <v>3</v>
      </c>
      <c r="D18" s="83" t="s">
        <v>2729</v>
      </c>
      <c r="E18" s="84" t="s">
        <v>2735</v>
      </c>
      <c r="F18" s="2">
        <v>501</v>
      </c>
      <c r="G18" s="65">
        <v>8.6999999999999994E-2</v>
      </c>
    </row>
    <row r="19" spans="1:7" ht="16.2" customHeight="1" x14ac:dyDescent="0.3">
      <c r="A19" s="10" t="s">
        <v>106</v>
      </c>
      <c r="B19" s="11">
        <v>2020</v>
      </c>
      <c r="C19" s="66">
        <f>SUMPRODUCT((tab_m10_leading_cause_month[[#This Row],[Month of death]]=tab_m10_leading_cause_month[Month of death])*(tab_m10_leading_cause_month[[#This Row],[Year of death]]=tab_m10_leading_cause_month[Year of death])*(tab_m10_leading_cause_month[[#This Row],[Deaths]]&lt;tab_m10_leading_cause_month[Deaths]))+1</f>
        <v>4</v>
      </c>
      <c r="D19" s="83" t="s">
        <v>2731</v>
      </c>
      <c r="E19" s="84" t="s">
        <v>2737</v>
      </c>
      <c r="F19" s="17">
        <v>319</v>
      </c>
      <c r="G19" s="65">
        <v>5.5E-2</v>
      </c>
    </row>
    <row r="20" spans="1:7" ht="16.2" customHeight="1" x14ac:dyDescent="0.3">
      <c r="A20" s="10" t="s">
        <v>106</v>
      </c>
      <c r="B20" s="11">
        <v>2020</v>
      </c>
      <c r="C20" s="66">
        <f>SUMPRODUCT((tab_m10_leading_cause_month[[#This Row],[Month of death]]=tab_m10_leading_cause_month[Month of death])*(tab_m10_leading_cause_month[[#This Row],[Year of death]]=tab_m10_leading_cause_month[Year of death])*(tab_m10_leading_cause_month[[#This Row],[Deaths]]&lt;tab_m10_leading_cause_month[Deaths]))+1</f>
        <v>5</v>
      </c>
      <c r="D20" s="83" t="s">
        <v>2732</v>
      </c>
      <c r="E20" s="84" t="s">
        <v>2738</v>
      </c>
      <c r="F20" s="14">
        <v>286</v>
      </c>
      <c r="G20" s="65">
        <v>4.9000000000000002E-2</v>
      </c>
    </row>
    <row r="21" spans="1:7" ht="16.2" customHeight="1" x14ac:dyDescent="0.3">
      <c r="A21" s="10" t="s">
        <v>107</v>
      </c>
      <c r="B21" s="11">
        <v>2020</v>
      </c>
      <c r="C21" s="66">
        <f>SUMPRODUCT((tab_m10_leading_cause_month[[#This Row],[Month of death]]=tab_m10_leading_cause_month[Month of death])*(tab_m10_leading_cause_month[[#This Row],[Year of death]]=tab_m10_leading_cause_month[Year of death])*(tab_m10_leading_cause_month[[#This Row],[Deaths]]&lt;tab_m10_leading_cause_month[Deaths]))+1</f>
        <v>1</v>
      </c>
      <c r="D21" s="83" t="s">
        <v>2730</v>
      </c>
      <c r="E21" s="84" t="s">
        <v>2736</v>
      </c>
      <c r="F21" s="14">
        <v>481</v>
      </c>
      <c r="G21" s="65">
        <v>0.10800000000000001</v>
      </c>
    </row>
    <row r="22" spans="1:7" ht="16.2" customHeight="1" x14ac:dyDescent="0.3">
      <c r="A22" s="10" t="s">
        <v>107</v>
      </c>
      <c r="B22" s="11">
        <v>2020</v>
      </c>
      <c r="C22" s="66">
        <f>SUMPRODUCT((tab_m10_leading_cause_month[[#This Row],[Month of death]]=tab_m10_leading_cause_month[Month of death])*(tab_m10_leading_cause_month[[#This Row],[Year of death]]=tab_m10_leading_cause_month[Year of death])*(tab_m10_leading_cause_month[[#This Row],[Deaths]]&lt;tab_m10_leading_cause_month[Deaths]))+1</f>
        <v>2</v>
      </c>
      <c r="D22" s="83" t="s">
        <v>2729</v>
      </c>
      <c r="E22" s="84" t="s">
        <v>2735</v>
      </c>
      <c r="F22" s="14">
        <v>393</v>
      </c>
      <c r="G22" s="65">
        <v>8.8000000000000009E-2</v>
      </c>
    </row>
    <row r="23" spans="1:7" ht="16.2" customHeight="1" x14ac:dyDescent="0.3">
      <c r="A23" s="10" t="s">
        <v>107</v>
      </c>
      <c r="B23" s="11">
        <v>2020</v>
      </c>
      <c r="C23" s="66">
        <f>SUMPRODUCT((tab_m10_leading_cause_month[[#This Row],[Month of death]]=tab_m10_leading_cause_month[Month of death])*(tab_m10_leading_cause_month[[#This Row],[Year of death]]=tab_m10_leading_cause_month[Year of death])*(tab_m10_leading_cause_month[[#This Row],[Deaths]]&lt;tab_m10_leading_cause_month[Deaths]))+1</f>
        <v>3</v>
      </c>
      <c r="D23" s="83" t="s">
        <v>2732</v>
      </c>
      <c r="E23" s="84" t="s">
        <v>2738</v>
      </c>
      <c r="F23" s="14">
        <v>287</v>
      </c>
      <c r="G23" s="65">
        <v>6.5000000000000002E-2</v>
      </c>
    </row>
    <row r="24" spans="1:7" ht="16.2" customHeight="1" x14ac:dyDescent="0.3">
      <c r="A24" s="10" t="s">
        <v>107</v>
      </c>
      <c r="B24" s="11">
        <v>2020</v>
      </c>
      <c r="C24" s="66">
        <f>SUMPRODUCT((tab_m10_leading_cause_month[[#This Row],[Month of death]]=tab_m10_leading_cause_month[Month of death])*(tab_m10_leading_cause_month[[#This Row],[Year of death]]=tab_m10_leading_cause_month[Year of death])*(tab_m10_leading_cause_month[[#This Row],[Deaths]]&lt;tab_m10_leading_cause_month[Deaths]))+1</f>
        <v>4</v>
      </c>
      <c r="D24" s="83" t="s">
        <v>2731</v>
      </c>
      <c r="E24" s="84" t="s">
        <v>2737</v>
      </c>
      <c r="F24" s="14">
        <v>277</v>
      </c>
      <c r="G24" s="65">
        <v>6.2000000000000006E-2</v>
      </c>
    </row>
    <row r="25" spans="1:7" ht="16.2" customHeight="1" x14ac:dyDescent="0.3">
      <c r="A25" s="10" t="s">
        <v>107</v>
      </c>
      <c r="B25" s="11">
        <v>2020</v>
      </c>
      <c r="C25" s="66">
        <f>SUMPRODUCT((tab_m10_leading_cause_month[[#This Row],[Month of death]]=tab_m10_leading_cause_month[Month of death])*(tab_m10_leading_cause_month[[#This Row],[Year of death]]=tab_m10_leading_cause_month[Year of death])*(tab_m10_leading_cause_month[[#This Row],[Deaths]]&lt;tab_m10_leading_cause_month[Deaths]))+1</f>
        <v>5</v>
      </c>
      <c r="D25" s="85" t="s">
        <v>2733</v>
      </c>
      <c r="E25" s="86" t="s">
        <v>2739</v>
      </c>
      <c r="F25" s="14">
        <v>205</v>
      </c>
      <c r="G25" s="65">
        <v>4.5999999999999999E-2</v>
      </c>
    </row>
    <row r="26" spans="1:7" ht="16.2" customHeight="1" x14ac:dyDescent="0.3">
      <c r="A26" s="10" t="s">
        <v>108</v>
      </c>
      <c r="B26" s="11">
        <v>2020</v>
      </c>
      <c r="C26" s="66">
        <f>SUMPRODUCT((tab_m10_leading_cause_month[[#This Row],[Month of death]]=tab_m10_leading_cause_month[Month of death])*(tab_m10_leading_cause_month[[#This Row],[Year of death]]=tab_m10_leading_cause_month[Year of death])*(tab_m10_leading_cause_month[[#This Row],[Deaths]]&lt;tab_m10_leading_cause_month[Deaths]))+1</f>
        <v>1</v>
      </c>
      <c r="D26" s="83" t="s">
        <v>2730</v>
      </c>
      <c r="E26" s="84" t="s">
        <v>2736</v>
      </c>
      <c r="F26" s="14">
        <v>534</v>
      </c>
      <c r="G26" s="65">
        <v>0.11900000000000001</v>
      </c>
    </row>
    <row r="27" spans="1:7" ht="16.2" customHeight="1" x14ac:dyDescent="0.3">
      <c r="A27" s="10" t="s">
        <v>108</v>
      </c>
      <c r="B27" s="11">
        <v>2020</v>
      </c>
      <c r="C27" s="66">
        <f>SUMPRODUCT((tab_m10_leading_cause_month[[#This Row],[Month of death]]=tab_m10_leading_cause_month[Month of death])*(tab_m10_leading_cause_month[[#This Row],[Year of death]]=tab_m10_leading_cause_month[Year of death])*(tab_m10_leading_cause_month[[#This Row],[Deaths]]&lt;tab_m10_leading_cause_month[Deaths]))+1</f>
        <v>2</v>
      </c>
      <c r="D27" s="83" t="s">
        <v>2729</v>
      </c>
      <c r="E27" s="84" t="s">
        <v>2735</v>
      </c>
      <c r="F27" s="14">
        <v>416</v>
      </c>
      <c r="G27" s="65">
        <v>9.1999999999999998E-2</v>
      </c>
    </row>
    <row r="28" spans="1:7" ht="16.2" customHeight="1" x14ac:dyDescent="0.3">
      <c r="A28" s="10" t="s">
        <v>108</v>
      </c>
      <c r="B28" s="11">
        <v>2020</v>
      </c>
      <c r="C28" s="66">
        <f>SUMPRODUCT((tab_m10_leading_cause_month[[#This Row],[Month of death]]=tab_m10_leading_cause_month[Month of death])*(tab_m10_leading_cause_month[[#This Row],[Year of death]]=tab_m10_leading_cause_month[Year of death])*(tab_m10_leading_cause_month[[#This Row],[Deaths]]&lt;tab_m10_leading_cause_month[Deaths]))+1</f>
        <v>3</v>
      </c>
      <c r="D28" s="83" t="s">
        <v>2731</v>
      </c>
      <c r="E28" s="84" t="s">
        <v>2737</v>
      </c>
      <c r="F28" s="14">
        <v>315</v>
      </c>
      <c r="G28" s="65">
        <v>7.0000000000000007E-2</v>
      </c>
    </row>
    <row r="29" spans="1:7" ht="16.2" customHeight="1" x14ac:dyDescent="0.3">
      <c r="A29" s="10" t="s">
        <v>108</v>
      </c>
      <c r="B29" s="11">
        <v>2020</v>
      </c>
      <c r="C29" s="66">
        <f>SUMPRODUCT((tab_m10_leading_cause_month[[#This Row],[Month of death]]=tab_m10_leading_cause_month[Month of death])*(tab_m10_leading_cause_month[[#This Row],[Year of death]]=tab_m10_leading_cause_month[Year of death])*(tab_m10_leading_cause_month[[#This Row],[Deaths]]&lt;tab_m10_leading_cause_month[Deaths]))+1</f>
        <v>4</v>
      </c>
      <c r="D29" s="83" t="s">
        <v>2732</v>
      </c>
      <c r="E29" s="84" t="s">
        <v>2738</v>
      </c>
      <c r="F29" s="14">
        <v>313</v>
      </c>
      <c r="G29" s="65">
        <v>7.0000000000000007E-2</v>
      </c>
    </row>
    <row r="30" spans="1:7" ht="16.2" customHeight="1" x14ac:dyDescent="0.3">
      <c r="A30" s="10" t="s">
        <v>108</v>
      </c>
      <c r="B30" s="11">
        <v>2020</v>
      </c>
      <c r="C30" s="66">
        <f>SUMPRODUCT((tab_m10_leading_cause_month[[#This Row],[Month of death]]=tab_m10_leading_cause_month[Month of death])*(tab_m10_leading_cause_month[[#This Row],[Year of death]]=tab_m10_leading_cause_month[Year of death])*(tab_m10_leading_cause_month[[#This Row],[Deaths]]&lt;tab_m10_leading_cause_month[Deaths]))+1</f>
        <v>5</v>
      </c>
      <c r="D30" s="83" t="s">
        <v>2733</v>
      </c>
      <c r="E30" s="84" t="s">
        <v>2739</v>
      </c>
      <c r="F30" s="14">
        <v>162</v>
      </c>
      <c r="G30" s="65">
        <v>3.6000000000000004E-2</v>
      </c>
    </row>
    <row r="31" spans="1:7" ht="16.2" customHeight="1" x14ac:dyDescent="0.3">
      <c r="A31" s="10" t="s">
        <v>109</v>
      </c>
      <c r="B31" s="11">
        <v>2020</v>
      </c>
      <c r="C31" s="66">
        <f>SUMPRODUCT((tab_m10_leading_cause_month[[#This Row],[Month of death]]=tab_m10_leading_cause_month[Month of death])*(tab_m10_leading_cause_month[[#This Row],[Year of death]]=tab_m10_leading_cause_month[Year of death])*(tab_m10_leading_cause_month[[#This Row],[Deaths]]&lt;tab_m10_leading_cause_month[Deaths]))+1</f>
        <v>1</v>
      </c>
      <c r="D31" s="83" t="s">
        <v>2730</v>
      </c>
      <c r="E31" s="84" t="s">
        <v>2736</v>
      </c>
      <c r="F31" s="14">
        <v>506</v>
      </c>
      <c r="G31" s="65">
        <v>0.114</v>
      </c>
    </row>
    <row r="32" spans="1:7" ht="16.2" customHeight="1" x14ac:dyDescent="0.3">
      <c r="A32" s="10" t="s">
        <v>109</v>
      </c>
      <c r="B32" s="11">
        <v>2020</v>
      </c>
      <c r="C32" s="66">
        <f>SUMPRODUCT((tab_m10_leading_cause_month[[#This Row],[Month of death]]=tab_m10_leading_cause_month[Month of death])*(tab_m10_leading_cause_month[[#This Row],[Year of death]]=tab_m10_leading_cause_month[Year of death])*(tab_m10_leading_cause_month[[#This Row],[Deaths]]&lt;tab_m10_leading_cause_month[Deaths]))+1</f>
        <v>2</v>
      </c>
      <c r="D32" s="83" t="s">
        <v>2729</v>
      </c>
      <c r="E32" s="84" t="s">
        <v>2735</v>
      </c>
      <c r="F32" s="14">
        <v>415</v>
      </c>
      <c r="G32" s="65">
        <v>9.4E-2</v>
      </c>
    </row>
    <row r="33" spans="1:7" ht="16.2" customHeight="1" x14ac:dyDescent="0.3">
      <c r="A33" s="10" t="s">
        <v>109</v>
      </c>
      <c r="B33" s="11">
        <v>2020</v>
      </c>
      <c r="C33" s="66">
        <f>SUMPRODUCT((tab_m10_leading_cause_month[[#This Row],[Month of death]]=tab_m10_leading_cause_month[Month of death])*(tab_m10_leading_cause_month[[#This Row],[Year of death]]=tab_m10_leading_cause_month[Year of death])*(tab_m10_leading_cause_month[[#This Row],[Deaths]]&lt;tab_m10_leading_cause_month[Deaths]))+1</f>
        <v>3</v>
      </c>
      <c r="D33" s="83" t="s">
        <v>2732</v>
      </c>
      <c r="E33" s="84" t="s">
        <v>2738</v>
      </c>
      <c r="F33" s="14">
        <v>326</v>
      </c>
      <c r="G33" s="65">
        <v>7.400000000000001E-2</v>
      </c>
    </row>
    <row r="34" spans="1:7" ht="16.2" customHeight="1" x14ac:dyDescent="0.3">
      <c r="A34" s="10" t="s">
        <v>109</v>
      </c>
      <c r="B34" s="11">
        <v>2020</v>
      </c>
      <c r="C34" s="66">
        <f>SUMPRODUCT((tab_m10_leading_cause_month[[#This Row],[Month of death]]=tab_m10_leading_cause_month[Month of death])*(tab_m10_leading_cause_month[[#This Row],[Year of death]]=tab_m10_leading_cause_month[Year of death])*(tab_m10_leading_cause_month[[#This Row],[Deaths]]&lt;tab_m10_leading_cause_month[Deaths]))+1</f>
        <v>4</v>
      </c>
      <c r="D34" s="83" t="s">
        <v>2731</v>
      </c>
      <c r="E34" s="84" t="s">
        <v>2737</v>
      </c>
      <c r="F34" s="14">
        <v>273</v>
      </c>
      <c r="G34" s="65">
        <v>6.2000000000000006E-2</v>
      </c>
    </row>
    <row r="35" spans="1:7" ht="16.2" customHeight="1" x14ac:dyDescent="0.3">
      <c r="A35" s="10" t="s">
        <v>109</v>
      </c>
      <c r="B35" s="11">
        <v>2020</v>
      </c>
      <c r="C35" s="66">
        <f>SUMPRODUCT((tab_m10_leading_cause_month[[#This Row],[Month of death]]=tab_m10_leading_cause_month[Month of death])*(tab_m10_leading_cause_month[[#This Row],[Year of death]]=tab_m10_leading_cause_month[Year of death])*(tab_m10_leading_cause_month[[#This Row],[Deaths]]&lt;tab_m10_leading_cause_month[Deaths]))+1</f>
        <v>5</v>
      </c>
      <c r="D35" s="85" t="s">
        <v>2733</v>
      </c>
      <c r="E35" s="86" t="s">
        <v>2739</v>
      </c>
      <c r="F35" s="14">
        <v>191</v>
      </c>
      <c r="G35" s="65">
        <v>4.2999999999999997E-2</v>
      </c>
    </row>
    <row r="36" spans="1:7" ht="16.2" customHeight="1" x14ac:dyDescent="0.3">
      <c r="A36" s="10" t="s">
        <v>110</v>
      </c>
      <c r="B36" s="11">
        <v>2020</v>
      </c>
      <c r="C36" s="66">
        <f>SUMPRODUCT((tab_m10_leading_cause_month[[#This Row],[Month of death]]=tab_m10_leading_cause_month[Month of death])*(tab_m10_leading_cause_month[[#This Row],[Year of death]]=tab_m10_leading_cause_month[Year of death])*(tab_m10_leading_cause_month[[#This Row],[Deaths]]&lt;tab_m10_leading_cause_month[Deaths]))+1</f>
        <v>1</v>
      </c>
      <c r="D36" s="83" t="s">
        <v>2730</v>
      </c>
      <c r="E36" s="84" t="s">
        <v>2736</v>
      </c>
      <c r="F36" s="14">
        <v>514</v>
      </c>
      <c r="G36" s="65">
        <v>0.115</v>
      </c>
    </row>
    <row r="37" spans="1:7" ht="16.2" customHeight="1" x14ac:dyDescent="0.3">
      <c r="A37" s="10" t="s">
        <v>110</v>
      </c>
      <c r="B37" s="11">
        <v>2020</v>
      </c>
      <c r="C37" s="66">
        <f>SUMPRODUCT((tab_m10_leading_cause_month[[#This Row],[Month of death]]=tab_m10_leading_cause_month[Month of death])*(tab_m10_leading_cause_month[[#This Row],[Year of death]]=tab_m10_leading_cause_month[Year of death])*(tab_m10_leading_cause_month[[#This Row],[Deaths]]&lt;tab_m10_leading_cause_month[Deaths]))+1</f>
        <v>2</v>
      </c>
      <c r="D37" s="83" t="s">
        <v>2729</v>
      </c>
      <c r="E37" s="84" t="s">
        <v>2735</v>
      </c>
      <c r="F37" s="14">
        <v>440</v>
      </c>
      <c r="G37" s="65">
        <v>9.8000000000000004E-2</v>
      </c>
    </row>
    <row r="38" spans="1:7" ht="16.2" customHeight="1" x14ac:dyDescent="0.3">
      <c r="A38" s="10" t="s">
        <v>110</v>
      </c>
      <c r="B38" s="11">
        <v>2020</v>
      </c>
      <c r="C38" s="66">
        <f>SUMPRODUCT((tab_m10_leading_cause_month[[#This Row],[Month of death]]=tab_m10_leading_cause_month[Month of death])*(tab_m10_leading_cause_month[[#This Row],[Year of death]]=tab_m10_leading_cause_month[Year of death])*(tab_m10_leading_cause_month[[#This Row],[Deaths]]&lt;tab_m10_leading_cause_month[Deaths]))+1</f>
        <v>3</v>
      </c>
      <c r="D38" s="83" t="s">
        <v>2732</v>
      </c>
      <c r="E38" s="84" t="s">
        <v>2738</v>
      </c>
      <c r="F38" s="14">
        <v>321</v>
      </c>
      <c r="G38" s="65">
        <v>7.2000000000000008E-2</v>
      </c>
    </row>
    <row r="39" spans="1:7" ht="16.2" customHeight="1" x14ac:dyDescent="0.3">
      <c r="A39" s="10" t="s">
        <v>110</v>
      </c>
      <c r="B39" s="11">
        <v>2020</v>
      </c>
      <c r="C39" s="66">
        <f>SUMPRODUCT((tab_m10_leading_cause_month[[#This Row],[Month of death]]=tab_m10_leading_cause_month[Month of death])*(tab_m10_leading_cause_month[[#This Row],[Year of death]]=tab_m10_leading_cause_month[Year of death])*(tab_m10_leading_cause_month[[#This Row],[Deaths]]&lt;tab_m10_leading_cause_month[Deaths]))+1</f>
        <v>4</v>
      </c>
      <c r="D39" s="83" t="s">
        <v>2731</v>
      </c>
      <c r="E39" s="84" t="s">
        <v>2737</v>
      </c>
      <c r="F39" s="14">
        <v>307</v>
      </c>
      <c r="G39" s="65">
        <v>6.8000000000000005E-2</v>
      </c>
    </row>
    <row r="40" spans="1:7" ht="16.2" customHeight="1" x14ac:dyDescent="0.3">
      <c r="A40" s="10" t="s">
        <v>110</v>
      </c>
      <c r="B40" s="11">
        <v>2020</v>
      </c>
      <c r="C40" s="66">
        <f>SUMPRODUCT((tab_m10_leading_cause_month[[#This Row],[Month of death]]=tab_m10_leading_cause_month[Month of death])*(tab_m10_leading_cause_month[[#This Row],[Year of death]]=tab_m10_leading_cause_month[Year of death])*(tab_m10_leading_cause_month[[#This Row],[Deaths]]&lt;tab_m10_leading_cause_month[Deaths]))+1</f>
        <v>5</v>
      </c>
      <c r="D40" s="83" t="s">
        <v>2733</v>
      </c>
      <c r="E40" s="84" t="s">
        <v>2739</v>
      </c>
      <c r="F40" s="14">
        <v>215</v>
      </c>
      <c r="G40" s="65">
        <v>4.8000000000000001E-2</v>
      </c>
    </row>
    <row r="41" spans="1:7" ht="16.2" customHeight="1" x14ac:dyDescent="0.3">
      <c r="A41" s="10" t="s">
        <v>111</v>
      </c>
      <c r="B41" s="11">
        <v>2020</v>
      </c>
      <c r="C41" s="66">
        <f>SUMPRODUCT((tab_m10_leading_cause_month[[#This Row],[Month of death]]=tab_m10_leading_cause_month[Month of death])*(tab_m10_leading_cause_month[[#This Row],[Year of death]]=tab_m10_leading_cause_month[Year of death])*(tab_m10_leading_cause_month[[#This Row],[Deaths]]&lt;tab_m10_leading_cause_month[Deaths]))+1</f>
        <v>1</v>
      </c>
      <c r="D41" s="83" t="s">
        <v>2730</v>
      </c>
      <c r="E41" s="84" t="s">
        <v>2736</v>
      </c>
      <c r="F41" s="14">
        <v>584</v>
      </c>
      <c r="G41" s="65">
        <v>0.11199999999999999</v>
      </c>
    </row>
    <row r="42" spans="1:7" ht="16.2" customHeight="1" x14ac:dyDescent="0.3">
      <c r="A42" s="10" t="s">
        <v>111</v>
      </c>
      <c r="B42" s="11">
        <v>2020</v>
      </c>
      <c r="C42" s="66">
        <f>SUMPRODUCT((tab_m10_leading_cause_month[[#This Row],[Month of death]]=tab_m10_leading_cause_month[Month of death])*(tab_m10_leading_cause_month[[#This Row],[Year of death]]=tab_m10_leading_cause_month[Year of death])*(tab_m10_leading_cause_month[[#This Row],[Deaths]]&lt;tab_m10_leading_cause_month[Deaths]))+1</f>
        <v>2</v>
      </c>
      <c r="D42" s="83" t="s">
        <v>2729</v>
      </c>
      <c r="E42" s="84" t="s">
        <v>2735</v>
      </c>
      <c r="F42" s="14">
        <v>497</v>
      </c>
      <c r="G42" s="65">
        <v>9.5000000000000001E-2</v>
      </c>
    </row>
    <row r="43" spans="1:7" ht="16.2" customHeight="1" x14ac:dyDescent="0.3">
      <c r="A43" s="10" t="s">
        <v>111</v>
      </c>
      <c r="B43" s="11">
        <v>2020</v>
      </c>
      <c r="C43" s="66">
        <f>SUMPRODUCT((tab_m10_leading_cause_month[[#This Row],[Month of death]]=tab_m10_leading_cause_month[Month of death])*(tab_m10_leading_cause_month[[#This Row],[Year of death]]=tab_m10_leading_cause_month[Year of death])*(tab_m10_leading_cause_month[[#This Row],[Deaths]]&lt;tab_m10_leading_cause_month[Deaths]))+1</f>
        <v>3</v>
      </c>
      <c r="D43" s="83" t="s">
        <v>2734</v>
      </c>
      <c r="E43" s="84" t="s">
        <v>2740</v>
      </c>
      <c r="F43" s="14">
        <v>440</v>
      </c>
      <c r="G43" s="65">
        <v>8.4000000000000005E-2</v>
      </c>
    </row>
    <row r="44" spans="1:7" ht="16.2" customHeight="1" x14ac:dyDescent="0.3">
      <c r="A44" s="10" t="s">
        <v>111</v>
      </c>
      <c r="B44" s="11">
        <v>2020</v>
      </c>
      <c r="C44" s="66">
        <f>SUMPRODUCT((tab_m10_leading_cause_month[[#This Row],[Month of death]]=tab_m10_leading_cause_month[Month of death])*(tab_m10_leading_cause_month[[#This Row],[Year of death]]=tab_m10_leading_cause_month[Year of death])*(tab_m10_leading_cause_month[[#This Row],[Deaths]]&lt;tab_m10_leading_cause_month[Deaths]))+1</f>
        <v>4</v>
      </c>
      <c r="D44" s="83" t="s">
        <v>2731</v>
      </c>
      <c r="E44" s="84" t="s">
        <v>2737</v>
      </c>
      <c r="F44" s="14">
        <v>330</v>
      </c>
      <c r="G44" s="65">
        <v>6.3E-2</v>
      </c>
    </row>
    <row r="45" spans="1:7" ht="16.2" customHeight="1" x14ac:dyDescent="0.3">
      <c r="A45" s="10" t="s">
        <v>111</v>
      </c>
      <c r="B45" s="11">
        <v>2020</v>
      </c>
      <c r="C45" s="66">
        <f>SUMPRODUCT((tab_m10_leading_cause_month[[#This Row],[Month of death]]=tab_m10_leading_cause_month[Month of death])*(tab_m10_leading_cause_month[[#This Row],[Year of death]]=tab_m10_leading_cause_month[Year of death])*(tab_m10_leading_cause_month[[#This Row],[Deaths]]&lt;tab_m10_leading_cause_month[Deaths]))+1</f>
        <v>5</v>
      </c>
      <c r="D45" s="83" t="s">
        <v>2732</v>
      </c>
      <c r="E45" s="84" t="s">
        <v>2738</v>
      </c>
      <c r="F45" s="14">
        <v>316</v>
      </c>
      <c r="G45" s="65">
        <v>6.0999999999999999E-2</v>
      </c>
    </row>
    <row r="46" spans="1:7" ht="16.2" customHeight="1" x14ac:dyDescent="0.3">
      <c r="A46" s="10" t="s">
        <v>112</v>
      </c>
      <c r="B46" s="11">
        <v>2020</v>
      </c>
      <c r="C46" s="66">
        <f>SUMPRODUCT((tab_m10_leading_cause_month[[#This Row],[Month of death]]=tab_m10_leading_cause_month[Month of death])*(tab_m10_leading_cause_month[[#This Row],[Year of death]]=tab_m10_leading_cause_month[Year of death])*(tab_m10_leading_cause_month[[#This Row],[Deaths]]&lt;tab_m10_leading_cause_month[Deaths]))+1</f>
        <v>1</v>
      </c>
      <c r="D46" s="83" t="s">
        <v>2734</v>
      </c>
      <c r="E46" s="84" t="s">
        <v>2740</v>
      </c>
      <c r="F46" s="14">
        <v>934</v>
      </c>
      <c r="G46" s="65">
        <v>0.16500000000000001</v>
      </c>
    </row>
    <row r="47" spans="1:7" ht="16.2" customHeight="1" x14ac:dyDescent="0.3">
      <c r="A47" s="10" t="s">
        <v>112</v>
      </c>
      <c r="B47" s="11">
        <v>2020</v>
      </c>
      <c r="C47" s="66">
        <f>SUMPRODUCT((tab_m10_leading_cause_month[[#This Row],[Month of death]]=tab_m10_leading_cause_month[Month of death])*(tab_m10_leading_cause_month[[#This Row],[Year of death]]=tab_m10_leading_cause_month[Year of death])*(tab_m10_leading_cause_month[[#This Row],[Deaths]]&lt;tab_m10_leading_cause_month[Deaths]))+1</f>
        <v>2</v>
      </c>
      <c r="D47" s="83" t="s">
        <v>2730</v>
      </c>
      <c r="E47" s="84" t="s">
        <v>2736</v>
      </c>
      <c r="F47" s="14">
        <v>571</v>
      </c>
      <c r="G47" s="65">
        <v>0.10099999999999999</v>
      </c>
    </row>
    <row r="48" spans="1:7" ht="16.2" customHeight="1" x14ac:dyDescent="0.3">
      <c r="A48" s="10" t="s">
        <v>112</v>
      </c>
      <c r="B48" s="11">
        <v>2020</v>
      </c>
      <c r="C48" s="66">
        <f>SUMPRODUCT((tab_m10_leading_cause_month[[#This Row],[Month of death]]=tab_m10_leading_cause_month[Month of death])*(tab_m10_leading_cause_month[[#This Row],[Year of death]]=tab_m10_leading_cause_month[Year of death])*(tab_m10_leading_cause_month[[#This Row],[Deaths]]&lt;tab_m10_leading_cause_month[Deaths]))+1</f>
        <v>3</v>
      </c>
      <c r="D48" s="83" t="s">
        <v>2729</v>
      </c>
      <c r="E48" s="84" t="s">
        <v>2735</v>
      </c>
      <c r="F48" s="14">
        <v>503</v>
      </c>
      <c r="G48" s="65">
        <v>8.900000000000001E-2</v>
      </c>
    </row>
    <row r="49" spans="1:7" ht="16.2" customHeight="1" x14ac:dyDescent="0.3">
      <c r="A49" s="10" t="s">
        <v>112</v>
      </c>
      <c r="B49" s="11">
        <v>2020</v>
      </c>
      <c r="C49" s="66">
        <f>SUMPRODUCT((tab_m10_leading_cause_month[[#This Row],[Month of death]]=tab_m10_leading_cause_month[Month of death])*(tab_m10_leading_cause_month[[#This Row],[Year of death]]=tab_m10_leading_cause_month[Year of death])*(tab_m10_leading_cause_month[[#This Row],[Deaths]]&lt;tab_m10_leading_cause_month[Deaths]))+1</f>
        <v>4</v>
      </c>
      <c r="D49" s="83" t="s">
        <v>2731</v>
      </c>
      <c r="E49" s="84" t="s">
        <v>2737</v>
      </c>
      <c r="F49" s="17">
        <v>311</v>
      </c>
      <c r="G49" s="65">
        <v>5.5E-2</v>
      </c>
    </row>
    <row r="50" spans="1:7" ht="16.2" customHeight="1" x14ac:dyDescent="0.3">
      <c r="A50" s="10" t="s">
        <v>112</v>
      </c>
      <c r="B50" s="11">
        <v>2020</v>
      </c>
      <c r="C50" s="66">
        <f>SUMPRODUCT((tab_m10_leading_cause_month[[#This Row],[Month of death]]=tab_m10_leading_cause_month[Month of death])*(tab_m10_leading_cause_month[[#This Row],[Year of death]]=tab_m10_leading_cause_month[Year of death])*(tab_m10_leading_cause_month[[#This Row],[Deaths]]&lt;tab_m10_leading_cause_month[Deaths]))+1</f>
        <v>5</v>
      </c>
      <c r="D50" s="83" t="s">
        <v>2732</v>
      </c>
      <c r="E50" s="84" t="s">
        <v>2738</v>
      </c>
      <c r="F50" s="14">
        <v>295</v>
      </c>
      <c r="G50" s="65">
        <v>5.2000000000000005E-2</v>
      </c>
    </row>
    <row r="51" spans="1:7" ht="16.2" customHeight="1" x14ac:dyDescent="0.3">
      <c r="A51" s="10" t="s">
        <v>113</v>
      </c>
      <c r="B51" s="11">
        <v>2020</v>
      </c>
      <c r="C51" s="66">
        <f>SUMPRODUCT((tab_m10_leading_cause_month[[#This Row],[Month of death]]=tab_m10_leading_cause_month[Month of death])*(tab_m10_leading_cause_month[[#This Row],[Year of death]]=tab_m10_leading_cause_month[Year of death])*(tab_m10_leading_cause_month[[#This Row],[Deaths]]&lt;tab_m10_leading_cause_month[Deaths]))+1</f>
        <v>1</v>
      </c>
      <c r="D51" s="83" t="s">
        <v>2734</v>
      </c>
      <c r="E51" s="84" t="s">
        <v>2740</v>
      </c>
      <c r="F51" s="14">
        <v>848</v>
      </c>
      <c r="G51" s="65">
        <v>0.13900000000000001</v>
      </c>
    </row>
    <row r="52" spans="1:7" ht="16.2" customHeight="1" x14ac:dyDescent="0.3">
      <c r="A52" s="10" t="s">
        <v>113</v>
      </c>
      <c r="B52" s="11">
        <v>2020</v>
      </c>
      <c r="C52" s="66">
        <f>SUMPRODUCT((tab_m10_leading_cause_month[[#This Row],[Month of death]]=tab_m10_leading_cause_month[Month of death])*(tab_m10_leading_cause_month[[#This Row],[Year of death]]=tab_m10_leading_cause_month[Year of death])*(tab_m10_leading_cause_month[[#This Row],[Deaths]]&lt;tab_m10_leading_cause_month[Deaths]))+1</f>
        <v>2</v>
      </c>
      <c r="D52" s="83" t="s">
        <v>2730</v>
      </c>
      <c r="E52" s="84" t="s">
        <v>2736</v>
      </c>
      <c r="F52" s="17">
        <v>656</v>
      </c>
      <c r="G52" s="65">
        <v>0.10800000000000001</v>
      </c>
    </row>
    <row r="53" spans="1:7" ht="16.2" customHeight="1" x14ac:dyDescent="0.3">
      <c r="A53" s="10" t="s">
        <v>113</v>
      </c>
      <c r="B53" s="11">
        <v>2020</v>
      </c>
      <c r="C53" s="66">
        <f>SUMPRODUCT((tab_m10_leading_cause_month[[#This Row],[Month of death]]=tab_m10_leading_cause_month[Month of death])*(tab_m10_leading_cause_month[[#This Row],[Year of death]]=tab_m10_leading_cause_month[Year of death])*(tab_m10_leading_cause_month[[#This Row],[Deaths]]&lt;tab_m10_leading_cause_month[Deaths]))+1</f>
        <v>3</v>
      </c>
      <c r="D53" s="83" t="s">
        <v>2729</v>
      </c>
      <c r="E53" s="84" t="s">
        <v>2735</v>
      </c>
      <c r="F53" s="17">
        <v>518</v>
      </c>
      <c r="G53" s="65">
        <v>8.5000000000000006E-2</v>
      </c>
    </row>
    <row r="54" spans="1:7" ht="16.2" customHeight="1" x14ac:dyDescent="0.3">
      <c r="A54" s="10" t="s">
        <v>113</v>
      </c>
      <c r="B54" s="11">
        <v>2020</v>
      </c>
      <c r="C54" s="66">
        <f>SUMPRODUCT((tab_m10_leading_cause_month[[#This Row],[Month of death]]=tab_m10_leading_cause_month[Month of death])*(tab_m10_leading_cause_month[[#This Row],[Year of death]]=tab_m10_leading_cause_month[Year of death])*(tab_m10_leading_cause_month[[#This Row],[Deaths]]&lt;tab_m10_leading_cause_month[Deaths]))+1</f>
        <v>4</v>
      </c>
      <c r="D54" s="83" t="s">
        <v>2731</v>
      </c>
      <c r="E54" s="84" t="s">
        <v>2737</v>
      </c>
      <c r="F54" s="17">
        <v>362</v>
      </c>
      <c r="G54" s="65">
        <v>5.9000000000000004E-2</v>
      </c>
    </row>
    <row r="55" spans="1:7" ht="16.2" customHeight="1" x14ac:dyDescent="0.3">
      <c r="A55" s="10" t="s">
        <v>113</v>
      </c>
      <c r="B55" s="11">
        <v>2020</v>
      </c>
      <c r="C55" s="66">
        <f>SUMPRODUCT((tab_m10_leading_cause_month[[#This Row],[Month of death]]=tab_m10_leading_cause_month[Month of death])*(tab_m10_leading_cause_month[[#This Row],[Year of death]]=tab_m10_leading_cause_month[Year of death])*(tab_m10_leading_cause_month[[#This Row],[Deaths]]&lt;tab_m10_leading_cause_month[Deaths]))+1</f>
        <v>5</v>
      </c>
      <c r="D55" s="83" t="s">
        <v>2732</v>
      </c>
      <c r="E55" s="84" t="s">
        <v>2738</v>
      </c>
      <c r="F55" s="17">
        <v>359</v>
      </c>
      <c r="G55" s="65">
        <v>5.9000000000000004E-2</v>
      </c>
    </row>
    <row r="56" spans="1:7" ht="16.2" customHeight="1" x14ac:dyDescent="0.3">
      <c r="A56" s="10" t="s">
        <v>114</v>
      </c>
      <c r="B56" s="11">
        <v>2021</v>
      </c>
      <c r="C56" s="66">
        <f>SUMPRODUCT((tab_m10_leading_cause_month[[#This Row],[Month of death]]=tab_m10_leading_cause_month[Month of death])*(tab_m10_leading_cause_month[[#This Row],[Year of death]]=tab_m10_leading_cause_month[Year of death])*(tab_m10_leading_cause_month[[#This Row],[Deaths]]&lt;tab_m10_leading_cause_month[Deaths]))+1</f>
        <v>1</v>
      </c>
      <c r="D56" s="83" t="s">
        <v>2734</v>
      </c>
      <c r="E56" s="84" t="s">
        <v>2740</v>
      </c>
      <c r="F56" s="80">
        <v>1545</v>
      </c>
      <c r="G56" s="65">
        <v>0.23100000000000001</v>
      </c>
    </row>
    <row r="57" spans="1:7" ht="16.2" customHeight="1" x14ac:dyDescent="0.3">
      <c r="A57" s="10" t="s">
        <v>114</v>
      </c>
      <c r="B57" s="11">
        <v>2021</v>
      </c>
      <c r="C57" s="66">
        <f>SUMPRODUCT((tab_m10_leading_cause_month[[#This Row],[Month of death]]=tab_m10_leading_cause_month[Month of death])*(tab_m10_leading_cause_month[[#This Row],[Year of death]]=tab_m10_leading_cause_month[Year of death])*(tab_m10_leading_cause_month[[#This Row],[Deaths]]&lt;tab_m10_leading_cause_month[Deaths]))+1</f>
        <v>2</v>
      </c>
      <c r="D57" s="83" t="s">
        <v>2730</v>
      </c>
      <c r="E57" s="84" t="s">
        <v>2736</v>
      </c>
      <c r="F57" s="17">
        <v>635</v>
      </c>
      <c r="G57" s="65">
        <v>9.5000000000000001E-2</v>
      </c>
    </row>
    <row r="58" spans="1:7" ht="16.2" customHeight="1" x14ac:dyDescent="0.3">
      <c r="A58" s="10" t="s">
        <v>114</v>
      </c>
      <c r="B58" s="11">
        <v>2021</v>
      </c>
      <c r="C58" s="66">
        <f>SUMPRODUCT((tab_m10_leading_cause_month[[#This Row],[Month of death]]=tab_m10_leading_cause_month[Month of death])*(tab_m10_leading_cause_month[[#This Row],[Year of death]]=tab_m10_leading_cause_month[Year of death])*(tab_m10_leading_cause_month[[#This Row],[Deaths]]&lt;tab_m10_leading_cause_month[Deaths]))+1</f>
        <v>3</v>
      </c>
      <c r="D58" s="83" t="s">
        <v>2729</v>
      </c>
      <c r="E58" s="84" t="s">
        <v>2735</v>
      </c>
      <c r="F58" s="17">
        <v>517</v>
      </c>
      <c r="G58" s="65">
        <v>7.6999999999999999E-2</v>
      </c>
    </row>
    <row r="59" spans="1:7" ht="16.2" customHeight="1" x14ac:dyDescent="0.3">
      <c r="A59" s="8" t="s">
        <v>114</v>
      </c>
      <c r="B59" s="11">
        <v>2021</v>
      </c>
      <c r="C59" s="66">
        <f>SUMPRODUCT((tab_m10_leading_cause_month[[#This Row],[Month of death]]=tab_m10_leading_cause_month[Month of death])*(tab_m10_leading_cause_month[[#This Row],[Year of death]]=tab_m10_leading_cause_month[Year of death])*(tab_m10_leading_cause_month[[#This Row],[Deaths]]&lt;tab_m10_leading_cause_month[Deaths]))+1</f>
        <v>4</v>
      </c>
      <c r="D59" s="83" t="s">
        <v>2731</v>
      </c>
      <c r="E59" s="84" t="s">
        <v>2737</v>
      </c>
      <c r="F59" s="17">
        <v>346</v>
      </c>
      <c r="G59" s="65">
        <v>5.2000000000000005E-2</v>
      </c>
    </row>
    <row r="60" spans="1:7" ht="16.2" customHeight="1" x14ac:dyDescent="0.3">
      <c r="A60" s="8" t="s">
        <v>114</v>
      </c>
      <c r="B60" s="11">
        <v>2021</v>
      </c>
      <c r="C60" s="66">
        <f>SUMPRODUCT((tab_m10_leading_cause_month[[#This Row],[Month of death]]=tab_m10_leading_cause_month[Month of death])*(tab_m10_leading_cause_month[[#This Row],[Year of death]]=tab_m10_leading_cause_month[Year of death])*(tab_m10_leading_cause_month[[#This Row],[Deaths]]&lt;tab_m10_leading_cause_month[Deaths]))+1</f>
        <v>5</v>
      </c>
      <c r="D60" s="83" t="s">
        <v>2732</v>
      </c>
      <c r="E60" s="84" t="s">
        <v>2738</v>
      </c>
      <c r="F60" s="17">
        <v>338</v>
      </c>
      <c r="G60" s="65">
        <v>5.0999999999999997E-2</v>
      </c>
    </row>
    <row r="61" spans="1:7" ht="16.2" customHeight="1" x14ac:dyDescent="0.3">
      <c r="A61" s="8" t="s">
        <v>115</v>
      </c>
      <c r="B61" s="11">
        <v>2021</v>
      </c>
      <c r="C61" s="66">
        <f>SUMPRODUCT((tab_m10_leading_cause_month[[#This Row],[Month of death]]=tab_m10_leading_cause_month[Month of death])*(tab_m10_leading_cause_month[[#This Row],[Year of death]]=tab_m10_leading_cause_month[Year of death])*(tab_m10_leading_cause_month[[#This Row],[Deaths]]&lt;tab_m10_leading_cause_month[Deaths]))+1</f>
        <v>1</v>
      </c>
      <c r="D61" s="83" t="s">
        <v>2734</v>
      </c>
      <c r="E61" s="84" t="s">
        <v>2740</v>
      </c>
      <c r="F61" s="17">
        <v>889</v>
      </c>
      <c r="G61" s="65">
        <v>0.16399999999999998</v>
      </c>
    </row>
    <row r="62" spans="1:7" ht="16.2" customHeight="1" x14ac:dyDescent="0.3">
      <c r="A62" s="8" t="s">
        <v>115</v>
      </c>
      <c r="B62" s="11">
        <v>2021</v>
      </c>
      <c r="C62" s="66">
        <f>SUMPRODUCT((tab_m10_leading_cause_month[[#This Row],[Month of death]]=tab_m10_leading_cause_month[Month of death])*(tab_m10_leading_cause_month[[#This Row],[Year of death]]=tab_m10_leading_cause_month[Year of death])*(tab_m10_leading_cause_month[[#This Row],[Deaths]]&lt;tab_m10_leading_cause_month[Deaths]))+1</f>
        <v>2</v>
      </c>
      <c r="D62" s="83" t="s">
        <v>2730</v>
      </c>
      <c r="E62" s="84" t="s">
        <v>2736</v>
      </c>
      <c r="F62" s="17">
        <v>558</v>
      </c>
      <c r="G62" s="65">
        <v>0.10300000000000001</v>
      </c>
    </row>
    <row r="63" spans="1:7" ht="16.2" customHeight="1" x14ac:dyDescent="0.3">
      <c r="A63" s="8" t="s">
        <v>115</v>
      </c>
      <c r="B63" s="11">
        <v>2021</v>
      </c>
      <c r="C63" s="66">
        <f>SUMPRODUCT((tab_m10_leading_cause_month[[#This Row],[Month of death]]=tab_m10_leading_cause_month[Month of death])*(tab_m10_leading_cause_month[[#This Row],[Year of death]]=tab_m10_leading_cause_month[Year of death])*(tab_m10_leading_cause_month[[#This Row],[Deaths]]&lt;tab_m10_leading_cause_month[Deaths]))+1</f>
        <v>3</v>
      </c>
      <c r="D63" s="83" t="s">
        <v>2729</v>
      </c>
      <c r="E63" s="84" t="s">
        <v>2735</v>
      </c>
      <c r="F63" s="17">
        <v>484</v>
      </c>
      <c r="G63" s="65">
        <v>8.900000000000001E-2</v>
      </c>
    </row>
    <row r="64" spans="1:7" ht="16.2" customHeight="1" x14ac:dyDescent="0.3">
      <c r="A64" s="8" t="s">
        <v>115</v>
      </c>
      <c r="B64" s="11">
        <v>2021</v>
      </c>
      <c r="C64" s="66">
        <f>SUMPRODUCT((tab_m10_leading_cause_month[[#This Row],[Month of death]]=tab_m10_leading_cause_month[Month of death])*(tab_m10_leading_cause_month[[#This Row],[Year of death]]=tab_m10_leading_cause_month[Year of death])*(tab_m10_leading_cause_month[[#This Row],[Deaths]]&lt;tab_m10_leading_cause_month[Deaths]))+1</f>
        <v>4</v>
      </c>
      <c r="D64" s="83" t="s">
        <v>2731</v>
      </c>
      <c r="E64" s="84" t="s">
        <v>2737</v>
      </c>
      <c r="F64" s="17">
        <v>322</v>
      </c>
      <c r="G64" s="65">
        <v>5.9000000000000004E-2</v>
      </c>
    </row>
    <row r="65" spans="1:7" ht="16.2" customHeight="1" x14ac:dyDescent="0.3">
      <c r="A65" s="8" t="s">
        <v>115</v>
      </c>
      <c r="B65" s="11">
        <v>2021</v>
      </c>
      <c r="C65" s="66">
        <f>SUMPRODUCT((tab_m10_leading_cause_month[[#This Row],[Month of death]]=tab_m10_leading_cause_month[Month of death])*(tab_m10_leading_cause_month[[#This Row],[Year of death]]=tab_m10_leading_cause_month[Year of death])*(tab_m10_leading_cause_month[[#This Row],[Deaths]]&lt;tab_m10_leading_cause_month[Deaths]))+1</f>
        <v>5</v>
      </c>
      <c r="D65" s="83" t="s">
        <v>2732</v>
      </c>
      <c r="E65" s="84" t="s">
        <v>2738</v>
      </c>
      <c r="F65" s="17">
        <v>301</v>
      </c>
      <c r="G65" s="65">
        <v>5.5E-2</v>
      </c>
    </row>
    <row r="66" spans="1:7" ht="16.2" customHeight="1" x14ac:dyDescent="0.3">
      <c r="A66" s="8" t="s">
        <v>103</v>
      </c>
      <c r="B66" s="11">
        <v>2021</v>
      </c>
      <c r="C66" s="66">
        <f>SUMPRODUCT((tab_m10_leading_cause_month[[#This Row],[Month of death]]=tab_m10_leading_cause_month[Month of death])*(tab_m10_leading_cause_month[[#This Row],[Year of death]]=tab_m10_leading_cause_month[Year of death])*(tab_m10_leading_cause_month[[#This Row],[Deaths]]&lt;tab_m10_leading_cause_month[Deaths]))+1</f>
        <v>1</v>
      </c>
      <c r="D66" s="83" t="s">
        <v>2730</v>
      </c>
      <c r="E66" s="84" t="s">
        <v>2736</v>
      </c>
      <c r="F66" s="17">
        <v>593</v>
      </c>
      <c r="G66" s="65">
        <v>0.12</v>
      </c>
    </row>
    <row r="67" spans="1:7" ht="16.2" customHeight="1" x14ac:dyDescent="0.3">
      <c r="A67" s="8" t="s">
        <v>103</v>
      </c>
      <c r="B67" s="11">
        <v>2021</v>
      </c>
      <c r="C67" s="66">
        <f>SUMPRODUCT((tab_m10_leading_cause_month[[#This Row],[Month of death]]=tab_m10_leading_cause_month[Month of death])*(tab_m10_leading_cause_month[[#This Row],[Year of death]]=tab_m10_leading_cause_month[Year of death])*(tab_m10_leading_cause_month[[#This Row],[Deaths]]&lt;tab_m10_leading_cause_month[Deaths]))+1</f>
        <v>2</v>
      </c>
      <c r="D67" s="83" t="s">
        <v>2729</v>
      </c>
      <c r="E67" s="84" t="s">
        <v>2735</v>
      </c>
      <c r="F67" s="17">
        <v>462</v>
      </c>
      <c r="G67" s="65">
        <v>9.4E-2</v>
      </c>
    </row>
    <row r="68" spans="1:7" ht="16.2" customHeight="1" x14ac:dyDescent="0.3">
      <c r="A68" s="8" t="s">
        <v>103</v>
      </c>
      <c r="B68" s="11">
        <v>2021</v>
      </c>
      <c r="C68" s="66">
        <f>SUMPRODUCT((tab_m10_leading_cause_month[[#This Row],[Month of death]]=tab_m10_leading_cause_month[Month of death])*(tab_m10_leading_cause_month[[#This Row],[Year of death]]=tab_m10_leading_cause_month[Year of death])*(tab_m10_leading_cause_month[[#This Row],[Deaths]]&lt;tab_m10_leading_cause_month[Deaths]))+1</f>
        <v>3</v>
      </c>
      <c r="D68" s="83" t="s">
        <v>2732</v>
      </c>
      <c r="E68" s="84" t="s">
        <v>2738</v>
      </c>
      <c r="F68" s="17">
        <v>343</v>
      </c>
      <c r="G68" s="65">
        <v>6.9000000000000006E-2</v>
      </c>
    </row>
    <row r="69" spans="1:7" ht="16.2" customHeight="1" x14ac:dyDescent="0.3">
      <c r="A69" s="8" t="s">
        <v>103</v>
      </c>
      <c r="B69" s="11">
        <v>2021</v>
      </c>
      <c r="C69" s="66">
        <f>SUMPRODUCT((tab_m10_leading_cause_month[[#This Row],[Month of death]]=tab_m10_leading_cause_month[Month of death])*(tab_m10_leading_cause_month[[#This Row],[Year of death]]=tab_m10_leading_cause_month[Year of death])*(tab_m10_leading_cause_month[[#This Row],[Deaths]]&lt;tab_m10_leading_cause_month[Deaths]))+1</f>
        <v>4</v>
      </c>
      <c r="D69" s="83" t="s">
        <v>2731</v>
      </c>
      <c r="E69" s="84" t="s">
        <v>2737</v>
      </c>
      <c r="F69" s="17">
        <v>314</v>
      </c>
      <c r="G69" s="65">
        <v>6.4000000000000001E-2</v>
      </c>
    </row>
    <row r="70" spans="1:7" ht="16.2" customHeight="1" x14ac:dyDescent="0.3">
      <c r="A70" s="8" t="s">
        <v>103</v>
      </c>
      <c r="B70" s="11">
        <v>2021</v>
      </c>
      <c r="C70" s="66">
        <f>SUMPRODUCT((tab_m10_leading_cause_month[[#This Row],[Month of death]]=tab_m10_leading_cause_month[Month of death])*(tab_m10_leading_cause_month[[#This Row],[Year of death]]=tab_m10_leading_cause_month[Year of death])*(tab_m10_leading_cause_month[[#This Row],[Deaths]]&lt;tab_m10_leading_cause_month[Deaths]))+1</f>
        <v>5</v>
      </c>
      <c r="D70" s="83" t="s">
        <v>2734</v>
      </c>
      <c r="E70" s="84" t="s">
        <v>2740</v>
      </c>
      <c r="F70" s="17">
        <v>242</v>
      </c>
      <c r="G70" s="65">
        <v>4.9000000000000002E-2</v>
      </c>
    </row>
    <row r="71" spans="1:7" ht="16.2" customHeight="1" x14ac:dyDescent="0.3">
      <c r="A71" s="8" t="s">
        <v>104</v>
      </c>
      <c r="B71" s="11">
        <v>2021</v>
      </c>
      <c r="C71" s="66">
        <f>SUMPRODUCT((tab_m10_leading_cause_month[[#This Row],[Month of death]]=tab_m10_leading_cause_month[Month of death])*(tab_m10_leading_cause_month[[#This Row],[Year of death]]=tab_m10_leading_cause_month[Year of death])*(tab_m10_leading_cause_month[[#This Row],[Deaths]]&lt;tab_m10_leading_cause_month[Deaths]))+1</f>
        <v>1</v>
      </c>
      <c r="D71" s="83" t="s">
        <v>2730</v>
      </c>
      <c r="E71" s="84" t="s">
        <v>2736</v>
      </c>
      <c r="F71" s="17">
        <v>537</v>
      </c>
      <c r="G71" s="65">
        <v>0.12</v>
      </c>
    </row>
    <row r="72" spans="1:7" ht="16.2" customHeight="1" x14ac:dyDescent="0.3">
      <c r="A72" s="8" t="s">
        <v>104</v>
      </c>
      <c r="B72" s="11">
        <v>2021</v>
      </c>
      <c r="C72" s="66">
        <f>SUMPRODUCT((tab_m10_leading_cause_month[[#This Row],[Month of death]]=tab_m10_leading_cause_month[Month of death])*(tab_m10_leading_cause_month[[#This Row],[Year of death]]=tab_m10_leading_cause_month[Year of death])*(tab_m10_leading_cause_month[[#This Row],[Deaths]]&lt;tab_m10_leading_cause_month[Deaths]))+1</f>
        <v>2</v>
      </c>
      <c r="D72" s="83" t="s">
        <v>2729</v>
      </c>
      <c r="E72" s="84" t="s">
        <v>2735</v>
      </c>
      <c r="F72" s="17">
        <v>417</v>
      </c>
      <c r="G72" s="65">
        <v>9.3000000000000013E-2</v>
      </c>
    </row>
    <row r="73" spans="1:7" ht="16.2" customHeight="1" x14ac:dyDescent="0.3">
      <c r="A73" s="8" t="s">
        <v>104</v>
      </c>
      <c r="B73" s="11">
        <v>2021</v>
      </c>
      <c r="C73" s="66">
        <f>SUMPRODUCT((tab_m10_leading_cause_month[[#This Row],[Month of death]]=tab_m10_leading_cause_month[Month of death])*(tab_m10_leading_cause_month[[#This Row],[Year of death]]=tab_m10_leading_cause_month[Year of death])*(tab_m10_leading_cause_month[[#This Row],[Deaths]]&lt;tab_m10_leading_cause_month[Deaths]))+1</f>
        <v>3</v>
      </c>
      <c r="D73" s="83" t="s">
        <v>2732</v>
      </c>
      <c r="E73" s="84" t="s">
        <v>2738</v>
      </c>
      <c r="F73" s="17">
        <v>329</v>
      </c>
      <c r="G73" s="65">
        <v>7.400000000000001E-2</v>
      </c>
    </row>
    <row r="74" spans="1:7" ht="16.2" customHeight="1" x14ac:dyDescent="0.3">
      <c r="A74" s="8" t="s">
        <v>104</v>
      </c>
      <c r="B74" s="11">
        <v>2021</v>
      </c>
      <c r="C74" s="66">
        <f>SUMPRODUCT((tab_m10_leading_cause_month[[#This Row],[Month of death]]=tab_m10_leading_cause_month[Month of death])*(tab_m10_leading_cause_month[[#This Row],[Year of death]]=tab_m10_leading_cause_month[Year of death])*(tab_m10_leading_cause_month[[#This Row],[Deaths]]&lt;tab_m10_leading_cause_month[Deaths]))+1</f>
        <v>4</v>
      </c>
      <c r="D74" s="83" t="s">
        <v>2731</v>
      </c>
      <c r="E74" s="84" t="s">
        <v>2737</v>
      </c>
      <c r="F74" s="17">
        <v>279</v>
      </c>
      <c r="G74" s="65">
        <v>6.3E-2</v>
      </c>
    </row>
    <row r="75" spans="1:7" ht="16.2" customHeight="1" x14ac:dyDescent="0.3">
      <c r="A75" s="8" t="s">
        <v>104</v>
      </c>
      <c r="B75" s="11">
        <v>2021</v>
      </c>
      <c r="C75" s="66">
        <f>SUMPRODUCT((tab_m10_leading_cause_month[[#This Row],[Month of death]]=tab_m10_leading_cause_month[Month of death])*(tab_m10_leading_cause_month[[#This Row],[Year of death]]=tab_m10_leading_cause_month[Year of death])*(tab_m10_leading_cause_month[[#This Row],[Deaths]]&lt;tab_m10_leading_cause_month[Deaths]))+1</f>
        <v>5</v>
      </c>
      <c r="D75" s="85" t="s">
        <v>2733</v>
      </c>
      <c r="E75" s="86" t="s">
        <v>2739</v>
      </c>
      <c r="F75" s="17">
        <v>182</v>
      </c>
      <c r="G75" s="65">
        <v>4.0999999999999995E-2</v>
      </c>
    </row>
    <row r="76" spans="1:7" ht="16.2" customHeight="1" x14ac:dyDescent="0.3">
      <c r="A76" s="8" t="s">
        <v>106</v>
      </c>
      <c r="B76" s="11">
        <v>2021</v>
      </c>
      <c r="C76" s="66">
        <f>SUMPRODUCT((tab_m10_leading_cause_month[[#This Row],[Month of death]]=tab_m10_leading_cause_month[Month of death])*(tab_m10_leading_cause_month[[#This Row],[Year of death]]=tab_m10_leading_cause_month[Year of death])*(tab_m10_leading_cause_month[[#This Row],[Deaths]]&lt;tab_m10_leading_cause_month[Deaths]))+1</f>
        <v>1</v>
      </c>
      <c r="D76" s="83" t="s">
        <v>2730</v>
      </c>
      <c r="E76" s="84" t="s">
        <v>2736</v>
      </c>
      <c r="F76" s="17">
        <v>602</v>
      </c>
      <c r="G76" s="65">
        <v>0.128</v>
      </c>
    </row>
    <row r="77" spans="1:7" ht="16.2" customHeight="1" x14ac:dyDescent="0.3">
      <c r="A77" s="8" t="s">
        <v>106</v>
      </c>
      <c r="B77" s="11">
        <v>2021</v>
      </c>
      <c r="C77" s="66">
        <f>SUMPRODUCT((tab_m10_leading_cause_month[[#This Row],[Month of death]]=tab_m10_leading_cause_month[Month of death])*(tab_m10_leading_cause_month[[#This Row],[Year of death]]=tab_m10_leading_cause_month[Year of death])*(tab_m10_leading_cause_month[[#This Row],[Deaths]]&lt;tab_m10_leading_cause_month[Deaths]))+1</f>
        <v>2</v>
      </c>
      <c r="D77" s="83" t="s">
        <v>2729</v>
      </c>
      <c r="E77" s="84" t="s">
        <v>2735</v>
      </c>
      <c r="F77" s="17">
        <v>425</v>
      </c>
      <c r="G77" s="65">
        <v>0.09</v>
      </c>
    </row>
    <row r="78" spans="1:7" ht="16.2" customHeight="1" x14ac:dyDescent="0.3">
      <c r="A78" s="8" t="s">
        <v>106</v>
      </c>
      <c r="B78" s="11">
        <v>2021</v>
      </c>
      <c r="C78" s="66">
        <f>SUMPRODUCT((tab_m10_leading_cause_month[[#This Row],[Month of death]]=tab_m10_leading_cause_month[Month of death])*(tab_m10_leading_cause_month[[#This Row],[Year of death]]=tab_m10_leading_cause_month[Year of death])*(tab_m10_leading_cause_month[[#This Row],[Deaths]]&lt;tab_m10_leading_cause_month[Deaths]))+1</f>
        <v>3</v>
      </c>
      <c r="D78" s="83" t="s">
        <v>2732</v>
      </c>
      <c r="E78" s="84" t="s">
        <v>2738</v>
      </c>
      <c r="F78" s="17">
        <v>331</v>
      </c>
      <c r="G78" s="65">
        <v>7.0000000000000007E-2</v>
      </c>
    </row>
    <row r="79" spans="1:7" ht="16.2" customHeight="1" x14ac:dyDescent="0.3">
      <c r="A79" s="8" t="s">
        <v>106</v>
      </c>
      <c r="B79" s="11">
        <v>2021</v>
      </c>
      <c r="C79" s="66">
        <f>SUMPRODUCT((tab_m10_leading_cause_month[[#This Row],[Month of death]]=tab_m10_leading_cause_month[Month of death])*(tab_m10_leading_cause_month[[#This Row],[Year of death]]=tab_m10_leading_cause_month[Year of death])*(tab_m10_leading_cause_month[[#This Row],[Deaths]]&lt;tab_m10_leading_cause_month[Deaths]))+1</f>
        <v>4</v>
      </c>
      <c r="D79" s="83" t="s">
        <v>2731</v>
      </c>
      <c r="E79" s="84" t="s">
        <v>2737</v>
      </c>
      <c r="F79" s="17">
        <v>280</v>
      </c>
      <c r="G79" s="65">
        <v>5.9000000000000004E-2</v>
      </c>
    </row>
    <row r="80" spans="1:7" ht="16.2" customHeight="1" x14ac:dyDescent="0.3">
      <c r="A80" s="8" t="s">
        <v>106</v>
      </c>
      <c r="B80" s="11">
        <v>2021</v>
      </c>
      <c r="C80" s="66">
        <f>SUMPRODUCT((tab_m10_leading_cause_month[[#This Row],[Month of death]]=tab_m10_leading_cause_month[Month of death])*(tab_m10_leading_cause_month[[#This Row],[Year of death]]=tab_m10_leading_cause_month[Year of death])*(tab_m10_leading_cause_month[[#This Row],[Deaths]]&lt;tab_m10_leading_cause_month[Deaths]))+1</f>
        <v>5</v>
      </c>
      <c r="D80" s="83" t="s">
        <v>2733</v>
      </c>
      <c r="E80" s="84" t="s">
        <v>2739</v>
      </c>
      <c r="F80" s="17">
        <v>199</v>
      </c>
      <c r="G80" s="65">
        <v>4.2000000000000003E-2</v>
      </c>
    </row>
    <row r="81" spans="1:7" ht="16.2" customHeight="1" x14ac:dyDescent="0.3">
      <c r="A81" s="8" t="s">
        <v>107</v>
      </c>
      <c r="B81" s="11">
        <v>2021</v>
      </c>
      <c r="C81" s="66">
        <f>SUMPRODUCT((tab_m10_leading_cause_month[[#This Row],[Month of death]]=tab_m10_leading_cause_month[Month of death])*(tab_m10_leading_cause_month[[#This Row],[Year of death]]=tab_m10_leading_cause_month[Year of death])*(tab_m10_leading_cause_month[[#This Row],[Deaths]]&lt;tab_m10_leading_cause_month[Deaths]))+1</f>
        <v>1</v>
      </c>
      <c r="D81" s="83" t="s">
        <v>2730</v>
      </c>
      <c r="E81" s="84" t="s">
        <v>2736</v>
      </c>
      <c r="F81" s="17">
        <v>527</v>
      </c>
      <c r="G81" s="65">
        <v>0.113</v>
      </c>
    </row>
    <row r="82" spans="1:7" ht="16.2" customHeight="1" x14ac:dyDescent="0.3">
      <c r="A82" s="8" t="s">
        <v>107</v>
      </c>
      <c r="B82" s="11">
        <v>2021</v>
      </c>
      <c r="C82" s="66">
        <f>SUMPRODUCT((tab_m10_leading_cause_month[[#This Row],[Month of death]]=tab_m10_leading_cause_month[Month of death])*(tab_m10_leading_cause_month[[#This Row],[Year of death]]=tab_m10_leading_cause_month[Year of death])*(tab_m10_leading_cause_month[[#This Row],[Deaths]]&lt;tab_m10_leading_cause_month[Deaths]))+1</f>
        <v>2</v>
      </c>
      <c r="D82" s="83" t="s">
        <v>2729</v>
      </c>
      <c r="E82" s="84" t="s">
        <v>2735</v>
      </c>
      <c r="F82" s="17">
        <v>420</v>
      </c>
      <c r="G82" s="65">
        <v>0.09</v>
      </c>
    </row>
    <row r="83" spans="1:7" ht="16.2" customHeight="1" x14ac:dyDescent="0.3">
      <c r="A83" s="8" t="s">
        <v>107</v>
      </c>
      <c r="B83" s="11">
        <v>2021</v>
      </c>
      <c r="C83" s="66">
        <f>SUMPRODUCT((tab_m10_leading_cause_month[[#This Row],[Month of death]]=tab_m10_leading_cause_month[Month of death])*(tab_m10_leading_cause_month[[#This Row],[Year of death]]=tab_m10_leading_cause_month[Year of death])*(tab_m10_leading_cause_month[[#This Row],[Deaths]]&lt;tab_m10_leading_cause_month[Deaths]))+1</f>
        <v>3</v>
      </c>
      <c r="D83" s="83" t="s">
        <v>2732</v>
      </c>
      <c r="E83" s="84" t="s">
        <v>2738</v>
      </c>
      <c r="F83" s="17">
        <v>339</v>
      </c>
      <c r="G83" s="65">
        <v>7.2999999999999995E-2</v>
      </c>
    </row>
    <row r="84" spans="1:7" ht="16.2" customHeight="1" x14ac:dyDescent="0.3">
      <c r="A84" s="8" t="s">
        <v>107</v>
      </c>
      <c r="B84" s="11">
        <v>2021</v>
      </c>
      <c r="C84" s="66">
        <f>SUMPRODUCT((tab_m10_leading_cause_month[[#This Row],[Month of death]]=tab_m10_leading_cause_month[Month of death])*(tab_m10_leading_cause_month[[#This Row],[Year of death]]=tab_m10_leading_cause_month[Year of death])*(tab_m10_leading_cause_month[[#This Row],[Deaths]]&lt;tab_m10_leading_cause_month[Deaths]))+1</f>
        <v>4</v>
      </c>
      <c r="D84" s="83" t="s">
        <v>2731</v>
      </c>
      <c r="E84" s="84" t="s">
        <v>2737</v>
      </c>
      <c r="F84" s="17">
        <v>290</v>
      </c>
      <c r="G84" s="65">
        <v>6.2000000000000006E-2</v>
      </c>
    </row>
    <row r="85" spans="1:7" ht="16.2" customHeight="1" x14ac:dyDescent="0.3">
      <c r="A85" s="8" t="s">
        <v>107</v>
      </c>
      <c r="B85" s="11">
        <v>2021</v>
      </c>
      <c r="C85" s="66">
        <f>SUMPRODUCT((tab_m10_leading_cause_month[[#This Row],[Month of death]]=tab_m10_leading_cause_month[Month of death])*(tab_m10_leading_cause_month[[#This Row],[Year of death]]=tab_m10_leading_cause_month[Year of death])*(tab_m10_leading_cause_month[[#This Row],[Deaths]]&lt;tab_m10_leading_cause_month[Deaths]))+1</f>
        <v>5</v>
      </c>
      <c r="D85" s="85" t="s">
        <v>2733</v>
      </c>
      <c r="E85" s="86" t="s">
        <v>2739</v>
      </c>
      <c r="F85" s="17">
        <v>213</v>
      </c>
      <c r="G85" s="65">
        <v>4.5999999999999999E-2</v>
      </c>
    </row>
    <row r="86" spans="1:7" ht="16.2" customHeight="1" x14ac:dyDescent="0.3">
      <c r="A86" s="8" t="s">
        <v>108</v>
      </c>
      <c r="B86" s="11">
        <v>2021</v>
      </c>
      <c r="C86" s="66">
        <f>SUMPRODUCT((tab_m10_leading_cause_month[[#This Row],[Month of death]]=tab_m10_leading_cause_month[Month of death])*(tab_m10_leading_cause_month[[#This Row],[Year of death]]=tab_m10_leading_cause_month[Year of death])*(tab_m10_leading_cause_month[[#This Row],[Deaths]]&lt;tab_m10_leading_cause_month[Deaths]))+1</f>
        <v>1</v>
      </c>
      <c r="D86" s="83" t="s">
        <v>2730</v>
      </c>
      <c r="E86" s="84" t="s">
        <v>2736</v>
      </c>
      <c r="F86" s="17">
        <v>588</v>
      </c>
      <c r="G86" s="65">
        <v>0.11800000000000001</v>
      </c>
    </row>
    <row r="87" spans="1:7" ht="16.2" customHeight="1" x14ac:dyDescent="0.3">
      <c r="A87" s="8" t="s">
        <v>108</v>
      </c>
      <c r="B87" s="11">
        <v>2021</v>
      </c>
      <c r="C87" s="66">
        <f>SUMPRODUCT((tab_m10_leading_cause_month[[#This Row],[Month of death]]=tab_m10_leading_cause_month[Month of death])*(tab_m10_leading_cause_month[[#This Row],[Year of death]]=tab_m10_leading_cause_month[Year of death])*(tab_m10_leading_cause_month[[#This Row],[Deaths]]&lt;tab_m10_leading_cause_month[Deaths]))+1</f>
        <v>2</v>
      </c>
      <c r="D87" s="83" t="s">
        <v>2729</v>
      </c>
      <c r="E87" s="84" t="s">
        <v>2735</v>
      </c>
      <c r="F87" s="17">
        <v>505</v>
      </c>
      <c r="G87" s="65">
        <v>0.10099999999999999</v>
      </c>
    </row>
    <row r="88" spans="1:7" ht="16.2" customHeight="1" x14ac:dyDescent="0.3">
      <c r="A88" s="8" t="s">
        <v>108</v>
      </c>
      <c r="B88" s="11">
        <v>2021</v>
      </c>
      <c r="C88" s="66">
        <f>SUMPRODUCT((tab_m10_leading_cause_month[[#This Row],[Month of death]]=tab_m10_leading_cause_month[Month of death])*(tab_m10_leading_cause_month[[#This Row],[Year of death]]=tab_m10_leading_cause_month[Year of death])*(tab_m10_leading_cause_month[[#This Row],[Deaths]]&lt;tab_m10_leading_cause_month[Deaths]))+1</f>
        <v>3</v>
      </c>
      <c r="D88" s="83" t="s">
        <v>2732</v>
      </c>
      <c r="E88" s="84" t="s">
        <v>2738</v>
      </c>
      <c r="F88" s="17">
        <v>299</v>
      </c>
      <c r="G88" s="65">
        <v>0.06</v>
      </c>
    </row>
    <row r="89" spans="1:7" ht="16.2" customHeight="1" x14ac:dyDescent="0.3">
      <c r="A89" s="8" t="s">
        <v>108</v>
      </c>
      <c r="B89" s="11">
        <v>2021</v>
      </c>
      <c r="C89" s="66">
        <f>SUMPRODUCT((tab_m10_leading_cause_month[[#This Row],[Month of death]]=tab_m10_leading_cause_month[Month of death])*(tab_m10_leading_cause_month[[#This Row],[Year of death]]=tab_m10_leading_cause_month[Year of death])*(tab_m10_leading_cause_month[[#This Row],[Deaths]]&lt;tab_m10_leading_cause_month[Deaths]))+1</f>
        <v>4</v>
      </c>
      <c r="D89" s="83" t="s">
        <v>2731</v>
      </c>
      <c r="E89" s="84" t="s">
        <v>2737</v>
      </c>
      <c r="F89" s="17">
        <v>286</v>
      </c>
      <c r="G89" s="65">
        <v>5.7000000000000002E-2</v>
      </c>
    </row>
    <row r="90" spans="1:7" ht="16.2" customHeight="1" x14ac:dyDescent="0.3">
      <c r="A90" s="8" t="s">
        <v>108</v>
      </c>
      <c r="B90" s="11">
        <v>2021</v>
      </c>
      <c r="C90" s="66">
        <f>SUMPRODUCT((tab_m10_leading_cause_month[[#This Row],[Month of death]]=tab_m10_leading_cause_month[Month of death])*(tab_m10_leading_cause_month[[#This Row],[Year of death]]=tab_m10_leading_cause_month[Year of death])*(tab_m10_leading_cause_month[[#This Row],[Deaths]]&lt;tab_m10_leading_cause_month[Deaths]))+1</f>
        <v>5</v>
      </c>
      <c r="D90" s="83" t="s">
        <v>2733</v>
      </c>
      <c r="E90" s="84" t="s">
        <v>2739</v>
      </c>
      <c r="F90" s="17">
        <v>226</v>
      </c>
      <c r="G90" s="65">
        <v>4.4999999999999998E-2</v>
      </c>
    </row>
    <row r="91" spans="1:7" ht="16.2" customHeight="1" x14ac:dyDescent="0.3">
      <c r="A91" s="8" t="s">
        <v>109</v>
      </c>
      <c r="B91" s="11">
        <v>2021</v>
      </c>
      <c r="C91" s="66">
        <f>SUMPRODUCT((tab_m10_leading_cause_month[[#This Row],[Month of death]]=tab_m10_leading_cause_month[Month of death])*(tab_m10_leading_cause_month[[#This Row],[Year of death]]=tab_m10_leading_cause_month[Year of death])*(tab_m10_leading_cause_month[[#This Row],[Deaths]]&lt;tab_m10_leading_cause_month[Deaths]))+1</f>
        <v>1</v>
      </c>
      <c r="D91" s="83" t="s">
        <v>2730</v>
      </c>
      <c r="E91" s="84" t="s">
        <v>2736</v>
      </c>
      <c r="F91" s="17">
        <v>570</v>
      </c>
      <c r="G91" s="65">
        <v>0.115</v>
      </c>
    </row>
    <row r="92" spans="1:7" ht="16.2" customHeight="1" x14ac:dyDescent="0.3">
      <c r="A92" s="8" t="s">
        <v>109</v>
      </c>
      <c r="B92" s="11">
        <v>2021</v>
      </c>
      <c r="C92" s="66">
        <f>SUMPRODUCT((tab_m10_leading_cause_month[[#This Row],[Month of death]]=tab_m10_leading_cause_month[Month of death])*(tab_m10_leading_cause_month[[#This Row],[Year of death]]=tab_m10_leading_cause_month[Year of death])*(tab_m10_leading_cause_month[[#This Row],[Deaths]]&lt;tab_m10_leading_cause_month[Deaths]))+1</f>
        <v>2</v>
      </c>
      <c r="D92" s="83" t="s">
        <v>2729</v>
      </c>
      <c r="E92" s="84" t="s">
        <v>2735</v>
      </c>
      <c r="F92" s="17">
        <v>512</v>
      </c>
      <c r="G92" s="65">
        <v>0.10300000000000001</v>
      </c>
    </row>
    <row r="93" spans="1:7" ht="16.2" customHeight="1" x14ac:dyDescent="0.3">
      <c r="A93" s="8" t="s">
        <v>109</v>
      </c>
      <c r="B93" s="11">
        <v>2021</v>
      </c>
      <c r="C93" s="66">
        <f>SUMPRODUCT((tab_m10_leading_cause_month[[#This Row],[Month of death]]=tab_m10_leading_cause_month[Month of death])*(tab_m10_leading_cause_month[[#This Row],[Year of death]]=tab_m10_leading_cause_month[Year of death])*(tab_m10_leading_cause_month[[#This Row],[Deaths]]&lt;tab_m10_leading_cause_month[Deaths]))+1</f>
        <v>3</v>
      </c>
      <c r="D93" s="83" t="s">
        <v>2732</v>
      </c>
      <c r="E93" s="84" t="s">
        <v>2738</v>
      </c>
      <c r="F93" s="17">
        <v>339</v>
      </c>
      <c r="G93" s="65">
        <v>6.8000000000000005E-2</v>
      </c>
    </row>
    <row r="94" spans="1:7" ht="16.2" customHeight="1" x14ac:dyDescent="0.3">
      <c r="A94" s="8" t="s">
        <v>109</v>
      </c>
      <c r="B94" s="11">
        <v>2021</v>
      </c>
      <c r="C94" s="66">
        <f>SUMPRODUCT((tab_m10_leading_cause_month[[#This Row],[Month of death]]=tab_m10_leading_cause_month[Month of death])*(tab_m10_leading_cause_month[[#This Row],[Year of death]]=tab_m10_leading_cause_month[Year of death])*(tab_m10_leading_cause_month[[#This Row],[Deaths]]&lt;tab_m10_leading_cause_month[Deaths]))+1</f>
        <v>4</v>
      </c>
      <c r="D94" s="83" t="s">
        <v>2731</v>
      </c>
      <c r="E94" s="84" t="s">
        <v>2737</v>
      </c>
      <c r="F94" s="17">
        <v>314</v>
      </c>
      <c r="G94" s="65">
        <v>6.3E-2</v>
      </c>
    </row>
    <row r="95" spans="1:7" ht="16.2" customHeight="1" x14ac:dyDescent="0.3">
      <c r="A95" s="8" t="s">
        <v>109</v>
      </c>
      <c r="B95" s="11">
        <v>2021</v>
      </c>
      <c r="C95" s="66">
        <f>SUMPRODUCT((tab_m10_leading_cause_month[[#This Row],[Month of death]]=tab_m10_leading_cause_month[Month of death])*(tab_m10_leading_cause_month[[#This Row],[Year of death]]=tab_m10_leading_cause_month[Year of death])*(tab_m10_leading_cause_month[[#This Row],[Deaths]]&lt;tab_m10_leading_cause_month[Deaths]))+1</f>
        <v>5</v>
      </c>
      <c r="D95" s="85" t="s">
        <v>2733</v>
      </c>
      <c r="E95" s="86" t="s">
        <v>2739</v>
      </c>
      <c r="F95" s="17">
        <v>220</v>
      </c>
      <c r="G95" s="65">
        <v>4.4000000000000004E-2</v>
      </c>
    </row>
    <row r="96" spans="1:7" ht="16.2" customHeight="1" x14ac:dyDescent="0.3">
      <c r="A96" s="8" t="s">
        <v>110</v>
      </c>
      <c r="B96" s="11">
        <v>2021</v>
      </c>
      <c r="C96" s="66">
        <f>SUMPRODUCT((tab_m10_leading_cause_month[[#This Row],[Month of death]]=tab_m10_leading_cause_month[Month of death])*(tab_m10_leading_cause_month[[#This Row],[Year of death]]=tab_m10_leading_cause_month[Year of death])*(tab_m10_leading_cause_month[[#This Row],[Deaths]]&lt;tab_m10_leading_cause_month[Deaths]))+1</f>
        <v>1</v>
      </c>
      <c r="D96" s="83" t="s">
        <v>2730</v>
      </c>
      <c r="E96" s="84" t="s">
        <v>2736</v>
      </c>
      <c r="F96" s="17">
        <v>530</v>
      </c>
      <c r="G96" s="65">
        <v>9.9000000000000005E-2</v>
      </c>
    </row>
    <row r="97" spans="1:7" ht="16.2" customHeight="1" x14ac:dyDescent="0.3">
      <c r="A97" s="8" t="s">
        <v>110</v>
      </c>
      <c r="B97" s="11">
        <v>2021</v>
      </c>
      <c r="C97" s="66">
        <f>SUMPRODUCT((tab_m10_leading_cause_month[[#This Row],[Month of death]]=tab_m10_leading_cause_month[Month of death])*(tab_m10_leading_cause_month[[#This Row],[Year of death]]=tab_m10_leading_cause_month[Year of death])*(tab_m10_leading_cause_month[[#This Row],[Deaths]]&lt;tab_m10_leading_cause_month[Deaths]))+1</f>
        <v>2</v>
      </c>
      <c r="D97" s="83" t="s">
        <v>2729</v>
      </c>
      <c r="E97" s="84" t="s">
        <v>2735</v>
      </c>
      <c r="F97" s="17">
        <v>506</v>
      </c>
      <c r="G97" s="65">
        <v>9.4E-2</v>
      </c>
    </row>
    <row r="98" spans="1:7" ht="16.2" customHeight="1" x14ac:dyDescent="0.3">
      <c r="A98" s="8" t="s">
        <v>110</v>
      </c>
      <c r="B98" s="11">
        <v>2021</v>
      </c>
      <c r="C98" s="66">
        <f>SUMPRODUCT((tab_m10_leading_cause_month[[#This Row],[Month of death]]=tab_m10_leading_cause_month[Month of death])*(tab_m10_leading_cause_month[[#This Row],[Year of death]]=tab_m10_leading_cause_month[Year of death])*(tab_m10_leading_cause_month[[#This Row],[Deaths]]&lt;tab_m10_leading_cause_month[Deaths]))+1</f>
        <v>3</v>
      </c>
      <c r="D98" s="83" t="s">
        <v>2734</v>
      </c>
      <c r="E98" s="84" t="s">
        <v>2740</v>
      </c>
      <c r="F98" s="17">
        <v>497</v>
      </c>
      <c r="G98" s="65">
        <v>9.1999999999999998E-2</v>
      </c>
    </row>
    <row r="99" spans="1:7" ht="16.2" customHeight="1" x14ac:dyDescent="0.3">
      <c r="A99" s="8" t="s">
        <v>110</v>
      </c>
      <c r="B99" s="11">
        <v>2021</v>
      </c>
      <c r="C99" s="66">
        <f>SUMPRODUCT((tab_m10_leading_cause_month[[#This Row],[Month of death]]=tab_m10_leading_cause_month[Month of death])*(tab_m10_leading_cause_month[[#This Row],[Year of death]]=tab_m10_leading_cause_month[Year of death])*(tab_m10_leading_cause_month[[#This Row],[Deaths]]&lt;tab_m10_leading_cause_month[Deaths]))+1</f>
        <v>4</v>
      </c>
      <c r="D99" s="83" t="s">
        <v>2732</v>
      </c>
      <c r="E99" s="84" t="s">
        <v>2738</v>
      </c>
      <c r="F99" s="17">
        <v>318</v>
      </c>
      <c r="G99" s="65">
        <v>5.9000000000000004E-2</v>
      </c>
    </row>
    <row r="100" spans="1:7" ht="16.2" customHeight="1" x14ac:dyDescent="0.3">
      <c r="A100" s="8" t="s">
        <v>110</v>
      </c>
      <c r="B100" s="11">
        <v>2021</v>
      </c>
      <c r="C100" s="66">
        <f>SUMPRODUCT((tab_m10_leading_cause_month[[#This Row],[Month of death]]=tab_m10_leading_cause_month[Month of death])*(tab_m10_leading_cause_month[[#This Row],[Year of death]]=tab_m10_leading_cause_month[Year of death])*(tab_m10_leading_cause_month[[#This Row],[Deaths]]&lt;tab_m10_leading_cause_month[Deaths]))+1</f>
        <v>5</v>
      </c>
      <c r="D100" s="83" t="s">
        <v>2731</v>
      </c>
      <c r="E100" s="84" t="s">
        <v>2737</v>
      </c>
      <c r="F100" s="17">
        <v>316</v>
      </c>
      <c r="G100" s="65">
        <v>5.9000000000000004E-2</v>
      </c>
    </row>
    <row r="101" spans="1:7" ht="16.2" customHeight="1" x14ac:dyDescent="0.3">
      <c r="A101" s="8" t="s">
        <v>111</v>
      </c>
      <c r="B101" s="11">
        <v>2021</v>
      </c>
      <c r="C101" s="66">
        <f>SUMPRODUCT((tab_m10_leading_cause_month[[#This Row],[Month of death]]=tab_m10_leading_cause_month[Month of death])*(tab_m10_leading_cause_month[[#This Row],[Year of death]]=tab_m10_leading_cause_month[Year of death])*(tab_m10_leading_cause_month[[#This Row],[Deaths]]&lt;tab_m10_leading_cause_month[Deaths]))+1</f>
        <v>1</v>
      </c>
      <c r="D101" s="83" t="s">
        <v>2730</v>
      </c>
      <c r="E101" s="84" t="s">
        <v>2736</v>
      </c>
      <c r="F101" s="17">
        <v>599</v>
      </c>
      <c r="G101" s="65">
        <v>0.10199999999999999</v>
      </c>
    </row>
    <row r="102" spans="1:7" ht="16.2" customHeight="1" x14ac:dyDescent="0.3">
      <c r="A102" s="8" t="s">
        <v>111</v>
      </c>
      <c r="B102" s="11">
        <v>2021</v>
      </c>
      <c r="C102" s="66">
        <f>SUMPRODUCT((tab_m10_leading_cause_month[[#This Row],[Month of death]]=tab_m10_leading_cause_month[Month of death])*(tab_m10_leading_cause_month[[#This Row],[Year of death]]=tab_m10_leading_cause_month[Year of death])*(tab_m10_leading_cause_month[[#This Row],[Deaths]]&lt;tab_m10_leading_cause_month[Deaths]))+1</f>
        <v>2</v>
      </c>
      <c r="D102" s="83" t="s">
        <v>2729</v>
      </c>
      <c r="E102" s="84" t="s">
        <v>2735</v>
      </c>
      <c r="F102" s="17">
        <v>590</v>
      </c>
      <c r="G102" s="65">
        <v>0.1</v>
      </c>
    </row>
    <row r="103" spans="1:7" ht="16.2" customHeight="1" x14ac:dyDescent="0.3">
      <c r="A103" s="8" t="s">
        <v>111</v>
      </c>
      <c r="B103" s="11">
        <v>2021</v>
      </c>
      <c r="C103" s="66">
        <f>SUMPRODUCT((tab_m10_leading_cause_month[[#This Row],[Month of death]]=tab_m10_leading_cause_month[Month of death])*(tab_m10_leading_cause_month[[#This Row],[Year of death]]=tab_m10_leading_cause_month[Year of death])*(tab_m10_leading_cause_month[[#This Row],[Deaths]]&lt;tab_m10_leading_cause_month[Deaths]))+1</f>
        <v>3</v>
      </c>
      <c r="D103" s="83" t="s">
        <v>2734</v>
      </c>
      <c r="E103" s="84" t="s">
        <v>2740</v>
      </c>
      <c r="F103" s="17">
        <v>491</v>
      </c>
      <c r="G103" s="65">
        <v>8.4000000000000005E-2</v>
      </c>
    </row>
    <row r="104" spans="1:7" ht="16.2" customHeight="1" x14ac:dyDescent="0.3">
      <c r="A104" s="8" t="s">
        <v>111</v>
      </c>
      <c r="B104" s="11">
        <v>2021</v>
      </c>
      <c r="C104" s="66">
        <f>SUMPRODUCT((tab_m10_leading_cause_month[[#This Row],[Month of death]]=tab_m10_leading_cause_month[Month of death])*(tab_m10_leading_cause_month[[#This Row],[Year of death]]=tab_m10_leading_cause_month[Year of death])*(tab_m10_leading_cause_month[[#This Row],[Deaths]]&lt;tab_m10_leading_cause_month[Deaths]))+1</f>
        <v>4</v>
      </c>
      <c r="D104" s="83" t="s">
        <v>2732</v>
      </c>
      <c r="E104" s="84" t="s">
        <v>2738</v>
      </c>
      <c r="F104" s="17">
        <v>352</v>
      </c>
      <c r="G104" s="65">
        <v>0.06</v>
      </c>
    </row>
    <row r="105" spans="1:7" ht="16.2" customHeight="1" x14ac:dyDescent="0.3">
      <c r="A105" s="8" t="s">
        <v>111</v>
      </c>
      <c r="B105" s="11">
        <v>2021</v>
      </c>
      <c r="C105" s="66">
        <f>SUMPRODUCT((tab_m10_leading_cause_month[[#This Row],[Month of death]]=tab_m10_leading_cause_month[Month of death])*(tab_m10_leading_cause_month[[#This Row],[Year of death]]=tab_m10_leading_cause_month[Year of death])*(tab_m10_leading_cause_month[[#This Row],[Deaths]]&lt;tab_m10_leading_cause_month[Deaths]))+1</f>
        <v>5</v>
      </c>
      <c r="D105" s="83" t="s">
        <v>2731</v>
      </c>
      <c r="E105" s="84" t="s">
        <v>2737</v>
      </c>
      <c r="F105" s="17">
        <v>333</v>
      </c>
      <c r="G105" s="65">
        <v>5.7000000000000002E-2</v>
      </c>
    </row>
    <row r="106" spans="1:7" ht="16.2" customHeight="1" x14ac:dyDescent="0.3">
      <c r="A106" s="8" t="s">
        <v>112</v>
      </c>
      <c r="B106" s="11">
        <v>2021</v>
      </c>
      <c r="C106" s="66">
        <f>SUMPRODUCT((tab_m10_leading_cause_month[[#This Row],[Month of death]]=tab_m10_leading_cause_month[Month of death])*(tab_m10_leading_cause_month[[#This Row],[Year of death]]=tab_m10_leading_cause_month[Year of death])*(tab_m10_leading_cause_month[[#This Row],[Deaths]]&lt;tab_m10_leading_cause_month[Deaths]))+1</f>
        <v>1</v>
      </c>
      <c r="D106" s="83" t="s">
        <v>2730</v>
      </c>
      <c r="E106" s="84" t="s">
        <v>2736</v>
      </c>
      <c r="F106" s="17">
        <v>585</v>
      </c>
      <c r="G106" s="65">
        <v>0.106</v>
      </c>
    </row>
    <row r="107" spans="1:7" ht="16.2" customHeight="1" x14ac:dyDescent="0.3">
      <c r="A107" s="8" t="s">
        <v>112</v>
      </c>
      <c r="B107" s="11">
        <v>2021</v>
      </c>
      <c r="C107" s="66">
        <f>SUMPRODUCT((tab_m10_leading_cause_month[[#This Row],[Month of death]]=tab_m10_leading_cause_month[Month of death])*(tab_m10_leading_cause_month[[#This Row],[Year of death]]=tab_m10_leading_cause_month[Year of death])*(tab_m10_leading_cause_month[[#This Row],[Deaths]]&lt;tab_m10_leading_cause_month[Deaths]))+1</f>
        <v>2</v>
      </c>
      <c r="D107" s="83" t="s">
        <v>2729</v>
      </c>
      <c r="E107" s="84" t="s">
        <v>2735</v>
      </c>
      <c r="F107" s="17">
        <v>572</v>
      </c>
      <c r="G107" s="65">
        <v>0.10300000000000001</v>
      </c>
    </row>
    <row r="108" spans="1:7" ht="16.2" customHeight="1" x14ac:dyDescent="0.3">
      <c r="A108" s="8" t="s">
        <v>112</v>
      </c>
      <c r="B108" s="11">
        <v>2021</v>
      </c>
      <c r="C108" s="66">
        <f>SUMPRODUCT((tab_m10_leading_cause_month[[#This Row],[Month of death]]=tab_m10_leading_cause_month[Month of death])*(tab_m10_leading_cause_month[[#This Row],[Year of death]]=tab_m10_leading_cause_month[Year of death])*(tab_m10_leading_cause_month[[#This Row],[Deaths]]&lt;tab_m10_leading_cause_month[Deaths]))+1</f>
        <v>3</v>
      </c>
      <c r="D108" s="83" t="s">
        <v>2731</v>
      </c>
      <c r="E108" s="84" t="s">
        <v>2737</v>
      </c>
      <c r="F108" s="17">
        <v>352</v>
      </c>
      <c r="G108" s="65">
        <v>6.4000000000000001E-2</v>
      </c>
    </row>
    <row r="109" spans="1:7" ht="16.2" customHeight="1" x14ac:dyDescent="0.3">
      <c r="A109" s="8" t="s">
        <v>112</v>
      </c>
      <c r="B109" s="11">
        <v>2021</v>
      </c>
      <c r="C109" s="66">
        <f>SUMPRODUCT((tab_m10_leading_cause_month[[#This Row],[Month of death]]=tab_m10_leading_cause_month[Month of death])*(tab_m10_leading_cause_month[[#This Row],[Year of death]]=tab_m10_leading_cause_month[Year of death])*(tab_m10_leading_cause_month[[#This Row],[Deaths]]&lt;tab_m10_leading_cause_month[Deaths]))+1</f>
        <v>4</v>
      </c>
      <c r="D109" s="83" t="s">
        <v>2732</v>
      </c>
      <c r="E109" s="84" t="s">
        <v>2738</v>
      </c>
      <c r="F109" s="17">
        <v>344</v>
      </c>
      <c r="G109" s="65">
        <v>6.2000000000000006E-2</v>
      </c>
    </row>
    <row r="110" spans="1:7" ht="16.2" customHeight="1" x14ac:dyDescent="0.3">
      <c r="A110" s="8" t="s">
        <v>112</v>
      </c>
      <c r="B110" s="11">
        <v>2021</v>
      </c>
      <c r="C110" s="66">
        <f>SUMPRODUCT((tab_m10_leading_cause_month[[#This Row],[Month of death]]=tab_m10_leading_cause_month[Month of death])*(tab_m10_leading_cause_month[[#This Row],[Year of death]]=tab_m10_leading_cause_month[Year of death])*(tab_m10_leading_cause_month[[#This Row],[Deaths]]&lt;tab_m10_leading_cause_month[Deaths]))+1</f>
        <v>5</v>
      </c>
      <c r="D110" s="83" t="s">
        <v>2734</v>
      </c>
      <c r="E110" s="84" t="s">
        <v>2740</v>
      </c>
      <c r="F110" s="17">
        <v>332</v>
      </c>
      <c r="G110" s="65">
        <v>0.06</v>
      </c>
    </row>
    <row r="111" spans="1:7" ht="16.2" customHeight="1" x14ac:dyDescent="0.3">
      <c r="A111" s="8" t="s">
        <v>113</v>
      </c>
      <c r="B111" s="11">
        <v>2021</v>
      </c>
      <c r="C111" s="66">
        <f>SUMPRODUCT((tab_m10_leading_cause_month[[#This Row],[Month of death]]=tab_m10_leading_cause_month[Month of death])*(tab_m10_leading_cause_month[[#This Row],[Year of death]]=tab_m10_leading_cause_month[Year of death])*(tab_m10_leading_cause_month[[#This Row],[Deaths]]&lt;tab_m10_leading_cause_month[Deaths]))+1</f>
        <v>1</v>
      </c>
      <c r="D111" s="83" t="s">
        <v>2729</v>
      </c>
      <c r="E111" s="84" t="s">
        <v>2735</v>
      </c>
      <c r="F111" s="17">
        <v>659</v>
      </c>
      <c r="G111" s="65">
        <v>0.111</v>
      </c>
    </row>
    <row r="112" spans="1:7" ht="16.2" customHeight="1" x14ac:dyDescent="0.3">
      <c r="A112" s="8" t="s">
        <v>113</v>
      </c>
      <c r="B112" s="11">
        <v>2021</v>
      </c>
      <c r="C112" s="66">
        <f>SUMPRODUCT((tab_m10_leading_cause_month[[#This Row],[Month of death]]=tab_m10_leading_cause_month[Month of death])*(tab_m10_leading_cause_month[[#This Row],[Year of death]]=tab_m10_leading_cause_month[Year of death])*(tab_m10_leading_cause_month[[#This Row],[Deaths]]&lt;tab_m10_leading_cause_month[Deaths]))+1</f>
        <v>2</v>
      </c>
      <c r="D112" s="83" t="s">
        <v>2730</v>
      </c>
      <c r="E112" s="84" t="s">
        <v>2736</v>
      </c>
      <c r="F112" s="17">
        <v>652</v>
      </c>
      <c r="G112" s="65">
        <v>0.11</v>
      </c>
    </row>
    <row r="113" spans="1:7" ht="16.2" customHeight="1" x14ac:dyDescent="0.3">
      <c r="A113" s="8" t="s">
        <v>113</v>
      </c>
      <c r="B113" s="11">
        <v>2021</v>
      </c>
      <c r="C113" s="66">
        <f>SUMPRODUCT((tab_m10_leading_cause_month[[#This Row],[Month of death]]=tab_m10_leading_cause_month[Month of death])*(tab_m10_leading_cause_month[[#This Row],[Year of death]]=tab_m10_leading_cause_month[Year of death])*(tab_m10_leading_cause_month[[#This Row],[Deaths]]&lt;tab_m10_leading_cause_month[Deaths]))+1</f>
        <v>3</v>
      </c>
      <c r="D113" s="83" t="s">
        <v>2731</v>
      </c>
      <c r="E113" s="84" t="s">
        <v>2737</v>
      </c>
      <c r="F113" s="17">
        <v>403</v>
      </c>
      <c r="G113" s="65">
        <v>6.8000000000000005E-2</v>
      </c>
    </row>
    <row r="114" spans="1:7" ht="16.2" customHeight="1" x14ac:dyDescent="0.3">
      <c r="A114" s="8" t="s">
        <v>113</v>
      </c>
      <c r="B114" s="11">
        <v>2021</v>
      </c>
      <c r="C114" s="66">
        <f>SUMPRODUCT((tab_m10_leading_cause_month[[#This Row],[Month of death]]=tab_m10_leading_cause_month[Month of death])*(tab_m10_leading_cause_month[[#This Row],[Year of death]]=tab_m10_leading_cause_month[Year of death])*(tab_m10_leading_cause_month[[#This Row],[Deaths]]&lt;tab_m10_leading_cause_month[Deaths]))+1</f>
        <v>4</v>
      </c>
      <c r="D114" s="83" t="s">
        <v>2732</v>
      </c>
      <c r="E114" s="84" t="s">
        <v>2738</v>
      </c>
      <c r="F114" s="17">
        <v>337</v>
      </c>
      <c r="G114" s="65">
        <v>5.7000000000000002E-2</v>
      </c>
    </row>
    <row r="115" spans="1:7" ht="16.2" customHeight="1" x14ac:dyDescent="0.3">
      <c r="A115" s="8" t="s">
        <v>113</v>
      </c>
      <c r="B115" s="11">
        <v>2021</v>
      </c>
      <c r="C115" s="66">
        <f>SUMPRODUCT((tab_m10_leading_cause_month[[#This Row],[Month of death]]=tab_m10_leading_cause_month[Month of death])*(tab_m10_leading_cause_month[[#This Row],[Year of death]]=tab_m10_leading_cause_month[Year of death])*(tab_m10_leading_cause_month[[#This Row],[Deaths]]&lt;tab_m10_leading_cause_month[Deaths]))+1</f>
        <v>5</v>
      </c>
      <c r="D115" s="83" t="s">
        <v>2733</v>
      </c>
      <c r="E115" s="84" t="s">
        <v>2739</v>
      </c>
      <c r="F115" s="17">
        <v>314</v>
      </c>
      <c r="G115" s="65">
        <v>5.2999999999999999E-2</v>
      </c>
    </row>
    <row r="116" spans="1:7" ht="16.2" customHeight="1" x14ac:dyDescent="0.3">
      <c r="A116" s="8" t="s">
        <v>114</v>
      </c>
      <c r="B116" s="11">
        <v>2022</v>
      </c>
      <c r="C116" s="66">
        <f>SUMPRODUCT((tab_m10_leading_cause_month[[#This Row],[Month of death]]=tab_m10_leading_cause_month[Month of death])*(tab_m10_leading_cause_month[[#This Row],[Year of death]]=tab_m10_leading_cause_month[Year of death])*(tab_m10_leading_cause_month[[#This Row],[Deaths]]&lt;tab_m10_leading_cause_month[Deaths]))+1</f>
        <v>1</v>
      </c>
      <c r="D116" s="83" t="s">
        <v>2730</v>
      </c>
      <c r="E116" s="84" t="s">
        <v>2736</v>
      </c>
      <c r="F116" s="17">
        <v>603</v>
      </c>
      <c r="G116" s="65">
        <v>0.106</v>
      </c>
    </row>
    <row r="117" spans="1:7" ht="16.2" customHeight="1" x14ac:dyDescent="0.3">
      <c r="A117" s="8" t="s">
        <v>114</v>
      </c>
      <c r="B117" s="11">
        <v>2022</v>
      </c>
      <c r="C117" s="66">
        <f>SUMPRODUCT((tab_m10_leading_cause_month[[#This Row],[Month of death]]=tab_m10_leading_cause_month[Month of death])*(tab_m10_leading_cause_month[[#This Row],[Year of death]]=tab_m10_leading_cause_month[Year of death])*(tab_m10_leading_cause_month[[#This Row],[Deaths]]&lt;tab_m10_leading_cause_month[Deaths]))+1</f>
        <v>2</v>
      </c>
      <c r="D117" s="83" t="s">
        <v>2729</v>
      </c>
      <c r="E117" s="84" t="s">
        <v>2735</v>
      </c>
      <c r="F117" s="17">
        <v>590</v>
      </c>
      <c r="G117" s="65">
        <v>0.10400000000000001</v>
      </c>
    </row>
    <row r="118" spans="1:7" ht="16.2" customHeight="1" x14ac:dyDescent="0.3">
      <c r="A118" s="8" t="s">
        <v>114</v>
      </c>
      <c r="B118" s="11">
        <v>2022</v>
      </c>
      <c r="C118" s="66">
        <f>SUMPRODUCT((tab_m10_leading_cause_month[[#This Row],[Month of death]]=tab_m10_leading_cause_month[Month of death])*(tab_m10_leading_cause_month[[#This Row],[Year of death]]=tab_m10_leading_cause_month[Year of death])*(tab_m10_leading_cause_month[[#This Row],[Deaths]]&lt;tab_m10_leading_cause_month[Deaths]))+1</f>
        <v>3</v>
      </c>
      <c r="D118" s="83" t="s">
        <v>2731</v>
      </c>
      <c r="E118" s="84" t="s">
        <v>2737</v>
      </c>
      <c r="F118" s="17">
        <v>368</v>
      </c>
      <c r="G118" s="65">
        <v>6.5000000000000002E-2</v>
      </c>
    </row>
    <row r="119" spans="1:7" ht="16.2" customHeight="1" x14ac:dyDescent="0.3">
      <c r="A119" s="8" t="s">
        <v>114</v>
      </c>
      <c r="B119" s="11">
        <v>2022</v>
      </c>
      <c r="C119" s="66">
        <f>SUMPRODUCT((tab_m10_leading_cause_month[[#This Row],[Month of death]]=tab_m10_leading_cause_month[Month of death])*(tab_m10_leading_cause_month[[#This Row],[Year of death]]=tab_m10_leading_cause_month[Year of death])*(tab_m10_leading_cause_month[[#This Row],[Deaths]]&lt;tab_m10_leading_cause_month[Deaths]))+1</f>
        <v>4</v>
      </c>
      <c r="D119" s="83" t="s">
        <v>2734</v>
      </c>
      <c r="E119" s="84" t="s">
        <v>2740</v>
      </c>
      <c r="F119" s="17">
        <v>352</v>
      </c>
      <c r="G119" s="65">
        <v>6.2000000000000006E-2</v>
      </c>
    </row>
    <row r="120" spans="1:7" ht="16.2" customHeight="1" x14ac:dyDescent="0.3">
      <c r="A120" s="8" t="s">
        <v>114</v>
      </c>
      <c r="B120" s="11">
        <v>2022</v>
      </c>
      <c r="C120" s="66">
        <f>SUMPRODUCT((tab_m10_leading_cause_month[[#This Row],[Month of death]]=tab_m10_leading_cause_month[Month of death])*(tab_m10_leading_cause_month[[#This Row],[Year of death]]=tab_m10_leading_cause_month[Year of death])*(tab_m10_leading_cause_month[[#This Row],[Deaths]]&lt;tab_m10_leading_cause_month[Deaths]))+1</f>
        <v>5</v>
      </c>
      <c r="D120" s="83" t="s">
        <v>2732</v>
      </c>
      <c r="E120" s="84" t="s">
        <v>2738</v>
      </c>
      <c r="F120" s="17">
        <v>344</v>
      </c>
      <c r="G120" s="65">
        <v>6.0999999999999999E-2</v>
      </c>
    </row>
    <row r="121" spans="1:7" ht="16.2" customHeight="1" x14ac:dyDescent="0.3">
      <c r="A121" s="8" t="s">
        <v>115</v>
      </c>
      <c r="B121" s="11">
        <v>2022</v>
      </c>
      <c r="C121" s="66">
        <f>SUMPRODUCT((tab_m10_leading_cause_month[[#This Row],[Month of death]]=tab_m10_leading_cause_month[Month of death])*(tab_m10_leading_cause_month[[#This Row],[Year of death]]=tab_m10_leading_cause_month[Year of death])*(tab_m10_leading_cause_month[[#This Row],[Deaths]]&lt;tab_m10_leading_cause_month[Deaths]))+1</f>
        <v>1</v>
      </c>
      <c r="D121" s="83" t="s">
        <v>2729</v>
      </c>
      <c r="E121" s="84" t="s">
        <v>2735</v>
      </c>
      <c r="F121" s="17">
        <v>481</v>
      </c>
      <c r="G121" s="65">
        <v>0.10400000000000001</v>
      </c>
    </row>
    <row r="122" spans="1:7" ht="16.2" customHeight="1" x14ac:dyDescent="0.3">
      <c r="A122" s="8" t="s">
        <v>115</v>
      </c>
      <c r="B122" s="11">
        <v>2022</v>
      </c>
      <c r="C122" s="66">
        <f>SUMPRODUCT((tab_m10_leading_cause_month[[#This Row],[Month of death]]=tab_m10_leading_cause_month[Month of death])*(tab_m10_leading_cause_month[[#This Row],[Year of death]]=tab_m10_leading_cause_month[Year of death])*(tab_m10_leading_cause_month[[#This Row],[Deaths]]&lt;tab_m10_leading_cause_month[Deaths]))+1</f>
        <v>2</v>
      </c>
      <c r="D122" s="83" t="s">
        <v>2730</v>
      </c>
      <c r="E122" s="84" t="s">
        <v>2736</v>
      </c>
      <c r="F122" s="17">
        <v>480</v>
      </c>
      <c r="G122" s="65">
        <v>0.10400000000000001</v>
      </c>
    </row>
    <row r="123" spans="1:7" ht="16.2" customHeight="1" x14ac:dyDescent="0.3">
      <c r="A123" s="8" t="s">
        <v>115</v>
      </c>
      <c r="B123" s="11">
        <v>2022</v>
      </c>
      <c r="C123" s="66">
        <f>SUMPRODUCT((tab_m10_leading_cause_month[[#This Row],[Month of death]]=tab_m10_leading_cause_month[Month of death])*(tab_m10_leading_cause_month[[#This Row],[Year of death]]=tab_m10_leading_cause_month[Year of death])*(tab_m10_leading_cause_month[[#This Row],[Deaths]]&lt;tab_m10_leading_cause_month[Deaths]))+1</f>
        <v>3</v>
      </c>
      <c r="D123" s="83" t="s">
        <v>2732</v>
      </c>
      <c r="E123" s="84" t="s">
        <v>2738</v>
      </c>
      <c r="F123" s="17">
        <v>312</v>
      </c>
      <c r="G123" s="65">
        <v>6.7000000000000004E-2</v>
      </c>
    </row>
    <row r="124" spans="1:7" ht="16.2" customHeight="1" x14ac:dyDescent="0.3">
      <c r="A124" s="8" t="s">
        <v>115</v>
      </c>
      <c r="B124" s="11">
        <v>2022</v>
      </c>
      <c r="C124" s="66">
        <f>SUMPRODUCT((tab_m10_leading_cause_month[[#This Row],[Month of death]]=tab_m10_leading_cause_month[Month of death])*(tab_m10_leading_cause_month[[#This Row],[Year of death]]=tab_m10_leading_cause_month[Year of death])*(tab_m10_leading_cause_month[[#This Row],[Deaths]]&lt;tab_m10_leading_cause_month[Deaths]))+1</f>
        <v>4</v>
      </c>
      <c r="D124" s="83" t="s">
        <v>2731</v>
      </c>
      <c r="E124" s="84" t="s">
        <v>2737</v>
      </c>
      <c r="F124" s="17">
        <v>294</v>
      </c>
      <c r="G124" s="65">
        <v>6.3E-2</v>
      </c>
    </row>
    <row r="125" spans="1:7" ht="16.2" customHeight="1" x14ac:dyDescent="0.3">
      <c r="A125" s="8" t="s">
        <v>115</v>
      </c>
      <c r="B125" s="11">
        <v>2022</v>
      </c>
      <c r="C125" s="66">
        <f>SUMPRODUCT((tab_m10_leading_cause_month[[#This Row],[Month of death]]=tab_m10_leading_cause_month[Month of death])*(tab_m10_leading_cause_month[[#This Row],[Year of death]]=tab_m10_leading_cause_month[Year of death])*(tab_m10_leading_cause_month[[#This Row],[Deaths]]&lt;tab_m10_leading_cause_month[Deaths]))+1</f>
        <v>5</v>
      </c>
      <c r="D125" s="85" t="s">
        <v>2733</v>
      </c>
      <c r="E125" s="86" t="s">
        <v>2739</v>
      </c>
      <c r="F125" s="17">
        <v>235</v>
      </c>
      <c r="G125" s="65">
        <v>5.0999999999999997E-2</v>
      </c>
    </row>
    <row r="126" spans="1:7" ht="16.2" customHeight="1" x14ac:dyDescent="0.3">
      <c r="A126" s="8" t="s">
        <v>125</v>
      </c>
      <c r="B126" s="11" t="s">
        <v>125</v>
      </c>
      <c r="C126" s="66">
        <f>SUMPRODUCT((tab_m10_leading_cause_month[[#This Row],[Month of death]]=tab_m10_leading_cause_month[Month of death])*(tab_m10_leading_cause_month[[#This Row],[Year of death]]=tab_m10_leading_cause_month[Year of death])*(tab_m10_leading_cause_month[[#This Row],[Deaths]]&lt;tab_m10_leading_cause_month[Deaths]))+1</f>
        <v>1</v>
      </c>
      <c r="D126" s="83" t="s">
        <v>2730</v>
      </c>
      <c r="E126" s="84" t="s">
        <v>2736</v>
      </c>
      <c r="F126" s="17">
        <v>13641</v>
      </c>
      <c r="G126" s="65">
        <v>0.107</v>
      </c>
    </row>
    <row r="127" spans="1:7" ht="16.2" customHeight="1" x14ac:dyDescent="0.3">
      <c r="A127" s="8" t="s">
        <v>125</v>
      </c>
      <c r="B127" s="11" t="s">
        <v>125</v>
      </c>
      <c r="C127" s="66">
        <f>SUMPRODUCT((tab_m10_leading_cause_month[[#This Row],[Month of death]]=tab_m10_leading_cause_month[Month of death])*(tab_m10_leading_cause_month[[#This Row],[Year of death]]=tab_m10_leading_cause_month[Year of death])*(tab_m10_leading_cause_month[[#This Row],[Deaths]]&lt;tab_m10_leading_cause_month[Deaths]))+1</f>
        <v>2</v>
      </c>
      <c r="D127" s="83" t="s">
        <v>2729</v>
      </c>
      <c r="E127" s="84" t="s">
        <v>2735</v>
      </c>
      <c r="F127" s="17">
        <v>12263</v>
      </c>
      <c r="G127" s="65">
        <v>9.6000000000000002E-2</v>
      </c>
    </row>
    <row r="128" spans="1:7" ht="16.2" customHeight="1" x14ac:dyDescent="0.3">
      <c r="A128" s="8" t="s">
        <v>125</v>
      </c>
      <c r="B128" s="11" t="s">
        <v>125</v>
      </c>
      <c r="C128" s="66">
        <f>SUMPRODUCT((tab_m10_leading_cause_month[[#This Row],[Month of death]]=tab_m10_leading_cause_month[Month of death])*(tab_m10_leading_cause_month[[#This Row],[Year of death]]=tab_m10_leading_cause_month[Year of death])*(tab_m10_leading_cause_month[[#This Row],[Deaths]]&lt;tab_m10_leading_cause_month[Deaths]))+1</f>
        <v>3</v>
      </c>
      <c r="D128" s="83" t="s">
        <v>2734</v>
      </c>
      <c r="E128" s="84" t="s">
        <v>2740</v>
      </c>
      <c r="F128" s="17">
        <v>11435</v>
      </c>
      <c r="G128" s="65">
        <v>8.900000000000001E-2</v>
      </c>
    </row>
    <row r="129" spans="1:7" ht="16.2" customHeight="1" x14ac:dyDescent="0.3">
      <c r="A129" s="8" t="s">
        <v>125</v>
      </c>
      <c r="B129" s="11" t="s">
        <v>125</v>
      </c>
      <c r="C129" s="66">
        <f>SUMPRODUCT((tab_m10_leading_cause_month[[#This Row],[Month of death]]=tab_m10_leading_cause_month[Month of death])*(tab_m10_leading_cause_month[[#This Row],[Year of death]]=tab_m10_leading_cause_month[Year of death])*(tab_m10_leading_cause_month[[#This Row],[Deaths]]&lt;tab_m10_leading_cause_month[Deaths]))+1</f>
        <v>4</v>
      </c>
      <c r="D129" s="83" t="s">
        <v>2732</v>
      </c>
      <c r="E129" s="84" t="s">
        <v>2738</v>
      </c>
      <c r="F129" s="17">
        <v>7825</v>
      </c>
      <c r="G129" s="65">
        <v>6.0999999999999999E-2</v>
      </c>
    </row>
    <row r="130" spans="1:7" ht="16.2" customHeight="1" x14ac:dyDescent="0.3">
      <c r="A130" s="8" t="s">
        <v>125</v>
      </c>
      <c r="B130" s="11" t="s">
        <v>125</v>
      </c>
      <c r="C130" s="66">
        <f>SUMPRODUCT((tab_m10_leading_cause_month[[#This Row],[Month of death]]=tab_m10_leading_cause_month[Month of death])*(tab_m10_leading_cause_month[[#This Row],[Year of death]]=tab_m10_leading_cause_month[Year of death])*(tab_m10_leading_cause_month[[#This Row],[Deaths]]&lt;tab_m10_leading_cause_month[Deaths]))+1</f>
        <v>5</v>
      </c>
      <c r="D130" s="83" t="s">
        <v>2731</v>
      </c>
      <c r="E130" s="84" t="s">
        <v>2737</v>
      </c>
      <c r="F130" s="17">
        <v>7745</v>
      </c>
      <c r="G130" s="65">
        <v>6.0999999999999999E-2</v>
      </c>
    </row>
  </sheetData>
  <hyperlinks>
    <hyperlink ref="A4" location="Contents!A1" display="Back to table of contents"/>
  </hyperlinks>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0"/>
  <sheetViews>
    <sheetView workbookViewId="0"/>
  </sheetViews>
  <sheetFormatPr defaultColWidth="9.33203125" defaultRowHeight="15.6" x14ac:dyDescent="0.3"/>
  <cols>
    <col min="1" max="2" width="16.6640625" style="7" customWidth="1"/>
    <col min="3" max="3" width="62.6640625" style="7" bestFit="1" customWidth="1"/>
    <col min="4" max="5" width="16.6640625" style="7" customWidth="1"/>
    <col min="6" max="6" width="16.6640625" style="41" customWidth="1"/>
    <col min="7" max="16384" width="9.33203125" style="7"/>
  </cols>
  <sheetData>
    <row r="1" spans="1:9" s="4" customFormat="1" x14ac:dyDescent="0.3">
      <c r="A1" s="3" t="s">
        <v>2830</v>
      </c>
      <c r="F1" s="13"/>
    </row>
    <row r="2" spans="1:9" s="4" customFormat="1" ht="15" x14ac:dyDescent="0.25">
      <c r="A2" s="5" t="s">
        <v>2853</v>
      </c>
      <c r="F2" s="13"/>
    </row>
    <row r="3" spans="1:9" s="4" customFormat="1" ht="15" x14ac:dyDescent="0.25">
      <c r="A3" s="5" t="s">
        <v>16</v>
      </c>
      <c r="F3" s="13"/>
    </row>
    <row r="4" spans="1:9" s="4" customFormat="1" ht="30" customHeight="1" x14ac:dyDescent="0.25">
      <c r="A4" s="6" t="s">
        <v>20</v>
      </c>
      <c r="F4" s="13"/>
    </row>
    <row r="5" spans="1:9" s="95" customFormat="1" ht="95.1" customHeight="1" thickBot="1" x14ac:dyDescent="0.35">
      <c r="A5" s="87" t="s">
        <v>89</v>
      </c>
      <c r="B5" s="88" t="s">
        <v>102</v>
      </c>
      <c r="C5" s="88" t="s">
        <v>121</v>
      </c>
      <c r="D5" s="44" t="s">
        <v>122</v>
      </c>
      <c r="E5" s="91" t="s">
        <v>123</v>
      </c>
      <c r="F5" s="97"/>
    </row>
    <row r="6" spans="1:9" ht="30" customHeight="1" x14ac:dyDescent="0.3">
      <c r="A6" s="8" t="s">
        <v>103</v>
      </c>
      <c r="B6" s="11">
        <v>2020</v>
      </c>
      <c r="C6" s="12" t="s">
        <v>2747</v>
      </c>
      <c r="D6" s="67">
        <v>297</v>
      </c>
      <c r="E6" s="98">
        <v>1</v>
      </c>
      <c r="F6" s="17"/>
    </row>
    <row r="7" spans="1:9" ht="16.2" customHeight="1" x14ac:dyDescent="0.3">
      <c r="A7" s="10" t="s">
        <v>103</v>
      </c>
      <c r="B7" s="11">
        <v>2020</v>
      </c>
      <c r="C7" s="12" t="s">
        <v>2739</v>
      </c>
      <c r="D7" s="39">
        <v>53</v>
      </c>
      <c r="E7" s="98">
        <v>0.17845117845117844</v>
      </c>
      <c r="F7" s="17"/>
    </row>
    <row r="8" spans="1:9" ht="16.2" customHeight="1" x14ac:dyDescent="0.3">
      <c r="A8" s="10" t="s">
        <v>103</v>
      </c>
      <c r="B8" s="11">
        <v>2020</v>
      </c>
      <c r="C8" s="12" t="s">
        <v>2736</v>
      </c>
      <c r="D8" s="39">
        <v>51</v>
      </c>
      <c r="E8" s="98">
        <v>0.17171717171717171</v>
      </c>
      <c r="F8" s="17"/>
    </row>
    <row r="9" spans="1:9" ht="16.2" customHeight="1" x14ac:dyDescent="0.3">
      <c r="A9" s="10" t="s">
        <v>103</v>
      </c>
      <c r="B9" s="11">
        <v>2020</v>
      </c>
      <c r="C9" s="12" t="s">
        <v>2735</v>
      </c>
      <c r="D9" s="39">
        <v>30</v>
      </c>
      <c r="E9" s="98">
        <v>0.10101010101010101</v>
      </c>
      <c r="F9" s="17"/>
    </row>
    <row r="10" spans="1:9" ht="16.2" customHeight="1" x14ac:dyDescent="0.3">
      <c r="A10" s="8" t="s">
        <v>103</v>
      </c>
      <c r="B10" s="11">
        <v>2020</v>
      </c>
      <c r="C10" s="12" t="s">
        <v>2746</v>
      </c>
      <c r="D10" s="40">
        <v>26</v>
      </c>
      <c r="E10" s="98">
        <v>8.7542087542087546E-2</v>
      </c>
      <c r="F10" s="17"/>
    </row>
    <row r="11" spans="1:9" ht="16.2" customHeight="1" x14ac:dyDescent="0.3">
      <c r="A11" s="10" t="s">
        <v>103</v>
      </c>
      <c r="B11" s="11">
        <v>2020</v>
      </c>
      <c r="C11" s="12" t="s">
        <v>2742</v>
      </c>
      <c r="D11" s="38">
        <v>21</v>
      </c>
      <c r="E11" s="98">
        <v>7.0707070707070704E-2</v>
      </c>
      <c r="F11" s="17"/>
    </row>
    <row r="12" spans="1:9" ht="16.2" customHeight="1" x14ac:dyDescent="0.3">
      <c r="A12" s="10" t="s">
        <v>103</v>
      </c>
      <c r="B12" s="11">
        <v>2020</v>
      </c>
      <c r="C12" s="12" t="s">
        <v>2741</v>
      </c>
      <c r="D12" s="38">
        <v>20</v>
      </c>
      <c r="E12" s="98">
        <v>6.7340067340067339E-2</v>
      </c>
      <c r="F12" s="17"/>
    </row>
    <row r="13" spans="1:9" ht="16.2" customHeight="1" x14ac:dyDescent="0.3">
      <c r="A13" s="8" t="s">
        <v>104</v>
      </c>
      <c r="B13" s="11">
        <v>2020</v>
      </c>
      <c r="C13" s="12" t="s">
        <v>2747</v>
      </c>
      <c r="D13" s="40">
        <v>2506</v>
      </c>
      <c r="E13" s="98">
        <v>1</v>
      </c>
      <c r="F13" s="17"/>
    </row>
    <row r="14" spans="1:9" ht="16.2" customHeight="1" x14ac:dyDescent="0.3">
      <c r="A14" s="10" t="s">
        <v>104</v>
      </c>
      <c r="B14" s="11">
        <v>2020</v>
      </c>
      <c r="C14" s="12" t="s">
        <v>2735</v>
      </c>
      <c r="D14" s="39">
        <v>782</v>
      </c>
      <c r="E14" s="98">
        <v>0.3120510774142059</v>
      </c>
      <c r="F14" s="17"/>
    </row>
    <row r="15" spans="1:9" ht="16.2" customHeight="1" x14ac:dyDescent="0.3">
      <c r="A15" s="10" t="s">
        <v>104</v>
      </c>
      <c r="B15" s="11">
        <v>2020</v>
      </c>
      <c r="C15" s="12" t="s">
        <v>2736</v>
      </c>
      <c r="D15" s="39">
        <v>317</v>
      </c>
      <c r="E15" s="98">
        <v>0.12649640861931366</v>
      </c>
      <c r="F15" s="17"/>
    </row>
    <row r="16" spans="1:9" ht="16.2" customHeight="1" x14ac:dyDescent="0.3">
      <c r="A16" s="10" t="s">
        <v>104</v>
      </c>
      <c r="B16" s="11">
        <v>2020</v>
      </c>
      <c r="C16" s="12" t="s">
        <v>2739</v>
      </c>
      <c r="D16" s="39">
        <v>279</v>
      </c>
      <c r="E16" s="98">
        <v>0.11133280127693536</v>
      </c>
      <c r="F16" s="17"/>
      <c r="G16" s="7" t="s">
        <v>114</v>
      </c>
      <c r="H16" s="7">
        <v>2021</v>
      </c>
      <c r="I16" s="7">
        <v>1775</v>
      </c>
    </row>
    <row r="17" spans="1:9" ht="16.2" customHeight="1" x14ac:dyDescent="0.3">
      <c r="A17" s="8" t="s">
        <v>104</v>
      </c>
      <c r="B17" s="11">
        <v>2020</v>
      </c>
      <c r="C17" s="12" t="s">
        <v>2746</v>
      </c>
      <c r="D17" s="40">
        <v>216</v>
      </c>
      <c r="E17" s="98">
        <v>8.6193136472466084E-2</v>
      </c>
      <c r="F17" s="17"/>
      <c r="G17" s="7" t="s">
        <v>115</v>
      </c>
      <c r="H17" s="7">
        <v>2021</v>
      </c>
      <c r="I17" s="7">
        <v>1070</v>
      </c>
    </row>
    <row r="18" spans="1:9" ht="16.2" customHeight="1" x14ac:dyDescent="0.3">
      <c r="A18" s="10" t="s">
        <v>104</v>
      </c>
      <c r="B18" s="11">
        <v>2020</v>
      </c>
      <c r="C18" s="12" t="s">
        <v>2737</v>
      </c>
      <c r="D18" s="40">
        <v>152</v>
      </c>
      <c r="E18" s="98">
        <v>6.0654429369513166E-2</v>
      </c>
      <c r="F18" s="17"/>
      <c r="G18" s="7" t="s">
        <v>103</v>
      </c>
      <c r="H18" s="7">
        <v>2021</v>
      </c>
      <c r="I18" s="7">
        <v>325</v>
      </c>
    </row>
    <row r="19" spans="1:9" ht="16.2" customHeight="1" x14ac:dyDescent="0.3">
      <c r="A19" s="10" t="s">
        <v>104</v>
      </c>
      <c r="B19" s="11">
        <v>2020</v>
      </c>
      <c r="C19" s="12" t="s">
        <v>2743</v>
      </c>
      <c r="D19" s="39">
        <v>110</v>
      </c>
      <c r="E19" s="98">
        <v>4.3894652833200321E-2</v>
      </c>
      <c r="F19" s="17"/>
      <c r="G19" s="7" t="s">
        <v>104</v>
      </c>
      <c r="H19" s="7">
        <v>2021</v>
      </c>
      <c r="I19" s="7">
        <v>91</v>
      </c>
    </row>
    <row r="20" spans="1:9" ht="16.2" customHeight="1" x14ac:dyDescent="0.3">
      <c r="A20" s="8" t="s">
        <v>106</v>
      </c>
      <c r="B20" s="11">
        <v>2020</v>
      </c>
      <c r="C20" s="12" t="s">
        <v>2747</v>
      </c>
      <c r="D20" s="40">
        <v>1176</v>
      </c>
      <c r="E20" s="98">
        <v>1</v>
      </c>
      <c r="F20" s="17"/>
      <c r="G20" s="7" t="s">
        <v>106</v>
      </c>
      <c r="H20" s="7">
        <v>2021</v>
      </c>
      <c r="I20" s="7">
        <v>28</v>
      </c>
    </row>
    <row r="21" spans="1:9" ht="16.2" customHeight="1" x14ac:dyDescent="0.3">
      <c r="A21" s="10" t="s">
        <v>106</v>
      </c>
      <c r="B21" s="11">
        <v>2020</v>
      </c>
      <c r="C21" s="12" t="s">
        <v>2735</v>
      </c>
      <c r="D21" s="38">
        <v>442</v>
      </c>
      <c r="E21" s="98">
        <v>0.37585034013605439</v>
      </c>
      <c r="F21" s="17"/>
      <c r="G21" s="7" t="s">
        <v>107</v>
      </c>
      <c r="H21" s="7">
        <v>2021</v>
      </c>
      <c r="I21" s="7">
        <v>66</v>
      </c>
    </row>
    <row r="22" spans="1:9" ht="16.2" customHeight="1" x14ac:dyDescent="0.3">
      <c r="A22" s="10" t="s">
        <v>106</v>
      </c>
      <c r="B22" s="11">
        <v>2020</v>
      </c>
      <c r="C22" s="12" t="s">
        <v>2736</v>
      </c>
      <c r="D22" s="38">
        <v>135</v>
      </c>
      <c r="E22" s="98">
        <v>0.11479591836734694</v>
      </c>
      <c r="F22" s="17"/>
      <c r="G22" s="7" t="s">
        <v>108</v>
      </c>
      <c r="H22" s="7">
        <v>2021</v>
      </c>
      <c r="I22" s="7">
        <v>209</v>
      </c>
    </row>
    <row r="23" spans="1:9" ht="16.2" customHeight="1" x14ac:dyDescent="0.3">
      <c r="A23" s="10" t="s">
        <v>106</v>
      </c>
      <c r="B23" s="11">
        <v>2020</v>
      </c>
      <c r="C23" s="12" t="s">
        <v>2739</v>
      </c>
      <c r="D23" s="39">
        <v>89</v>
      </c>
      <c r="E23" s="98">
        <v>7.5680272108843538E-2</v>
      </c>
      <c r="F23" s="17"/>
      <c r="G23" s="7" t="s">
        <v>109</v>
      </c>
      <c r="H23" s="7">
        <v>2021</v>
      </c>
      <c r="I23" s="7">
        <v>216</v>
      </c>
    </row>
    <row r="24" spans="1:9" ht="16.2" customHeight="1" x14ac:dyDescent="0.3">
      <c r="A24" s="8" t="s">
        <v>106</v>
      </c>
      <c r="B24" s="11">
        <v>2020</v>
      </c>
      <c r="C24" s="12" t="s">
        <v>2746</v>
      </c>
      <c r="D24" s="40">
        <v>88</v>
      </c>
      <c r="E24" s="98">
        <v>7.4829931972789115E-2</v>
      </c>
      <c r="F24" s="17"/>
      <c r="G24" s="7" t="s">
        <v>110</v>
      </c>
      <c r="H24" s="7">
        <v>2021</v>
      </c>
      <c r="I24" s="7">
        <v>586</v>
      </c>
    </row>
    <row r="25" spans="1:9" ht="16.2" customHeight="1" x14ac:dyDescent="0.3">
      <c r="A25" s="10" t="s">
        <v>106</v>
      </c>
      <c r="B25" s="11">
        <v>2020</v>
      </c>
      <c r="C25" s="12" t="s">
        <v>2737</v>
      </c>
      <c r="D25" s="39">
        <v>65</v>
      </c>
      <c r="E25" s="98">
        <v>5.5272108843537414E-2</v>
      </c>
      <c r="F25" s="17"/>
      <c r="G25" s="7" t="s">
        <v>111</v>
      </c>
      <c r="H25" s="7">
        <v>2021</v>
      </c>
      <c r="I25" s="7">
        <v>587</v>
      </c>
    </row>
    <row r="26" spans="1:9" ht="16.2" customHeight="1" x14ac:dyDescent="0.3">
      <c r="A26" s="10" t="s">
        <v>106</v>
      </c>
      <c r="B26" s="11">
        <v>2020</v>
      </c>
      <c r="C26" s="12" t="s">
        <v>2744</v>
      </c>
      <c r="D26" s="38">
        <v>55</v>
      </c>
      <c r="E26" s="98">
        <v>4.6768707482993201E-2</v>
      </c>
      <c r="F26" s="17"/>
      <c r="G26" s="7" t="s">
        <v>112</v>
      </c>
      <c r="H26" s="7">
        <v>2021</v>
      </c>
      <c r="I26" s="7">
        <v>436</v>
      </c>
    </row>
    <row r="27" spans="1:9" ht="16.2" customHeight="1" x14ac:dyDescent="0.3">
      <c r="A27" s="8" t="s">
        <v>107</v>
      </c>
      <c r="B27" s="11">
        <v>2020</v>
      </c>
      <c r="C27" s="12" t="s">
        <v>2747</v>
      </c>
      <c r="D27" s="40">
        <v>197</v>
      </c>
      <c r="E27" s="98">
        <v>1</v>
      </c>
      <c r="F27" s="17"/>
      <c r="G27" s="7" t="s">
        <v>113</v>
      </c>
      <c r="H27" s="7">
        <v>2021</v>
      </c>
      <c r="I27" s="7">
        <v>311</v>
      </c>
    </row>
    <row r="28" spans="1:9" ht="16.2" customHeight="1" x14ac:dyDescent="0.3">
      <c r="A28" s="10" t="s">
        <v>107</v>
      </c>
      <c r="B28" s="11">
        <v>2020</v>
      </c>
      <c r="C28" s="12" t="s">
        <v>2735</v>
      </c>
      <c r="D28" s="39">
        <v>56</v>
      </c>
      <c r="E28" s="98">
        <v>0.28426395939086296</v>
      </c>
      <c r="F28" s="17"/>
      <c r="G28" s="7" t="s">
        <v>114</v>
      </c>
      <c r="H28" s="7">
        <v>2022</v>
      </c>
      <c r="I28" s="7">
        <v>529</v>
      </c>
    </row>
    <row r="29" spans="1:9" ht="16.2" customHeight="1" x14ac:dyDescent="0.3">
      <c r="A29" s="10" t="s">
        <v>107</v>
      </c>
      <c r="B29" s="11">
        <v>2020</v>
      </c>
      <c r="C29" s="12" t="s">
        <v>2736</v>
      </c>
      <c r="D29" s="39">
        <v>25</v>
      </c>
      <c r="E29" s="98">
        <v>0.12690355329949238</v>
      </c>
      <c r="F29" s="17"/>
      <c r="G29" s="7" t="s">
        <v>115</v>
      </c>
      <c r="H29" s="7">
        <v>2022</v>
      </c>
      <c r="I29" s="7">
        <v>337</v>
      </c>
    </row>
    <row r="30" spans="1:9" ht="16.2" customHeight="1" x14ac:dyDescent="0.3">
      <c r="A30" s="10" t="s">
        <v>107</v>
      </c>
      <c r="B30" s="11">
        <v>2020</v>
      </c>
      <c r="C30" s="12" t="s">
        <v>2739</v>
      </c>
      <c r="D30" s="39">
        <v>18</v>
      </c>
      <c r="E30" s="98">
        <v>9.1370558375634514E-2</v>
      </c>
      <c r="F30" s="17"/>
      <c r="G30" s="7" t="s">
        <v>125</v>
      </c>
      <c r="H30" s="7" t="s">
        <v>125</v>
      </c>
      <c r="I30" s="7">
        <v>13421</v>
      </c>
    </row>
    <row r="31" spans="1:9" ht="16.2" customHeight="1" x14ac:dyDescent="0.3">
      <c r="A31" s="8" t="s">
        <v>107</v>
      </c>
      <c r="B31" s="11">
        <v>2020</v>
      </c>
      <c r="C31" s="12" t="s">
        <v>2746</v>
      </c>
      <c r="D31" s="40">
        <v>14</v>
      </c>
      <c r="E31" s="98">
        <v>7.1065989847715741E-2</v>
      </c>
      <c r="F31" s="17"/>
    </row>
    <row r="32" spans="1:9" ht="16.2" customHeight="1" x14ac:dyDescent="0.3">
      <c r="A32" s="10" t="s">
        <v>107</v>
      </c>
      <c r="B32" s="11">
        <v>2020</v>
      </c>
      <c r="C32" s="12" t="s">
        <v>2737</v>
      </c>
      <c r="D32" s="39">
        <v>12</v>
      </c>
      <c r="E32" s="98">
        <v>6.0913705583756347E-2</v>
      </c>
      <c r="F32" s="17"/>
    </row>
    <row r="33" spans="1:6" ht="16.2" customHeight="1" x14ac:dyDescent="0.3">
      <c r="A33" s="10" t="s">
        <v>107</v>
      </c>
      <c r="B33" s="11">
        <v>2020</v>
      </c>
      <c r="C33" s="12" t="s">
        <v>2742</v>
      </c>
      <c r="D33" s="39">
        <v>11</v>
      </c>
      <c r="E33" s="98">
        <v>5.5837563451776651E-2</v>
      </c>
      <c r="F33" s="17"/>
    </row>
    <row r="34" spans="1:6" ht="16.2" customHeight="1" x14ac:dyDescent="0.3">
      <c r="A34" s="8" t="s">
        <v>108</v>
      </c>
      <c r="B34" s="11">
        <v>2020</v>
      </c>
      <c r="C34" s="12" t="s">
        <v>2747</v>
      </c>
      <c r="D34" s="40">
        <v>37</v>
      </c>
      <c r="E34" s="98">
        <v>1</v>
      </c>
      <c r="F34" s="17"/>
    </row>
    <row r="35" spans="1:6" ht="16.2" customHeight="1" x14ac:dyDescent="0.3">
      <c r="A35" s="10" t="s">
        <v>108</v>
      </c>
      <c r="B35" s="11">
        <v>2020</v>
      </c>
      <c r="C35" s="12" t="s">
        <v>2736</v>
      </c>
      <c r="D35" s="39">
        <v>10</v>
      </c>
      <c r="E35" s="98">
        <v>0.27027027027027029</v>
      </c>
      <c r="F35" s="17"/>
    </row>
    <row r="36" spans="1:6" ht="16.2" customHeight="1" x14ac:dyDescent="0.3">
      <c r="A36" s="10" t="s">
        <v>108</v>
      </c>
      <c r="B36" s="11">
        <v>2020</v>
      </c>
      <c r="C36" s="12" t="s">
        <v>2735</v>
      </c>
      <c r="D36" s="39">
        <v>9</v>
      </c>
      <c r="E36" s="98">
        <v>0.24324324324324326</v>
      </c>
      <c r="F36" s="17"/>
    </row>
    <row r="37" spans="1:6" ht="16.2" customHeight="1" x14ac:dyDescent="0.3">
      <c r="A37" s="10" t="s">
        <v>108</v>
      </c>
      <c r="B37" s="11">
        <v>2020</v>
      </c>
      <c r="C37" s="12" t="s">
        <v>2739</v>
      </c>
      <c r="D37" s="40">
        <v>4</v>
      </c>
      <c r="E37" s="98">
        <v>0.10810810810810811</v>
      </c>
      <c r="F37" s="17"/>
    </row>
    <row r="38" spans="1:6" ht="16.2" customHeight="1" x14ac:dyDescent="0.3">
      <c r="A38" s="10" t="s">
        <v>108</v>
      </c>
      <c r="B38" s="11">
        <v>2020</v>
      </c>
      <c r="C38" s="12" t="s">
        <v>2737</v>
      </c>
      <c r="D38" s="39">
        <v>3</v>
      </c>
      <c r="E38" s="98">
        <v>8.1081081081081086E-2</v>
      </c>
      <c r="F38" s="17"/>
    </row>
    <row r="39" spans="1:6" ht="16.2" customHeight="1" x14ac:dyDescent="0.3">
      <c r="A39" s="10" t="s">
        <v>108</v>
      </c>
      <c r="B39" s="11">
        <v>2020</v>
      </c>
      <c r="C39" s="12" t="s">
        <v>2745</v>
      </c>
      <c r="D39" s="39">
        <v>2</v>
      </c>
      <c r="E39" s="98">
        <v>5.4054054054054057E-2</v>
      </c>
      <c r="F39" s="17"/>
    </row>
    <row r="40" spans="1:6" ht="16.2" customHeight="1" x14ac:dyDescent="0.3">
      <c r="A40" s="8" t="s">
        <v>108</v>
      </c>
      <c r="B40" s="11">
        <v>2020</v>
      </c>
      <c r="C40" s="12" t="s">
        <v>2746</v>
      </c>
      <c r="D40" s="40">
        <v>1</v>
      </c>
      <c r="E40" s="98">
        <v>2.7027027027027029E-2</v>
      </c>
      <c r="F40" s="17"/>
    </row>
    <row r="41" spans="1:6" ht="16.2" customHeight="1" x14ac:dyDescent="0.3">
      <c r="A41" s="8" t="s">
        <v>109</v>
      </c>
      <c r="B41" s="11">
        <v>2020</v>
      </c>
      <c r="C41" s="12" t="s">
        <v>2747</v>
      </c>
      <c r="D41" s="40">
        <v>19</v>
      </c>
      <c r="E41" s="98">
        <v>1</v>
      </c>
      <c r="F41" s="17"/>
    </row>
    <row r="42" spans="1:6" ht="16.2" customHeight="1" x14ac:dyDescent="0.3">
      <c r="A42" s="10" t="s">
        <v>109</v>
      </c>
      <c r="B42" s="11">
        <v>2020</v>
      </c>
      <c r="C42" s="12" t="s">
        <v>2735</v>
      </c>
      <c r="D42" s="39">
        <v>7</v>
      </c>
      <c r="E42" s="98">
        <v>0.36842105263157893</v>
      </c>
      <c r="F42" s="17"/>
    </row>
    <row r="43" spans="1:6" ht="16.2" customHeight="1" x14ac:dyDescent="0.3">
      <c r="A43" s="10" t="s">
        <v>109</v>
      </c>
      <c r="B43" s="11">
        <v>2020</v>
      </c>
      <c r="C43" s="12" t="s">
        <v>2736</v>
      </c>
      <c r="D43" s="40">
        <v>3</v>
      </c>
      <c r="E43" s="98">
        <v>0.15789473684210525</v>
      </c>
      <c r="F43" s="17"/>
    </row>
    <row r="44" spans="1:6" ht="16.2" customHeight="1" x14ac:dyDescent="0.3">
      <c r="A44" s="10" t="s">
        <v>109</v>
      </c>
      <c r="B44" s="11">
        <v>2020</v>
      </c>
      <c r="C44" s="12" t="s">
        <v>2737</v>
      </c>
      <c r="D44" s="39">
        <v>2</v>
      </c>
      <c r="E44" s="98">
        <v>0.10526315789473684</v>
      </c>
      <c r="F44" s="17"/>
    </row>
    <row r="45" spans="1:6" ht="16.2" customHeight="1" x14ac:dyDescent="0.3">
      <c r="A45" s="10" t="s">
        <v>109</v>
      </c>
      <c r="B45" s="11">
        <v>2020</v>
      </c>
      <c r="C45" s="12" t="s">
        <v>2739</v>
      </c>
      <c r="D45" s="39">
        <v>2</v>
      </c>
      <c r="E45" s="98">
        <v>0.10526315789473684</v>
      </c>
      <c r="F45" s="17"/>
    </row>
    <row r="46" spans="1:6" ht="16.2" customHeight="1" x14ac:dyDescent="0.3">
      <c r="A46" s="10" t="s">
        <v>109</v>
      </c>
      <c r="B46" s="11">
        <v>2020</v>
      </c>
      <c r="C46" s="12" t="s">
        <v>2742</v>
      </c>
      <c r="D46" s="39">
        <v>2</v>
      </c>
      <c r="E46" s="98">
        <v>0.10526315789473684</v>
      </c>
      <c r="F46" s="17"/>
    </row>
    <row r="47" spans="1:6" ht="16.2" customHeight="1" x14ac:dyDescent="0.3">
      <c r="A47" s="8" t="s">
        <v>109</v>
      </c>
      <c r="B47" s="11">
        <v>2020</v>
      </c>
      <c r="C47" s="12" t="s">
        <v>2746</v>
      </c>
      <c r="D47" s="40">
        <v>1</v>
      </c>
      <c r="E47" s="98">
        <v>5.2631578947368418E-2</v>
      </c>
      <c r="F47" s="17"/>
    </row>
    <row r="48" spans="1:6" ht="16.2" customHeight="1" x14ac:dyDescent="0.3">
      <c r="A48" s="8" t="s">
        <v>110</v>
      </c>
      <c r="B48" s="11">
        <v>2020</v>
      </c>
      <c r="C48" s="12" t="s">
        <v>2747</v>
      </c>
      <c r="D48" s="40">
        <v>44</v>
      </c>
      <c r="E48" s="98">
        <v>1</v>
      </c>
      <c r="F48" s="17"/>
    </row>
    <row r="49" spans="1:6" ht="16.2" customHeight="1" x14ac:dyDescent="0.3">
      <c r="A49" s="10" t="s">
        <v>110</v>
      </c>
      <c r="B49" s="11">
        <v>2020</v>
      </c>
      <c r="C49" s="12" t="s">
        <v>2735</v>
      </c>
      <c r="D49" s="40">
        <v>10</v>
      </c>
      <c r="E49" s="98">
        <v>0.22727272727272727</v>
      </c>
      <c r="F49" s="17"/>
    </row>
    <row r="50" spans="1:6" ht="16.2" customHeight="1" x14ac:dyDescent="0.3">
      <c r="A50" s="10" t="s">
        <v>110</v>
      </c>
      <c r="B50" s="11">
        <v>2020</v>
      </c>
      <c r="C50" s="12" t="s">
        <v>2736</v>
      </c>
      <c r="D50" s="40">
        <v>7</v>
      </c>
      <c r="E50" s="98">
        <v>0.15909090909090909</v>
      </c>
      <c r="F50" s="17"/>
    </row>
    <row r="51" spans="1:6" ht="16.2" customHeight="1" x14ac:dyDescent="0.3">
      <c r="A51" s="10" t="s">
        <v>110</v>
      </c>
      <c r="B51" s="11">
        <v>2020</v>
      </c>
      <c r="C51" s="12" t="s">
        <v>2739</v>
      </c>
      <c r="D51" s="40">
        <v>5</v>
      </c>
      <c r="E51" s="98">
        <v>0.11363636363636363</v>
      </c>
      <c r="F51" s="17"/>
    </row>
    <row r="52" spans="1:6" ht="16.2" customHeight="1" x14ac:dyDescent="0.3">
      <c r="A52" s="8" t="s">
        <v>110</v>
      </c>
      <c r="B52" s="11">
        <v>2020</v>
      </c>
      <c r="C52" s="12" t="s">
        <v>2746</v>
      </c>
      <c r="D52" s="40">
        <v>4</v>
      </c>
      <c r="E52" s="98">
        <v>9.0909090909090912E-2</v>
      </c>
      <c r="F52" s="17"/>
    </row>
    <row r="53" spans="1:6" ht="16.2" customHeight="1" x14ac:dyDescent="0.3">
      <c r="A53" s="10" t="s">
        <v>110</v>
      </c>
      <c r="B53" s="11">
        <v>2020</v>
      </c>
      <c r="C53" s="12" t="s">
        <v>2741</v>
      </c>
      <c r="D53" s="40">
        <v>3</v>
      </c>
      <c r="E53" s="98">
        <v>6.8181818181818177E-2</v>
      </c>
      <c r="F53" s="17"/>
    </row>
    <row r="54" spans="1:6" ht="16.2" customHeight="1" x14ac:dyDescent="0.3">
      <c r="A54" s="10" t="s">
        <v>110</v>
      </c>
      <c r="B54" s="11">
        <v>2020</v>
      </c>
      <c r="C54" s="12" t="s">
        <v>2744</v>
      </c>
      <c r="D54" s="38">
        <v>3</v>
      </c>
      <c r="E54" s="98">
        <v>6.8181818181818177E-2</v>
      </c>
      <c r="F54" s="17"/>
    </row>
    <row r="55" spans="1:6" ht="16.2" customHeight="1" x14ac:dyDescent="0.3">
      <c r="A55" s="8" t="s">
        <v>111</v>
      </c>
      <c r="B55" s="11">
        <v>2020</v>
      </c>
      <c r="C55" s="12" t="s">
        <v>2747</v>
      </c>
      <c r="D55" s="40">
        <v>487</v>
      </c>
      <c r="E55" s="98">
        <v>1</v>
      </c>
      <c r="F55" s="17"/>
    </row>
    <row r="56" spans="1:6" ht="16.2" customHeight="1" x14ac:dyDescent="0.3">
      <c r="A56" s="10" t="s">
        <v>111</v>
      </c>
      <c r="B56" s="11">
        <v>2020</v>
      </c>
      <c r="C56" s="12" t="s">
        <v>2735</v>
      </c>
      <c r="D56" s="38">
        <v>92</v>
      </c>
      <c r="E56" s="98">
        <v>0.18891170431211499</v>
      </c>
      <c r="F56" s="17"/>
    </row>
    <row r="57" spans="1:6" ht="16.2" customHeight="1" x14ac:dyDescent="0.3">
      <c r="A57" s="10" t="s">
        <v>111</v>
      </c>
      <c r="B57" s="11">
        <v>2020</v>
      </c>
      <c r="C57" s="12" t="s">
        <v>2739</v>
      </c>
      <c r="D57" s="38">
        <v>69</v>
      </c>
      <c r="E57" s="98">
        <v>0.14168377823408623</v>
      </c>
      <c r="F57" s="17"/>
    </row>
    <row r="58" spans="1:6" ht="16.2" customHeight="1" x14ac:dyDescent="0.3">
      <c r="A58" s="10" t="s">
        <v>111</v>
      </c>
      <c r="B58" s="11">
        <v>2020</v>
      </c>
      <c r="C58" s="12" t="s">
        <v>2736</v>
      </c>
      <c r="D58" s="38">
        <v>69</v>
      </c>
      <c r="E58" s="98">
        <v>0.14168377823408623</v>
      </c>
      <c r="F58" s="17"/>
    </row>
    <row r="59" spans="1:6" ht="16.2" customHeight="1" x14ac:dyDescent="0.3">
      <c r="A59" s="10" t="s">
        <v>111</v>
      </c>
      <c r="B59" s="11">
        <v>2020</v>
      </c>
      <c r="C59" s="12" t="s">
        <v>2737</v>
      </c>
      <c r="D59" s="38">
        <v>38</v>
      </c>
      <c r="E59" s="98">
        <v>7.8028747433264892E-2</v>
      </c>
      <c r="F59" s="17"/>
    </row>
    <row r="60" spans="1:6" ht="16.2" customHeight="1" x14ac:dyDescent="0.3">
      <c r="A60" s="10" t="s">
        <v>111</v>
      </c>
      <c r="B60" s="11">
        <v>2020</v>
      </c>
      <c r="C60" s="12" t="s">
        <v>2741</v>
      </c>
      <c r="D60" s="38">
        <v>32</v>
      </c>
      <c r="E60" s="98">
        <v>6.5708418891170434E-2</v>
      </c>
      <c r="F60" s="17"/>
    </row>
    <row r="61" spans="1:6" ht="16.2" customHeight="1" x14ac:dyDescent="0.3">
      <c r="A61" s="8" t="s">
        <v>111</v>
      </c>
      <c r="B61" s="11">
        <v>2020</v>
      </c>
      <c r="C61" s="12" t="s">
        <v>2746</v>
      </c>
      <c r="D61" s="40">
        <v>29</v>
      </c>
      <c r="E61" s="98">
        <v>5.9548254620123205E-2</v>
      </c>
      <c r="F61" s="17"/>
    </row>
    <row r="62" spans="1:6" ht="16.2" customHeight="1" x14ac:dyDescent="0.3">
      <c r="A62" s="8" t="s">
        <v>112</v>
      </c>
      <c r="B62" s="11">
        <v>2020</v>
      </c>
      <c r="C62" s="12" t="s">
        <v>2747</v>
      </c>
      <c r="D62" s="40">
        <v>1076</v>
      </c>
      <c r="E62" s="98">
        <v>1</v>
      </c>
      <c r="F62" s="17"/>
    </row>
    <row r="63" spans="1:6" ht="16.2" customHeight="1" x14ac:dyDescent="0.3">
      <c r="A63" s="10" t="s">
        <v>112</v>
      </c>
      <c r="B63" s="11">
        <v>2020</v>
      </c>
      <c r="C63" s="12" t="s">
        <v>2735</v>
      </c>
      <c r="D63" s="38">
        <v>225</v>
      </c>
      <c r="E63" s="98">
        <v>0.20910780669144982</v>
      </c>
      <c r="F63" s="17"/>
    </row>
    <row r="64" spans="1:6" ht="16.2" customHeight="1" x14ac:dyDescent="0.3">
      <c r="A64" s="10" t="s">
        <v>112</v>
      </c>
      <c r="B64" s="11">
        <v>2020</v>
      </c>
      <c r="C64" s="12" t="s">
        <v>2736</v>
      </c>
      <c r="D64" s="38">
        <v>182</v>
      </c>
      <c r="E64" s="98">
        <v>0.16914498141263939</v>
      </c>
      <c r="F64" s="17"/>
    </row>
    <row r="65" spans="1:6" ht="16.2" customHeight="1" x14ac:dyDescent="0.3">
      <c r="A65" s="10" t="s">
        <v>112</v>
      </c>
      <c r="B65" s="11">
        <v>2020</v>
      </c>
      <c r="C65" s="12" t="s">
        <v>2739</v>
      </c>
      <c r="D65" s="38">
        <v>127</v>
      </c>
      <c r="E65" s="98">
        <v>0.11802973977695168</v>
      </c>
      <c r="F65" s="17"/>
    </row>
    <row r="66" spans="1:6" ht="16.2" customHeight="1" x14ac:dyDescent="0.3">
      <c r="A66" s="10" t="s">
        <v>112</v>
      </c>
      <c r="B66" s="11">
        <v>2020</v>
      </c>
      <c r="C66" s="12" t="s">
        <v>2742</v>
      </c>
      <c r="D66" s="38">
        <v>91</v>
      </c>
      <c r="E66" s="98">
        <v>8.4572490706319697E-2</v>
      </c>
      <c r="F66" s="17"/>
    </row>
    <row r="67" spans="1:6" ht="16.2" customHeight="1" x14ac:dyDescent="0.3">
      <c r="A67" s="10" t="s">
        <v>112</v>
      </c>
      <c r="B67" s="11">
        <v>2020</v>
      </c>
      <c r="C67" s="12" t="s">
        <v>2737</v>
      </c>
      <c r="D67" s="38">
        <v>82</v>
      </c>
      <c r="E67" s="98">
        <v>7.6208178438661706E-2</v>
      </c>
      <c r="F67" s="17"/>
    </row>
    <row r="68" spans="1:6" ht="16.2" customHeight="1" x14ac:dyDescent="0.3">
      <c r="A68" s="8" t="s">
        <v>112</v>
      </c>
      <c r="B68" s="11">
        <v>2020</v>
      </c>
      <c r="C68" s="12" t="s">
        <v>2746</v>
      </c>
      <c r="D68" s="40">
        <v>42</v>
      </c>
      <c r="E68" s="98">
        <v>3.9033457249070633E-2</v>
      </c>
      <c r="F68" s="17"/>
    </row>
    <row r="69" spans="1:6" ht="16.2" customHeight="1" x14ac:dyDescent="0.3">
      <c r="A69" s="8" t="s">
        <v>113</v>
      </c>
      <c r="B69" s="11">
        <v>2020</v>
      </c>
      <c r="C69" s="12" t="s">
        <v>2747</v>
      </c>
      <c r="D69" s="40">
        <v>1016</v>
      </c>
      <c r="E69" s="98">
        <v>1</v>
      </c>
      <c r="F69" s="17"/>
    </row>
    <row r="70" spans="1:6" ht="16.2" customHeight="1" x14ac:dyDescent="0.3">
      <c r="A70" s="10" t="s">
        <v>113</v>
      </c>
      <c r="B70" s="11">
        <v>2020</v>
      </c>
      <c r="C70" s="12" t="s">
        <v>2735</v>
      </c>
      <c r="D70" s="38">
        <v>268</v>
      </c>
      <c r="E70" s="98">
        <v>0.26377952755905509</v>
      </c>
      <c r="F70" s="17"/>
    </row>
    <row r="71" spans="1:6" ht="16.2" customHeight="1" x14ac:dyDescent="0.3">
      <c r="A71" s="10" t="s">
        <v>113</v>
      </c>
      <c r="B71" s="11">
        <v>2020</v>
      </c>
      <c r="C71" s="12" t="s">
        <v>2736</v>
      </c>
      <c r="D71" s="38">
        <v>155</v>
      </c>
      <c r="E71" s="98">
        <v>0.15255905511811024</v>
      </c>
      <c r="F71" s="17"/>
    </row>
    <row r="72" spans="1:6" ht="16.2" customHeight="1" x14ac:dyDescent="0.3">
      <c r="A72" s="10" t="s">
        <v>113</v>
      </c>
      <c r="B72" s="11">
        <v>2020</v>
      </c>
      <c r="C72" s="12" t="s">
        <v>2742</v>
      </c>
      <c r="D72" s="38">
        <v>107</v>
      </c>
      <c r="E72" s="98">
        <v>0.10531496062992125</v>
      </c>
      <c r="F72" s="17"/>
    </row>
    <row r="73" spans="1:6" ht="16.2" customHeight="1" x14ac:dyDescent="0.3">
      <c r="A73" s="10" t="s">
        <v>113</v>
      </c>
      <c r="B73" s="11">
        <v>2020</v>
      </c>
      <c r="C73" s="12" t="s">
        <v>2739</v>
      </c>
      <c r="D73" s="38">
        <v>97</v>
      </c>
      <c r="E73" s="98">
        <v>9.5472440944881887E-2</v>
      </c>
      <c r="F73" s="17"/>
    </row>
    <row r="74" spans="1:6" ht="16.2" customHeight="1" x14ac:dyDescent="0.3">
      <c r="A74" s="10" t="s">
        <v>113</v>
      </c>
      <c r="B74" s="11">
        <v>2020</v>
      </c>
      <c r="C74" s="12" t="s">
        <v>2737</v>
      </c>
      <c r="D74" s="38">
        <v>63</v>
      </c>
      <c r="E74" s="98">
        <v>6.2007874015748032E-2</v>
      </c>
      <c r="F74" s="17"/>
    </row>
    <row r="75" spans="1:6" ht="16.2" customHeight="1" x14ac:dyDescent="0.3">
      <c r="A75" s="8" t="s">
        <v>113</v>
      </c>
      <c r="B75" s="11">
        <v>2020</v>
      </c>
      <c r="C75" s="12" t="s">
        <v>2746</v>
      </c>
      <c r="D75" s="40">
        <v>48</v>
      </c>
      <c r="E75" s="98">
        <v>4.7244094488188976E-2</v>
      </c>
      <c r="F75" s="17"/>
    </row>
    <row r="76" spans="1:6" ht="16.2" customHeight="1" x14ac:dyDescent="0.3">
      <c r="A76" s="8" t="s">
        <v>114</v>
      </c>
      <c r="B76" s="11">
        <v>2021</v>
      </c>
      <c r="C76" s="12" t="s">
        <v>2747</v>
      </c>
      <c r="D76" s="40">
        <v>1775</v>
      </c>
      <c r="E76" s="98">
        <v>1</v>
      </c>
      <c r="F76" s="17"/>
    </row>
    <row r="77" spans="1:6" ht="16.2" customHeight="1" x14ac:dyDescent="0.3">
      <c r="A77" s="8" t="s">
        <v>114</v>
      </c>
      <c r="B77" s="11">
        <v>2021</v>
      </c>
      <c r="C77" s="12" t="s">
        <v>2735</v>
      </c>
      <c r="D77" s="40">
        <v>374</v>
      </c>
      <c r="E77" s="98">
        <v>0.21070422535211267</v>
      </c>
      <c r="F77" s="17"/>
    </row>
    <row r="78" spans="1:6" ht="16.2" customHeight="1" x14ac:dyDescent="0.3">
      <c r="A78" s="8" t="s">
        <v>114</v>
      </c>
      <c r="B78" s="11">
        <v>2021</v>
      </c>
      <c r="C78" s="12" t="s">
        <v>2739</v>
      </c>
      <c r="D78" s="40">
        <v>221</v>
      </c>
      <c r="E78" s="98">
        <v>0.12450704225352113</v>
      </c>
      <c r="F78" s="17"/>
    </row>
    <row r="79" spans="1:6" ht="16.2" customHeight="1" x14ac:dyDescent="0.3">
      <c r="A79" s="10" t="s">
        <v>114</v>
      </c>
      <c r="B79" s="11">
        <v>2021</v>
      </c>
      <c r="C79" s="12" t="s">
        <v>2736</v>
      </c>
      <c r="D79" s="40">
        <v>218</v>
      </c>
      <c r="E79" s="98">
        <v>0.12281690140845071</v>
      </c>
      <c r="F79" s="17"/>
    </row>
    <row r="80" spans="1:6" ht="16.2" customHeight="1" x14ac:dyDescent="0.3">
      <c r="A80" s="10" t="s">
        <v>114</v>
      </c>
      <c r="B80" s="11">
        <v>2021</v>
      </c>
      <c r="C80" s="12" t="s">
        <v>2742</v>
      </c>
      <c r="D80" s="40">
        <v>169</v>
      </c>
      <c r="E80" s="98">
        <v>9.5211267605633809E-2</v>
      </c>
      <c r="F80" s="17"/>
    </row>
    <row r="81" spans="1:6" ht="16.2" customHeight="1" x14ac:dyDescent="0.3">
      <c r="A81" s="8" t="s">
        <v>114</v>
      </c>
      <c r="B81" s="11">
        <v>2021</v>
      </c>
      <c r="C81" s="12" t="s">
        <v>2746</v>
      </c>
      <c r="D81" s="40">
        <v>129</v>
      </c>
      <c r="E81" s="98">
        <v>7.2676056338028164E-2</v>
      </c>
      <c r="F81" s="17"/>
    </row>
    <row r="82" spans="1:6" ht="16.2" customHeight="1" x14ac:dyDescent="0.3">
      <c r="A82" s="10" t="s">
        <v>114</v>
      </c>
      <c r="B82" s="11">
        <v>2021</v>
      </c>
      <c r="C82" s="12" t="s">
        <v>2737</v>
      </c>
      <c r="D82" s="40">
        <v>127</v>
      </c>
      <c r="E82" s="98">
        <v>7.1549295774647886E-2</v>
      </c>
      <c r="F82" s="17"/>
    </row>
    <row r="83" spans="1:6" ht="16.2" customHeight="1" x14ac:dyDescent="0.3">
      <c r="A83" s="8" t="s">
        <v>115</v>
      </c>
      <c r="B83" s="11">
        <v>2021</v>
      </c>
      <c r="C83" s="12" t="s">
        <v>2747</v>
      </c>
      <c r="D83" s="40">
        <v>1070</v>
      </c>
      <c r="E83" s="98">
        <v>1</v>
      </c>
      <c r="F83" s="17"/>
    </row>
    <row r="84" spans="1:6" ht="16.2" customHeight="1" x14ac:dyDescent="0.3">
      <c r="A84" s="8" t="s">
        <v>115</v>
      </c>
      <c r="B84" s="11">
        <v>2021</v>
      </c>
      <c r="C84" s="12" t="s">
        <v>2736</v>
      </c>
      <c r="D84" s="40">
        <v>170</v>
      </c>
      <c r="E84" s="98">
        <v>0.15887850467289719</v>
      </c>
      <c r="F84" s="17"/>
    </row>
    <row r="85" spans="1:6" ht="16.2" customHeight="1" x14ac:dyDescent="0.3">
      <c r="A85" s="8" t="s">
        <v>115</v>
      </c>
      <c r="B85" s="11">
        <v>2021</v>
      </c>
      <c r="C85" s="12" t="s">
        <v>2735</v>
      </c>
      <c r="D85" s="40">
        <v>159</v>
      </c>
      <c r="E85" s="98">
        <v>0.1485981308411215</v>
      </c>
      <c r="F85" s="17"/>
    </row>
    <row r="86" spans="1:6" ht="16.2" customHeight="1" x14ac:dyDescent="0.3">
      <c r="A86" s="8" t="s">
        <v>115</v>
      </c>
      <c r="B86" s="11">
        <v>2021</v>
      </c>
      <c r="C86" s="12" t="s">
        <v>2742</v>
      </c>
      <c r="D86" s="40">
        <v>148</v>
      </c>
      <c r="E86" s="98">
        <v>0.13831775700934579</v>
      </c>
      <c r="F86" s="17"/>
    </row>
    <row r="87" spans="1:6" ht="16.2" customHeight="1" x14ac:dyDescent="0.3">
      <c r="A87" s="8" t="s">
        <v>115</v>
      </c>
      <c r="B87" s="11">
        <v>2021</v>
      </c>
      <c r="C87" s="12" t="s">
        <v>2739</v>
      </c>
      <c r="D87" s="40">
        <v>146</v>
      </c>
      <c r="E87" s="98">
        <v>0.13644859813084112</v>
      </c>
      <c r="F87" s="17"/>
    </row>
    <row r="88" spans="1:6" ht="16.2" customHeight="1" x14ac:dyDescent="0.3">
      <c r="A88" s="8" t="s">
        <v>115</v>
      </c>
      <c r="B88" s="11">
        <v>2021</v>
      </c>
      <c r="C88" s="12" t="s">
        <v>2737</v>
      </c>
      <c r="D88" s="40">
        <v>87</v>
      </c>
      <c r="E88" s="98">
        <v>8.1308411214953275E-2</v>
      </c>
      <c r="F88" s="17"/>
    </row>
    <row r="89" spans="1:6" ht="16.2" customHeight="1" x14ac:dyDescent="0.3">
      <c r="A89" s="8" t="s">
        <v>115</v>
      </c>
      <c r="B89" s="11">
        <v>2021</v>
      </c>
      <c r="C89" s="12" t="s">
        <v>2746</v>
      </c>
      <c r="D89" s="40">
        <v>60</v>
      </c>
      <c r="E89" s="98">
        <v>5.6074766355140186E-2</v>
      </c>
      <c r="F89" s="17"/>
    </row>
    <row r="90" spans="1:6" ht="16.2" customHeight="1" x14ac:dyDescent="0.3">
      <c r="A90" s="8" t="s">
        <v>103</v>
      </c>
      <c r="B90" s="11">
        <v>2021</v>
      </c>
      <c r="C90" s="12" t="s">
        <v>2747</v>
      </c>
      <c r="D90" s="40">
        <v>325</v>
      </c>
      <c r="E90" s="98">
        <v>1</v>
      </c>
      <c r="F90" s="17"/>
    </row>
    <row r="91" spans="1:6" ht="16.2" customHeight="1" x14ac:dyDescent="0.3">
      <c r="A91" s="8" t="s">
        <v>103</v>
      </c>
      <c r="B91" s="11">
        <v>2021</v>
      </c>
      <c r="C91" s="12" t="s">
        <v>2742</v>
      </c>
      <c r="D91" s="40">
        <v>48</v>
      </c>
      <c r="E91" s="98">
        <v>0.14769230769230771</v>
      </c>
      <c r="F91" s="17"/>
    </row>
    <row r="92" spans="1:6" ht="16.2" customHeight="1" x14ac:dyDescent="0.3">
      <c r="A92" s="8" t="s">
        <v>103</v>
      </c>
      <c r="B92" s="11">
        <v>2021</v>
      </c>
      <c r="C92" s="12" t="s">
        <v>2735</v>
      </c>
      <c r="D92" s="40">
        <v>43</v>
      </c>
      <c r="E92" s="98">
        <v>0.13230769230769232</v>
      </c>
      <c r="F92" s="17"/>
    </row>
    <row r="93" spans="1:6" ht="16.2" customHeight="1" x14ac:dyDescent="0.3">
      <c r="A93" s="8" t="s">
        <v>103</v>
      </c>
      <c r="B93" s="11">
        <v>2021</v>
      </c>
      <c r="C93" s="12" t="s">
        <v>2736</v>
      </c>
      <c r="D93" s="40">
        <v>43</v>
      </c>
      <c r="E93" s="98">
        <v>0.13230769230769232</v>
      </c>
      <c r="F93" s="17"/>
    </row>
    <row r="94" spans="1:6" ht="16.2" customHeight="1" x14ac:dyDescent="0.3">
      <c r="A94" s="8" t="s">
        <v>103</v>
      </c>
      <c r="B94" s="11">
        <v>2021</v>
      </c>
      <c r="C94" s="12" t="s">
        <v>2739</v>
      </c>
      <c r="D94" s="40">
        <v>39</v>
      </c>
      <c r="E94" s="98">
        <v>0.12</v>
      </c>
      <c r="F94" s="17"/>
    </row>
    <row r="95" spans="1:6" ht="16.2" customHeight="1" x14ac:dyDescent="0.3">
      <c r="A95" s="8" t="s">
        <v>103</v>
      </c>
      <c r="B95" s="11">
        <v>2021</v>
      </c>
      <c r="C95" s="12" t="s">
        <v>2737</v>
      </c>
      <c r="D95" s="40">
        <v>26</v>
      </c>
      <c r="E95" s="98">
        <v>0.08</v>
      </c>
      <c r="F95" s="17"/>
    </row>
    <row r="96" spans="1:6" ht="16.2" customHeight="1" x14ac:dyDescent="0.3">
      <c r="A96" s="8" t="s">
        <v>103</v>
      </c>
      <c r="B96" s="11">
        <v>2021</v>
      </c>
      <c r="C96" s="12" t="s">
        <v>2746</v>
      </c>
      <c r="D96" s="40">
        <v>24</v>
      </c>
      <c r="E96" s="98">
        <v>7.3846153846153853E-2</v>
      </c>
      <c r="F96" s="17"/>
    </row>
    <row r="97" spans="1:6" ht="16.2" customHeight="1" x14ac:dyDescent="0.3">
      <c r="A97" s="8" t="s">
        <v>104</v>
      </c>
      <c r="B97" s="11">
        <v>2021</v>
      </c>
      <c r="C97" s="12" t="s">
        <v>2747</v>
      </c>
      <c r="D97" s="40">
        <v>91</v>
      </c>
      <c r="E97" s="98">
        <v>1</v>
      </c>
      <c r="F97" s="17"/>
    </row>
    <row r="98" spans="1:6" ht="16.2" customHeight="1" x14ac:dyDescent="0.3">
      <c r="A98" s="8" t="s">
        <v>104</v>
      </c>
      <c r="B98" s="11">
        <v>2021</v>
      </c>
      <c r="C98" s="12" t="s">
        <v>2735</v>
      </c>
      <c r="D98" s="40">
        <v>14</v>
      </c>
      <c r="E98" s="98">
        <v>0.15384615384615385</v>
      </c>
      <c r="F98" s="17"/>
    </row>
    <row r="99" spans="1:6" ht="16.2" customHeight="1" x14ac:dyDescent="0.3">
      <c r="A99" s="8" t="s">
        <v>104</v>
      </c>
      <c r="B99" s="11">
        <v>2021</v>
      </c>
      <c r="C99" s="12" t="s">
        <v>2739</v>
      </c>
      <c r="D99" s="40">
        <v>13</v>
      </c>
      <c r="E99" s="98">
        <v>0.14285714285714285</v>
      </c>
      <c r="F99" s="17"/>
    </row>
    <row r="100" spans="1:6" ht="16.2" customHeight="1" x14ac:dyDescent="0.3">
      <c r="A100" s="8" t="s">
        <v>104</v>
      </c>
      <c r="B100" s="11">
        <v>2021</v>
      </c>
      <c r="C100" s="12" t="s">
        <v>2736</v>
      </c>
      <c r="D100" s="40">
        <v>11</v>
      </c>
      <c r="E100" s="98">
        <v>0.12087912087912088</v>
      </c>
      <c r="F100" s="17"/>
    </row>
    <row r="101" spans="1:6" ht="16.2" customHeight="1" x14ac:dyDescent="0.3">
      <c r="A101" s="8" t="s">
        <v>104</v>
      </c>
      <c r="B101" s="11">
        <v>2021</v>
      </c>
      <c r="C101" s="12" t="s">
        <v>2737</v>
      </c>
      <c r="D101" s="40">
        <v>10</v>
      </c>
      <c r="E101" s="98">
        <v>0.10989010989010989</v>
      </c>
      <c r="F101" s="17"/>
    </row>
    <row r="102" spans="1:6" ht="16.2" customHeight="1" x14ac:dyDescent="0.3">
      <c r="A102" s="8" t="s">
        <v>104</v>
      </c>
      <c r="B102" s="11">
        <v>2021</v>
      </c>
      <c r="C102" s="12" t="s">
        <v>2742</v>
      </c>
      <c r="D102" s="40">
        <v>9</v>
      </c>
      <c r="E102" s="98">
        <v>9.8901098901098897E-2</v>
      </c>
      <c r="F102" s="17"/>
    </row>
    <row r="103" spans="1:6" ht="16.2" customHeight="1" x14ac:dyDescent="0.3">
      <c r="A103" s="8" t="s">
        <v>104</v>
      </c>
      <c r="B103" s="11">
        <v>2021</v>
      </c>
      <c r="C103" s="12" t="s">
        <v>2746</v>
      </c>
      <c r="D103" s="40">
        <v>6</v>
      </c>
      <c r="E103" s="98">
        <v>6.5934065934065936E-2</v>
      </c>
      <c r="F103" s="17"/>
    </row>
    <row r="104" spans="1:6" ht="16.2" customHeight="1" x14ac:dyDescent="0.3">
      <c r="A104" s="8" t="s">
        <v>106</v>
      </c>
      <c r="B104" s="11">
        <v>2021</v>
      </c>
      <c r="C104" s="12" t="s">
        <v>2747</v>
      </c>
      <c r="D104" s="40">
        <v>28</v>
      </c>
      <c r="E104" s="98">
        <v>1</v>
      </c>
      <c r="F104" s="17"/>
    </row>
    <row r="105" spans="1:6" ht="16.2" customHeight="1" x14ac:dyDescent="0.3">
      <c r="A105" s="8" t="s">
        <v>106</v>
      </c>
      <c r="B105" s="11">
        <v>2021</v>
      </c>
      <c r="C105" s="12" t="s">
        <v>2736</v>
      </c>
      <c r="D105" s="40">
        <v>8</v>
      </c>
      <c r="E105" s="98">
        <v>0.2857142857142857</v>
      </c>
      <c r="F105" s="17"/>
    </row>
    <row r="106" spans="1:6" ht="16.2" customHeight="1" x14ac:dyDescent="0.3">
      <c r="A106" s="8" t="s">
        <v>106</v>
      </c>
      <c r="B106" s="11">
        <v>2021</v>
      </c>
      <c r="C106" s="12" t="s">
        <v>2739</v>
      </c>
      <c r="D106" s="40">
        <v>3</v>
      </c>
      <c r="E106" s="98">
        <v>0.10714285714285714</v>
      </c>
      <c r="F106" s="17"/>
    </row>
    <row r="107" spans="1:6" ht="16.2" customHeight="1" x14ac:dyDescent="0.3">
      <c r="A107" s="8" t="s">
        <v>106</v>
      </c>
      <c r="B107" s="11">
        <v>2021</v>
      </c>
      <c r="C107" s="12" t="s">
        <v>2735</v>
      </c>
      <c r="D107" s="40">
        <v>3</v>
      </c>
      <c r="E107" s="98">
        <v>0.10714285714285714</v>
      </c>
      <c r="F107" s="17"/>
    </row>
    <row r="108" spans="1:6" ht="16.2" customHeight="1" x14ac:dyDescent="0.3">
      <c r="A108" s="8" t="s">
        <v>106</v>
      </c>
      <c r="B108" s="11">
        <v>2021</v>
      </c>
      <c r="C108" s="12" t="s">
        <v>2741</v>
      </c>
      <c r="D108" s="40">
        <v>3</v>
      </c>
      <c r="E108" s="98">
        <v>0.10714285714285714</v>
      </c>
      <c r="F108" s="17"/>
    </row>
    <row r="109" spans="1:6" ht="16.2" customHeight="1" x14ac:dyDescent="0.3">
      <c r="A109" s="8" t="s">
        <v>106</v>
      </c>
      <c r="B109" s="11">
        <v>2021</v>
      </c>
      <c r="C109" s="12" t="s">
        <v>2746</v>
      </c>
      <c r="D109" s="40">
        <v>3</v>
      </c>
      <c r="E109" s="98">
        <v>0.10714285714285714</v>
      </c>
      <c r="F109" s="17"/>
    </row>
    <row r="110" spans="1:6" ht="16.2" customHeight="1" x14ac:dyDescent="0.3">
      <c r="A110" s="8" t="s">
        <v>106</v>
      </c>
      <c r="B110" s="11">
        <v>2021</v>
      </c>
      <c r="C110" s="12" t="s">
        <v>2742</v>
      </c>
      <c r="D110" s="40">
        <v>2</v>
      </c>
      <c r="E110" s="98">
        <v>7.1428571428571425E-2</v>
      </c>
      <c r="F110" s="17"/>
    </row>
    <row r="111" spans="1:6" ht="16.2" customHeight="1" x14ac:dyDescent="0.3">
      <c r="A111" s="8" t="s">
        <v>107</v>
      </c>
      <c r="B111" s="11">
        <v>2021</v>
      </c>
      <c r="C111" s="12" t="s">
        <v>2747</v>
      </c>
      <c r="D111" s="40">
        <v>66</v>
      </c>
      <c r="E111" s="98">
        <v>1</v>
      </c>
      <c r="F111" s="17"/>
    </row>
    <row r="112" spans="1:6" ht="16.2" customHeight="1" x14ac:dyDescent="0.3">
      <c r="A112" s="8" t="s">
        <v>107</v>
      </c>
      <c r="B112" s="11">
        <v>2021</v>
      </c>
      <c r="C112" s="12" t="s">
        <v>2736</v>
      </c>
      <c r="D112" s="40">
        <v>11</v>
      </c>
      <c r="E112" s="98">
        <v>0.16666666666666666</v>
      </c>
      <c r="F112" s="17"/>
    </row>
    <row r="113" spans="1:6" ht="16.2" customHeight="1" x14ac:dyDescent="0.3">
      <c r="A113" s="8" t="s">
        <v>107</v>
      </c>
      <c r="B113" s="11">
        <v>2021</v>
      </c>
      <c r="C113" s="12" t="s">
        <v>2739</v>
      </c>
      <c r="D113" s="40">
        <v>10</v>
      </c>
      <c r="E113" s="98">
        <v>0.15151515151515152</v>
      </c>
      <c r="F113" s="17"/>
    </row>
    <row r="114" spans="1:6" ht="16.2" customHeight="1" x14ac:dyDescent="0.3">
      <c r="A114" s="8" t="s">
        <v>107</v>
      </c>
      <c r="B114" s="11">
        <v>2021</v>
      </c>
      <c r="C114" s="12" t="s">
        <v>2735</v>
      </c>
      <c r="D114" s="40">
        <v>7</v>
      </c>
      <c r="E114" s="98">
        <v>0.10606060606060606</v>
      </c>
      <c r="F114" s="17"/>
    </row>
    <row r="115" spans="1:6" ht="16.2" customHeight="1" x14ac:dyDescent="0.3">
      <c r="A115" s="8" t="s">
        <v>107</v>
      </c>
      <c r="B115" s="11">
        <v>2021</v>
      </c>
      <c r="C115" s="12" t="s">
        <v>2742</v>
      </c>
      <c r="D115" s="40">
        <v>7</v>
      </c>
      <c r="E115" s="98">
        <v>0.10606060606060606</v>
      </c>
      <c r="F115" s="17"/>
    </row>
    <row r="116" spans="1:6" ht="16.2" customHeight="1" x14ac:dyDescent="0.3">
      <c r="A116" s="8" t="s">
        <v>107</v>
      </c>
      <c r="B116" s="11">
        <v>2021</v>
      </c>
      <c r="C116" s="12" t="s">
        <v>2738</v>
      </c>
      <c r="D116" s="40">
        <v>4</v>
      </c>
      <c r="E116" s="98">
        <v>6.0606060606060608E-2</v>
      </c>
      <c r="F116" s="17"/>
    </row>
    <row r="117" spans="1:6" ht="16.2" customHeight="1" x14ac:dyDescent="0.3">
      <c r="A117" s="8" t="s">
        <v>107</v>
      </c>
      <c r="B117" s="11">
        <v>2021</v>
      </c>
      <c r="C117" s="12" t="s">
        <v>2746</v>
      </c>
      <c r="D117" s="40">
        <v>1</v>
      </c>
      <c r="E117" s="98">
        <v>1.5151515151515152E-2</v>
      </c>
      <c r="F117" s="17"/>
    </row>
    <row r="118" spans="1:6" ht="16.2" customHeight="1" x14ac:dyDescent="0.3">
      <c r="A118" s="8" t="s">
        <v>108</v>
      </c>
      <c r="B118" s="11">
        <v>2021</v>
      </c>
      <c r="C118" s="12" t="s">
        <v>2747</v>
      </c>
      <c r="D118" s="40">
        <v>209</v>
      </c>
      <c r="E118" s="98">
        <v>1</v>
      </c>
      <c r="F118" s="17"/>
    </row>
    <row r="119" spans="1:6" ht="16.2" customHeight="1" x14ac:dyDescent="0.3">
      <c r="A119" s="8" t="s">
        <v>108</v>
      </c>
      <c r="B119" s="11">
        <v>2021</v>
      </c>
      <c r="C119" s="12" t="s">
        <v>2736</v>
      </c>
      <c r="D119" s="40">
        <v>32</v>
      </c>
      <c r="E119" s="98">
        <v>0.15311004784688995</v>
      </c>
      <c r="F119" s="17"/>
    </row>
    <row r="120" spans="1:6" ht="16.2" customHeight="1" x14ac:dyDescent="0.3">
      <c r="A120" s="8" t="s">
        <v>108</v>
      </c>
      <c r="B120" s="11">
        <v>2021</v>
      </c>
      <c r="C120" s="12" t="s">
        <v>2739</v>
      </c>
      <c r="D120" s="40">
        <v>31</v>
      </c>
      <c r="E120" s="98">
        <v>0.14832535885167464</v>
      </c>
      <c r="F120" s="17"/>
    </row>
    <row r="121" spans="1:6" ht="16.2" customHeight="1" x14ac:dyDescent="0.3">
      <c r="A121" s="8" t="s">
        <v>108</v>
      </c>
      <c r="B121" s="11">
        <v>2021</v>
      </c>
      <c r="C121" s="12" t="s">
        <v>2735</v>
      </c>
      <c r="D121" s="40">
        <v>20</v>
      </c>
      <c r="E121" s="98">
        <v>9.569377990430622E-2</v>
      </c>
      <c r="F121" s="17"/>
    </row>
    <row r="122" spans="1:6" ht="16.2" customHeight="1" x14ac:dyDescent="0.3">
      <c r="A122" s="8" t="s">
        <v>108</v>
      </c>
      <c r="B122" s="11">
        <v>2021</v>
      </c>
      <c r="C122" s="12" t="s">
        <v>2741</v>
      </c>
      <c r="D122" s="40">
        <v>17</v>
      </c>
      <c r="E122" s="98">
        <v>8.1339712918660281E-2</v>
      </c>
      <c r="F122" s="17"/>
    </row>
    <row r="123" spans="1:6" ht="16.2" customHeight="1" x14ac:dyDescent="0.3">
      <c r="A123" s="8" t="s">
        <v>108</v>
      </c>
      <c r="B123" s="11">
        <v>2021</v>
      </c>
      <c r="C123" s="12" t="s">
        <v>2742</v>
      </c>
      <c r="D123" s="40">
        <v>14</v>
      </c>
      <c r="E123" s="98">
        <v>6.6985645933014357E-2</v>
      </c>
      <c r="F123" s="17"/>
    </row>
    <row r="124" spans="1:6" ht="16.2" customHeight="1" x14ac:dyDescent="0.3">
      <c r="A124" s="8" t="s">
        <v>108</v>
      </c>
      <c r="B124" s="11">
        <v>2021</v>
      </c>
      <c r="C124" s="12" t="s">
        <v>2746</v>
      </c>
      <c r="D124" s="40">
        <v>14</v>
      </c>
      <c r="E124" s="98">
        <v>6.6985645933014357E-2</v>
      </c>
      <c r="F124" s="17"/>
    </row>
    <row r="125" spans="1:6" ht="16.2" customHeight="1" x14ac:dyDescent="0.3">
      <c r="A125" s="8" t="s">
        <v>109</v>
      </c>
      <c r="B125" s="11">
        <v>2021</v>
      </c>
      <c r="C125" s="12" t="s">
        <v>2747</v>
      </c>
      <c r="D125" s="40">
        <v>216</v>
      </c>
      <c r="E125" s="98">
        <v>1</v>
      </c>
      <c r="F125" s="17"/>
    </row>
    <row r="126" spans="1:6" ht="16.2" customHeight="1" x14ac:dyDescent="0.3">
      <c r="A126" s="8" t="s">
        <v>109</v>
      </c>
      <c r="B126" s="11">
        <v>2021</v>
      </c>
      <c r="C126" s="12" t="s">
        <v>2739</v>
      </c>
      <c r="D126" s="40">
        <v>31</v>
      </c>
      <c r="E126" s="98">
        <v>0.14351851851851852</v>
      </c>
      <c r="F126" s="17"/>
    </row>
    <row r="127" spans="1:6" ht="16.2" customHeight="1" x14ac:dyDescent="0.3">
      <c r="A127" s="8" t="s">
        <v>109</v>
      </c>
      <c r="B127" s="11">
        <v>2021</v>
      </c>
      <c r="C127" s="12" t="s">
        <v>2735</v>
      </c>
      <c r="D127" s="40">
        <v>28</v>
      </c>
      <c r="E127" s="98">
        <v>0.12962962962962962</v>
      </c>
      <c r="F127" s="17"/>
    </row>
    <row r="128" spans="1:6" ht="16.2" customHeight="1" x14ac:dyDescent="0.3">
      <c r="A128" s="8" t="s">
        <v>109</v>
      </c>
      <c r="B128" s="11">
        <v>2021</v>
      </c>
      <c r="C128" s="12" t="s">
        <v>2736</v>
      </c>
      <c r="D128" s="40">
        <v>28</v>
      </c>
      <c r="E128" s="98">
        <v>0.12962962962962962</v>
      </c>
      <c r="F128" s="17"/>
    </row>
    <row r="129" spans="1:6" ht="16.2" customHeight="1" x14ac:dyDescent="0.3">
      <c r="A129" s="8" t="s">
        <v>109</v>
      </c>
      <c r="B129" s="11">
        <v>2021</v>
      </c>
      <c r="C129" s="12" t="s">
        <v>2746</v>
      </c>
      <c r="D129" s="40">
        <v>28</v>
      </c>
      <c r="E129" s="98">
        <v>0.12962962962962962</v>
      </c>
      <c r="F129" s="17"/>
    </row>
    <row r="130" spans="1:6" ht="16.2" customHeight="1" x14ac:dyDescent="0.3">
      <c r="A130" s="8" t="s">
        <v>109</v>
      </c>
      <c r="B130" s="11">
        <v>2021</v>
      </c>
      <c r="C130" s="12" t="s">
        <v>2741</v>
      </c>
      <c r="D130" s="40">
        <v>13</v>
      </c>
      <c r="E130" s="98">
        <v>6.0185185185185182E-2</v>
      </c>
      <c r="F130" s="17"/>
    </row>
    <row r="131" spans="1:6" ht="16.2" customHeight="1" x14ac:dyDescent="0.3">
      <c r="A131" s="8" t="s">
        <v>109</v>
      </c>
      <c r="B131" s="11">
        <v>2021</v>
      </c>
      <c r="C131" s="12" t="s">
        <v>2742</v>
      </c>
      <c r="D131" s="40">
        <v>12</v>
      </c>
      <c r="E131" s="98">
        <v>5.5555555555555552E-2</v>
      </c>
      <c r="F131" s="17"/>
    </row>
    <row r="132" spans="1:6" ht="16.2" customHeight="1" x14ac:dyDescent="0.3">
      <c r="A132" s="8" t="s">
        <v>110</v>
      </c>
      <c r="B132" s="11">
        <v>2021</v>
      </c>
      <c r="C132" s="12" t="s">
        <v>2747</v>
      </c>
      <c r="D132" s="40">
        <v>586</v>
      </c>
      <c r="E132" s="98">
        <v>1</v>
      </c>
      <c r="F132" s="17"/>
    </row>
    <row r="133" spans="1:6" ht="16.2" customHeight="1" x14ac:dyDescent="0.3">
      <c r="A133" s="8" t="s">
        <v>110</v>
      </c>
      <c r="B133" s="11">
        <v>2021</v>
      </c>
      <c r="C133" s="12" t="s">
        <v>2739</v>
      </c>
      <c r="D133" s="40">
        <v>86</v>
      </c>
      <c r="E133" s="98">
        <v>0.14675767918088736</v>
      </c>
      <c r="F133" s="17"/>
    </row>
    <row r="134" spans="1:6" ht="16.2" customHeight="1" x14ac:dyDescent="0.3">
      <c r="A134" s="8" t="s">
        <v>110</v>
      </c>
      <c r="B134" s="11">
        <v>2021</v>
      </c>
      <c r="C134" s="12" t="s">
        <v>2736</v>
      </c>
      <c r="D134" s="40">
        <v>80</v>
      </c>
      <c r="E134" s="98">
        <v>0.13651877133105803</v>
      </c>
      <c r="F134" s="17"/>
    </row>
    <row r="135" spans="1:6" ht="16.2" customHeight="1" x14ac:dyDescent="0.3">
      <c r="A135" s="8" t="s">
        <v>110</v>
      </c>
      <c r="B135" s="11">
        <v>2021</v>
      </c>
      <c r="C135" s="12" t="s">
        <v>2735</v>
      </c>
      <c r="D135" s="40">
        <v>79</v>
      </c>
      <c r="E135" s="98">
        <v>0.1348122866894198</v>
      </c>
      <c r="F135" s="17"/>
    </row>
    <row r="136" spans="1:6" ht="16.2" customHeight="1" x14ac:dyDescent="0.3">
      <c r="A136" s="8" t="s">
        <v>110</v>
      </c>
      <c r="B136" s="11">
        <v>2021</v>
      </c>
      <c r="C136" s="12" t="s">
        <v>2746</v>
      </c>
      <c r="D136" s="40">
        <v>61</v>
      </c>
      <c r="E136" s="98">
        <v>0.10409556313993173</v>
      </c>
      <c r="F136" s="17"/>
    </row>
    <row r="137" spans="1:6" ht="16.2" customHeight="1" x14ac:dyDescent="0.3">
      <c r="A137" s="8" t="s">
        <v>110</v>
      </c>
      <c r="B137" s="11">
        <v>2021</v>
      </c>
      <c r="C137" s="12" t="s">
        <v>2741</v>
      </c>
      <c r="D137" s="40">
        <v>41</v>
      </c>
      <c r="E137" s="98">
        <v>6.9965870307167236E-2</v>
      </c>
      <c r="F137" s="17"/>
    </row>
    <row r="138" spans="1:6" ht="16.2" customHeight="1" x14ac:dyDescent="0.3">
      <c r="A138" s="8" t="s">
        <v>110</v>
      </c>
      <c r="B138" s="11">
        <v>2021</v>
      </c>
      <c r="C138" s="12" t="s">
        <v>2743</v>
      </c>
      <c r="D138" s="40">
        <v>39</v>
      </c>
      <c r="E138" s="98">
        <v>6.655290102389079E-2</v>
      </c>
      <c r="F138" s="17"/>
    </row>
    <row r="139" spans="1:6" ht="16.2" customHeight="1" x14ac:dyDescent="0.3">
      <c r="A139" s="8" t="s">
        <v>111</v>
      </c>
      <c r="B139" s="11">
        <v>2021</v>
      </c>
      <c r="C139" s="12" t="s">
        <v>2747</v>
      </c>
      <c r="D139" s="40">
        <v>587</v>
      </c>
      <c r="E139" s="98">
        <v>1</v>
      </c>
      <c r="F139" s="17"/>
    </row>
    <row r="140" spans="1:6" ht="16.2" customHeight="1" x14ac:dyDescent="0.3">
      <c r="A140" s="8" t="s">
        <v>111</v>
      </c>
      <c r="B140" s="11">
        <v>2021</v>
      </c>
      <c r="C140" s="12" t="s">
        <v>2739</v>
      </c>
      <c r="D140" s="40">
        <v>90</v>
      </c>
      <c r="E140" s="98">
        <v>0.15332197614991483</v>
      </c>
      <c r="F140" s="17"/>
    </row>
    <row r="141" spans="1:6" ht="16.2" customHeight="1" x14ac:dyDescent="0.3">
      <c r="A141" s="8" t="s">
        <v>111</v>
      </c>
      <c r="B141" s="11">
        <v>2021</v>
      </c>
      <c r="C141" s="12" t="s">
        <v>2736</v>
      </c>
      <c r="D141" s="40">
        <v>87</v>
      </c>
      <c r="E141" s="98">
        <v>0.14821124361158433</v>
      </c>
      <c r="F141" s="17"/>
    </row>
    <row r="142" spans="1:6" ht="16.2" customHeight="1" x14ac:dyDescent="0.3">
      <c r="A142" s="8" t="s">
        <v>111</v>
      </c>
      <c r="B142" s="11">
        <v>2021</v>
      </c>
      <c r="C142" s="12" t="s">
        <v>2735</v>
      </c>
      <c r="D142" s="40">
        <v>73</v>
      </c>
      <c r="E142" s="98">
        <v>0.12436115843270869</v>
      </c>
      <c r="F142" s="17"/>
    </row>
    <row r="143" spans="1:6" ht="16.2" customHeight="1" x14ac:dyDescent="0.3">
      <c r="A143" s="8" t="s">
        <v>111</v>
      </c>
      <c r="B143" s="11">
        <v>2021</v>
      </c>
      <c r="C143" s="12" t="s">
        <v>2741</v>
      </c>
      <c r="D143" s="40">
        <v>48</v>
      </c>
      <c r="E143" s="98">
        <v>8.1771720613287899E-2</v>
      </c>
      <c r="F143" s="17"/>
    </row>
    <row r="144" spans="1:6" ht="16.2" customHeight="1" x14ac:dyDescent="0.3">
      <c r="A144" s="8" t="s">
        <v>111</v>
      </c>
      <c r="B144" s="11">
        <v>2021</v>
      </c>
      <c r="C144" s="12" t="s">
        <v>2746</v>
      </c>
      <c r="D144" s="40">
        <v>47</v>
      </c>
      <c r="E144" s="98">
        <v>8.006814310051108E-2</v>
      </c>
      <c r="F144" s="17"/>
    </row>
    <row r="145" spans="1:6" ht="16.2" customHeight="1" x14ac:dyDescent="0.3">
      <c r="A145" s="8" t="s">
        <v>111</v>
      </c>
      <c r="B145" s="11">
        <v>2021</v>
      </c>
      <c r="C145" s="12" t="s">
        <v>2743</v>
      </c>
      <c r="D145" s="40">
        <v>32</v>
      </c>
      <c r="E145" s="98">
        <v>5.4514480408858604E-2</v>
      </c>
      <c r="F145" s="17"/>
    </row>
    <row r="146" spans="1:6" ht="16.2" customHeight="1" x14ac:dyDescent="0.3">
      <c r="A146" s="8" t="s">
        <v>112</v>
      </c>
      <c r="B146" s="11">
        <v>2021</v>
      </c>
      <c r="C146" s="12" t="s">
        <v>2747</v>
      </c>
      <c r="D146" s="40">
        <v>436</v>
      </c>
      <c r="E146" s="98">
        <v>1</v>
      </c>
      <c r="F146" s="17"/>
    </row>
    <row r="147" spans="1:6" ht="16.2" customHeight="1" x14ac:dyDescent="0.3">
      <c r="A147" s="8" t="s">
        <v>112</v>
      </c>
      <c r="B147" s="11">
        <v>2021</v>
      </c>
      <c r="C147" s="12" t="s">
        <v>2739</v>
      </c>
      <c r="D147" s="40">
        <v>70</v>
      </c>
      <c r="E147" s="98">
        <v>0.16055045871559634</v>
      </c>
      <c r="F147" s="17"/>
    </row>
    <row r="148" spans="1:6" ht="16.2" customHeight="1" x14ac:dyDescent="0.3">
      <c r="A148" s="8" t="s">
        <v>112</v>
      </c>
      <c r="B148" s="11">
        <v>2021</v>
      </c>
      <c r="C148" s="12" t="s">
        <v>2736</v>
      </c>
      <c r="D148" s="40">
        <v>54</v>
      </c>
      <c r="E148" s="98">
        <v>0.12385321100917432</v>
      </c>
      <c r="F148" s="17"/>
    </row>
    <row r="149" spans="1:6" ht="16.2" customHeight="1" x14ac:dyDescent="0.3">
      <c r="A149" s="8" t="s">
        <v>112</v>
      </c>
      <c r="B149" s="11">
        <v>2021</v>
      </c>
      <c r="C149" s="12" t="s">
        <v>2746</v>
      </c>
      <c r="D149" s="40">
        <v>43</v>
      </c>
      <c r="E149" s="98">
        <v>9.862385321100918E-2</v>
      </c>
      <c r="F149" s="17"/>
    </row>
    <row r="150" spans="1:6" ht="16.2" customHeight="1" x14ac:dyDescent="0.3">
      <c r="A150" s="8" t="s">
        <v>112</v>
      </c>
      <c r="B150" s="11">
        <v>2021</v>
      </c>
      <c r="C150" s="12" t="s">
        <v>2735</v>
      </c>
      <c r="D150" s="40">
        <v>38</v>
      </c>
      <c r="E150" s="98">
        <v>8.7155963302752298E-2</v>
      </c>
      <c r="F150" s="17"/>
    </row>
    <row r="151" spans="1:6" ht="16.2" customHeight="1" x14ac:dyDescent="0.3">
      <c r="A151" s="8" t="s">
        <v>112</v>
      </c>
      <c r="B151" s="11">
        <v>2021</v>
      </c>
      <c r="C151" s="12" t="s">
        <v>2741</v>
      </c>
      <c r="D151" s="40">
        <v>31</v>
      </c>
      <c r="E151" s="98">
        <v>7.1100917431192664E-2</v>
      </c>
      <c r="F151" s="17"/>
    </row>
    <row r="152" spans="1:6" ht="16.2" customHeight="1" x14ac:dyDescent="0.3">
      <c r="A152" s="8" t="s">
        <v>112</v>
      </c>
      <c r="B152" s="11">
        <v>2021</v>
      </c>
      <c r="C152" s="12" t="s">
        <v>2742</v>
      </c>
      <c r="D152" s="40">
        <v>30</v>
      </c>
      <c r="E152" s="98">
        <v>6.8807339449541288E-2</v>
      </c>
      <c r="F152" s="17"/>
    </row>
    <row r="153" spans="1:6" ht="16.2" customHeight="1" x14ac:dyDescent="0.3">
      <c r="A153" s="8" t="s">
        <v>113</v>
      </c>
      <c r="B153" s="11">
        <v>2021</v>
      </c>
      <c r="C153" s="12" t="s">
        <v>2747</v>
      </c>
      <c r="D153" s="40">
        <v>311</v>
      </c>
      <c r="E153" s="98">
        <v>1</v>
      </c>
      <c r="F153" s="17"/>
    </row>
    <row r="154" spans="1:6" ht="16.2" customHeight="1" x14ac:dyDescent="0.3">
      <c r="A154" s="8" t="s">
        <v>113</v>
      </c>
      <c r="B154" s="11">
        <v>2021</v>
      </c>
      <c r="C154" s="12" t="s">
        <v>2735</v>
      </c>
      <c r="D154" s="40">
        <v>45</v>
      </c>
      <c r="E154" s="98">
        <v>0.14469453376205788</v>
      </c>
      <c r="F154" s="17"/>
    </row>
    <row r="155" spans="1:6" ht="16.2" customHeight="1" x14ac:dyDescent="0.3">
      <c r="A155" s="8" t="s">
        <v>113</v>
      </c>
      <c r="B155" s="11">
        <v>2021</v>
      </c>
      <c r="C155" s="12" t="s">
        <v>2739</v>
      </c>
      <c r="D155" s="40">
        <v>42</v>
      </c>
      <c r="E155" s="98">
        <v>0.13504823151125403</v>
      </c>
      <c r="F155" s="17"/>
    </row>
    <row r="156" spans="1:6" ht="16.2" customHeight="1" x14ac:dyDescent="0.3">
      <c r="A156" s="8" t="s">
        <v>113</v>
      </c>
      <c r="B156" s="11">
        <v>2021</v>
      </c>
      <c r="C156" s="12" t="s">
        <v>2746</v>
      </c>
      <c r="D156" s="40">
        <v>37</v>
      </c>
      <c r="E156" s="98">
        <v>0.11897106109324759</v>
      </c>
      <c r="F156" s="17"/>
    </row>
    <row r="157" spans="1:6" ht="16.2" customHeight="1" x14ac:dyDescent="0.3">
      <c r="A157" s="8" t="s">
        <v>113</v>
      </c>
      <c r="B157" s="11">
        <v>2021</v>
      </c>
      <c r="C157" s="12" t="s">
        <v>2736</v>
      </c>
      <c r="D157" s="40">
        <v>32</v>
      </c>
      <c r="E157" s="98">
        <v>0.10289389067524116</v>
      </c>
      <c r="F157" s="17"/>
    </row>
    <row r="158" spans="1:6" ht="16.2" customHeight="1" x14ac:dyDescent="0.3">
      <c r="A158" s="8" t="s">
        <v>113</v>
      </c>
      <c r="B158" s="11">
        <v>2021</v>
      </c>
      <c r="C158" s="12" t="s">
        <v>2737</v>
      </c>
      <c r="D158" s="40">
        <v>21</v>
      </c>
      <c r="E158" s="98">
        <v>6.7524115755627015E-2</v>
      </c>
      <c r="F158" s="17"/>
    </row>
    <row r="159" spans="1:6" ht="16.2" customHeight="1" x14ac:dyDescent="0.3">
      <c r="A159" s="8" t="s">
        <v>113</v>
      </c>
      <c r="B159" s="11">
        <v>2021</v>
      </c>
      <c r="C159" s="12" t="s">
        <v>2741</v>
      </c>
      <c r="D159" s="40">
        <v>21</v>
      </c>
      <c r="E159" s="98">
        <v>6.7524115755627015E-2</v>
      </c>
      <c r="F159" s="17"/>
    </row>
    <row r="160" spans="1:6" ht="16.2" customHeight="1" x14ac:dyDescent="0.3">
      <c r="A160" s="8" t="s">
        <v>114</v>
      </c>
      <c r="B160" s="11">
        <v>2022</v>
      </c>
      <c r="C160" s="12" t="s">
        <v>2747</v>
      </c>
      <c r="D160" s="40">
        <v>529</v>
      </c>
      <c r="E160" s="98">
        <v>1</v>
      </c>
      <c r="F160" s="17"/>
    </row>
    <row r="161" spans="1:6" ht="16.2" customHeight="1" x14ac:dyDescent="0.3">
      <c r="A161" s="8" t="s">
        <v>114</v>
      </c>
      <c r="B161" s="11">
        <v>2022</v>
      </c>
      <c r="C161" s="12" t="s">
        <v>2735</v>
      </c>
      <c r="D161" s="40">
        <v>145</v>
      </c>
      <c r="E161" s="98">
        <v>0.27410207939508507</v>
      </c>
      <c r="F161" s="17"/>
    </row>
    <row r="162" spans="1:6" ht="16.2" customHeight="1" x14ac:dyDescent="0.3">
      <c r="A162" s="8" t="s">
        <v>114</v>
      </c>
      <c r="B162" s="11">
        <v>2022</v>
      </c>
      <c r="C162" s="12" t="s">
        <v>2736</v>
      </c>
      <c r="D162" s="40">
        <v>59</v>
      </c>
      <c r="E162" s="98">
        <v>0.11153119092627599</v>
      </c>
      <c r="F162" s="17"/>
    </row>
    <row r="163" spans="1:6" x14ac:dyDescent="0.3">
      <c r="A163" s="8" t="s">
        <v>114</v>
      </c>
      <c r="B163" s="11">
        <v>2022</v>
      </c>
      <c r="C163" s="12" t="s">
        <v>2739</v>
      </c>
      <c r="D163" s="40">
        <v>55</v>
      </c>
      <c r="E163" s="98">
        <v>0.10396975425330812</v>
      </c>
      <c r="F163" s="17"/>
    </row>
    <row r="164" spans="1:6" x14ac:dyDescent="0.3">
      <c r="A164" s="8" t="s">
        <v>114</v>
      </c>
      <c r="B164" s="11">
        <v>2022</v>
      </c>
      <c r="C164" s="12" t="s">
        <v>2737</v>
      </c>
      <c r="D164" s="40">
        <v>33</v>
      </c>
      <c r="E164" s="98">
        <v>6.2381852551984876E-2</v>
      </c>
      <c r="F164" s="17"/>
    </row>
    <row r="165" spans="1:6" x14ac:dyDescent="0.3">
      <c r="A165" s="8" t="s">
        <v>114</v>
      </c>
      <c r="B165" s="11">
        <v>2022</v>
      </c>
      <c r="C165" s="12" t="s">
        <v>2742</v>
      </c>
      <c r="D165" s="40">
        <v>30</v>
      </c>
      <c r="E165" s="98">
        <v>5.6710775047258979E-2</v>
      </c>
      <c r="F165" s="17"/>
    </row>
    <row r="166" spans="1:6" x14ac:dyDescent="0.3">
      <c r="A166" s="8" t="s">
        <v>114</v>
      </c>
      <c r="B166" s="11">
        <v>2022</v>
      </c>
      <c r="C166" s="12" t="s">
        <v>2746</v>
      </c>
      <c r="D166" s="40">
        <v>29</v>
      </c>
      <c r="E166" s="98">
        <v>5.4820415879017016E-2</v>
      </c>
      <c r="F166" s="17"/>
    </row>
    <row r="167" spans="1:6" x14ac:dyDescent="0.3">
      <c r="A167" s="8" t="s">
        <v>115</v>
      </c>
      <c r="B167" s="11">
        <v>2022</v>
      </c>
      <c r="C167" s="12" t="s">
        <v>2747</v>
      </c>
      <c r="D167" s="40">
        <v>337</v>
      </c>
      <c r="E167" s="98">
        <v>1</v>
      </c>
      <c r="F167" s="17"/>
    </row>
    <row r="168" spans="1:6" x14ac:dyDescent="0.3">
      <c r="A168" s="8" t="s">
        <v>115</v>
      </c>
      <c r="B168" s="11">
        <v>2022</v>
      </c>
      <c r="C168" s="12" t="s">
        <v>2735</v>
      </c>
      <c r="D168" s="40">
        <v>84</v>
      </c>
      <c r="E168" s="98">
        <v>0.24925816023738873</v>
      </c>
      <c r="F168" s="17"/>
    </row>
    <row r="169" spans="1:6" x14ac:dyDescent="0.3">
      <c r="A169" s="8" t="s">
        <v>115</v>
      </c>
      <c r="B169" s="11">
        <v>2022</v>
      </c>
      <c r="C169" s="12" t="s">
        <v>2736</v>
      </c>
      <c r="D169" s="40">
        <v>38</v>
      </c>
      <c r="E169" s="98">
        <v>0.11275964391691394</v>
      </c>
      <c r="F169" s="17"/>
    </row>
    <row r="170" spans="1:6" x14ac:dyDescent="0.3">
      <c r="A170" s="8" t="s">
        <v>115</v>
      </c>
      <c r="B170" s="11">
        <v>2022</v>
      </c>
      <c r="C170" s="12" t="s">
        <v>2739</v>
      </c>
      <c r="D170" s="40">
        <v>36</v>
      </c>
      <c r="E170" s="98">
        <v>0.10682492581602374</v>
      </c>
      <c r="F170" s="17"/>
    </row>
    <row r="171" spans="1:6" x14ac:dyDescent="0.3">
      <c r="A171" s="8" t="s">
        <v>115</v>
      </c>
      <c r="B171" s="11">
        <v>2022</v>
      </c>
      <c r="C171" s="12" t="s">
        <v>2744</v>
      </c>
      <c r="D171" s="40">
        <v>22</v>
      </c>
      <c r="E171" s="98">
        <v>6.5281899109792291E-2</v>
      </c>
      <c r="F171" s="17"/>
    </row>
    <row r="172" spans="1:6" x14ac:dyDescent="0.3">
      <c r="A172" s="8" t="s">
        <v>115</v>
      </c>
      <c r="B172" s="11">
        <v>2022</v>
      </c>
      <c r="C172" s="12" t="s">
        <v>2737</v>
      </c>
      <c r="D172" s="40">
        <v>20</v>
      </c>
      <c r="E172" s="98">
        <v>5.9347181008902079E-2</v>
      </c>
      <c r="F172" s="17"/>
    </row>
    <row r="173" spans="1:6" x14ac:dyDescent="0.3">
      <c r="A173" s="8" t="s">
        <v>115</v>
      </c>
      <c r="B173" s="11">
        <v>2022</v>
      </c>
      <c r="C173" s="12" t="s">
        <v>2746</v>
      </c>
      <c r="D173" s="40">
        <v>15</v>
      </c>
      <c r="E173" s="98">
        <v>4.4510385756676561E-2</v>
      </c>
      <c r="F173" s="17"/>
    </row>
    <row r="174" spans="1:6" x14ac:dyDescent="0.3">
      <c r="A174" s="8" t="s">
        <v>125</v>
      </c>
      <c r="B174" s="11" t="s">
        <v>125</v>
      </c>
      <c r="C174" s="12" t="s">
        <v>2747</v>
      </c>
      <c r="D174" s="40">
        <v>13421</v>
      </c>
      <c r="E174" s="98">
        <v>1</v>
      </c>
      <c r="F174" s="17"/>
    </row>
    <row r="175" spans="1:6" x14ac:dyDescent="0.3">
      <c r="A175" s="8" t="s">
        <v>125</v>
      </c>
      <c r="B175" s="11" t="s">
        <v>125</v>
      </c>
      <c r="C175" s="12" t="s">
        <v>2735</v>
      </c>
      <c r="D175" s="40">
        <v>3033</v>
      </c>
      <c r="E175" s="98">
        <v>0.22598912152596676</v>
      </c>
      <c r="F175" s="17"/>
    </row>
    <row r="176" spans="1:6" x14ac:dyDescent="0.3">
      <c r="A176" s="8" t="s">
        <v>125</v>
      </c>
      <c r="B176" s="11" t="s">
        <v>125</v>
      </c>
      <c r="C176" s="12" t="s">
        <v>2736</v>
      </c>
      <c r="D176" s="40">
        <v>1825</v>
      </c>
      <c r="E176" s="98">
        <v>0.13598092541539378</v>
      </c>
      <c r="F176" s="17"/>
    </row>
    <row r="177" spans="1:6" x14ac:dyDescent="0.3">
      <c r="A177" s="8" t="s">
        <v>125</v>
      </c>
      <c r="B177" s="11" t="s">
        <v>125</v>
      </c>
      <c r="C177" s="12" t="s">
        <v>2739</v>
      </c>
      <c r="D177" s="40">
        <v>1616</v>
      </c>
      <c r="E177" s="98">
        <v>0.12040831532672677</v>
      </c>
      <c r="F177" s="17"/>
    </row>
    <row r="178" spans="1:6" x14ac:dyDescent="0.3">
      <c r="A178" s="8" t="s">
        <v>125</v>
      </c>
      <c r="B178" s="11" t="s">
        <v>125</v>
      </c>
      <c r="C178" s="12" t="s">
        <v>2746</v>
      </c>
      <c r="D178" s="40">
        <v>966</v>
      </c>
      <c r="E178" s="98">
        <v>7.1976752850011178E-2</v>
      </c>
      <c r="F178" s="17"/>
    </row>
    <row r="179" spans="1:6" x14ac:dyDescent="0.3">
      <c r="A179" s="8" t="s">
        <v>125</v>
      </c>
      <c r="B179" s="11" t="s">
        <v>125</v>
      </c>
      <c r="C179" s="12" t="s">
        <v>2742</v>
      </c>
      <c r="D179" s="40">
        <v>915</v>
      </c>
      <c r="E179" s="98">
        <v>6.817673794799195E-2</v>
      </c>
      <c r="F179" s="17"/>
    </row>
    <row r="180" spans="1:6" x14ac:dyDescent="0.3">
      <c r="A180" s="8" t="s">
        <v>125</v>
      </c>
      <c r="B180" s="11" t="s">
        <v>125</v>
      </c>
      <c r="C180" s="12" t="s">
        <v>2737</v>
      </c>
      <c r="D180" s="40">
        <v>860</v>
      </c>
      <c r="E180" s="98">
        <v>6.407868266150063E-2</v>
      </c>
      <c r="F180" s="17"/>
    </row>
  </sheetData>
  <hyperlinks>
    <hyperlink ref="A4" location="Contents!A1" display="Back to table of contents"/>
  </hyperlinks>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0"/>
  <sheetViews>
    <sheetView workbookViewId="0"/>
  </sheetViews>
  <sheetFormatPr defaultColWidth="9.33203125" defaultRowHeight="15.6" x14ac:dyDescent="0.3"/>
  <cols>
    <col min="1" max="2" width="16.6640625" style="7" customWidth="1"/>
    <col min="3" max="3" width="42.88671875" style="7" customWidth="1"/>
    <col min="4" max="4" width="16.6640625" style="7" customWidth="1"/>
    <col min="5" max="5" width="16.6640625" style="41" customWidth="1"/>
    <col min="6" max="14" width="9.33203125" style="7"/>
    <col min="15" max="15" width="38" style="7" hidden="1" customWidth="1"/>
    <col min="16" max="16" width="31.88671875" style="7" hidden="1" customWidth="1"/>
    <col min="17" max="17" width="22.88671875" style="7" customWidth="1"/>
    <col min="18" max="18" width="32.109375" style="7" customWidth="1"/>
    <col min="19" max="19" width="32.33203125" style="7" bestFit="1" customWidth="1"/>
    <col min="20" max="20" width="31" style="7" customWidth="1"/>
    <col min="21" max="21" width="50" style="7" bestFit="1" customWidth="1"/>
    <col min="22" max="22" width="24" style="7" bestFit="1" customWidth="1"/>
    <col min="23" max="23" width="23.33203125" style="7" customWidth="1"/>
    <col min="24" max="24" width="5.88671875" style="7" customWidth="1"/>
    <col min="25" max="25" width="11.33203125" style="7" customWidth="1"/>
    <col min="26" max="26" width="21.33203125" style="7" bestFit="1" customWidth="1"/>
    <col min="27" max="27" width="30" style="7" bestFit="1" customWidth="1"/>
    <col min="28" max="28" width="30.33203125" style="7" bestFit="1" customWidth="1"/>
    <col min="29" max="29" width="28.5546875" style="7" bestFit="1" customWidth="1"/>
    <col min="30" max="30" width="8.33203125" style="7" customWidth="1"/>
    <col min="31" max="31" width="22.44140625" style="7" bestFit="1" customWidth="1"/>
    <col min="32" max="32" width="21.6640625" style="7" bestFit="1" customWidth="1"/>
    <col min="33" max="33" width="5.33203125" style="7" customWidth="1"/>
    <col min="34" max="34" width="5.6640625" style="7" customWidth="1"/>
    <col min="35" max="35" width="9.6640625" style="7" bestFit="1" customWidth="1"/>
    <col min="36" max="36" width="10.6640625" style="7" bestFit="1" customWidth="1"/>
    <col min="37" max="16384" width="9.33203125" style="7"/>
  </cols>
  <sheetData>
    <row r="1" spans="1:36" s="4" customFormat="1" x14ac:dyDescent="0.3">
      <c r="A1" s="3" t="s">
        <v>2831</v>
      </c>
      <c r="E1" s="13"/>
    </row>
    <row r="2" spans="1:36" s="4" customFormat="1" ht="15" x14ac:dyDescent="0.25">
      <c r="A2" s="5" t="s">
        <v>2853</v>
      </c>
      <c r="E2" s="13"/>
    </row>
    <row r="3" spans="1:36" s="4" customFormat="1" ht="15" x14ac:dyDescent="0.25">
      <c r="A3" s="5" t="s">
        <v>16</v>
      </c>
      <c r="E3" s="13"/>
    </row>
    <row r="4" spans="1:36" s="4" customFormat="1" ht="30" customHeight="1" x14ac:dyDescent="0.3">
      <c r="A4" s="6" t="s">
        <v>20</v>
      </c>
      <c r="E4" s="13"/>
      <c r="O4" s="77" t="s">
        <v>2764</v>
      </c>
      <c r="P4" t="s">
        <v>2767</v>
      </c>
      <c r="Q4"/>
      <c r="R4"/>
      <c r="S4"/>
      <c r="T4"/>
      <c r="U4"/>
      <c r="V4"/>
      <c r="W4"/>
      <c r="X4"/>
      <c r="Y4"/>
      <c r="Z4"/>
      <c r="AA4"/>
      <c r="AB4"/>
      <c r="AC4"/>
      <c r="AD4"/>
      <c r="AE4"/>
      <c r="AF4"/>
      <c r="AG4"/>
      <c r="AH4"/>
      <c r="AI4"/>
      <c r="AJ4"/>
    </row>
    <row r="5" spans="1:36" ht="95.1" customHeight="1" thickBot="1" x14ac:dyDescent="0.35">
      <c r="A5" s="87" t="s">
        <v>59</v>
      </c>
      <c r="B5" s="88" t="s">
        <v>124</v>
      </c>
      <c r="C5" s="88" t="s">
        <v>121</v>
      </c>
      <c r="D5" s="44" t="s">
        <v>122</v>
      </c>
      <c r="E5" s="91" t="s">
        <v>2837</v>
      </c>
      <c r="O5" s="79" t="s">
        <v>2770</v>
      </c>
      <c r="P5" s="78">
        <v>11148</v>
      </c>
      <c r="Q5"/>
      <c r="R5"/>
      <c r="S5"/>
      <c r="T5"/>
      <c r="U5"/>
      <c r="V5"/>
      <c r="W5"/>
      <c r="X5"/>
      <c r="Y5"/>
      <c r="Z5"/>
      <c r="AA5"/>
      <c r="AB5"/>
      <c r="AC5"/>
      <c r="AD5"/>
      <c r="AE5"/>
      <c r="AF5"/>
      <c r="AG5"/>
      <c r="AH5"/>
      <c r="AI5"/>
      <c r="AJ5"/>
    </row>
    <row r="6" spans="1:36" ht="30" customHeight="1" x14ac:dyDescent="0.3">
      <c r="A6" s="10" t="s">
        <v>2770</v>
      </c>
      <c r="B6" s="102" t="s">
        <v>2766</v>
      </c>
      <c r="C6" s="127" t="s">
        <v>2747</v>
      </c>
      <c r="D6" s="128">
        <v>668</v>
      </c>
      <c r="E6" s="115">
        <v>1</v>
      </c>
      <c r="H6" s="100"/>
      <c r="O6" s="92" t="s">
        <v>2766</v>
      </c>
      <c r="P6" s="78">
        <v>1090</v>
      </c>
      <c r="Q6"/>
      <c r="R6"/>
      <c r="S6"/>
      <c r="T6"/>
      <c r="U6"/>
      <c r="V6"/>
      <c r="W6"/>
      <c r="X6"/>
      <c r="Y6"/>
      <c r="Z6"/>
      <c r="AA6"/>
      <c r="AB6"/>
      <c r="AC6"/>
      <c r="AD6"/>
      <c r="AE6"/>
      <c r="AF6"/>
      <c r="AG6"/>
      <c r="AH6"/>
      <c r="AI6"/>
      <c r="AJ6"/>
    </row>
    <row r="7" spans="1:36" ht="16.2" customHeight="1" x14ac:dyDescent="0.3">
      <c r="A7" s="10" t="s">
        <v>2770</v>
      </c>
      <c r="B7" s="11" t="s">
        <v>2766</v>
      </c>
      <c r="C7" s="12" t="s">
        <v>2739</v>
      </c>
      <c r="D7" s="38">
        <v>128</v>
      </c>
      <c r="E7" s="65">
        <v>0.19161676646706588</v>
      </c>
      <c r="H7" s="100"/>
      <c r="O7" s="93" t="s">
        <v>2747</v>
      </c>
      <c r="P7" s="78">
        <v>668</v>
      </c>
      <c r="Q7"/>
      <c r="R7"/>
      <c r="S7"/>
      <c r="T7"/>
      <c r="U7"/>
      <c r="V7"/>
      <c r="W7"/>
      <c r="X7"/>
      <c r="Y7"/>
      <c r="Z7"/>
      <c r="AA7"/>
      <c r="AB7"/>
      <c r="AC7"/>
      <c r="AD7"/>
      <c r="AE7"/>
      <c r="AF7"/>
      <c r="AG7"/>
      <c r="AH7"/>
      <c r="AI7"/>
      <c r="AJ7"/>
    </row>
    <row r="8" spans="1:36" ht="16.2" customHeight="1" x14ac:dyDescent="0.3">
      <c r="A8" s="10" t="s">
        <v>2770</v>
      </c>
      <c r="B8" s="102" t="s">
        <v>2766</v>
      </c>
      <c r="C8" s="129" t="s">
        <v>2746</v>
      </c>
      <c r="D8" s="110">
        <v>85</v>
      </c>
      <c r="E8" s="115">
        <v>0.12724550898203593</v>
      </c>
      <c r="H8" s="100"/>
      <c r="O8" s="93" t="s">
        <v>2739</v>
      </c>
      <c r="P8" s="78">
        <v>128</v>
      </c>
      <c r="Q8"/>
      <c r="R8"/>
      <c r="S8"/>
      <c r="T8"/>
      <c r="U8"/>
      <c r="V8"/>
      <c r="W8"/>
      <c r="X8"/>
      <c r="Y8"/>
    </row>
    <row r="9" spans="1:36" ht="16.2" customHeight="1" x14ac:dyDescent="0.3">
      <c r="A9" s="10" t="s">
        <v>2770</v>
      </c>
      <c r="B9" s="11" t="s">
        <v>2766</v>
      </c>
      <c r="C9" s="12" t="s">
        <v>2741</v>
      </c>
      <c r="D9" s="39">
        <v>64</v>
      </c>
      <c r="E9" s="65">
        <v>9.580838323353294E-2</v>
      </c>
      <c r="H9" s="100"/>
      <c r="O9" s="93" t="s">
        <v>2748</v>
      </c>
      <c r="P9" s="78">
        <v>40</v>
      </c>
      <c r="Q9"/>
      <c r="R9"/>
      <c r="S9"/>
      <c r="T9"/>
      <c r="U9"/>
      <c r="V9"/>
      <c r="W9"/>
      <c r="X9"/>
      <c r="Y9"/>
    </row>
    <row r="10" spans="1:36" ht="16.2" customHeight="1" x14ac:dyDescent="0.3">
      <c r="A10" s="10" t="s">
        <v>2770</v>
      </c>
      <c r="B10" s="11" t="s">
        <v>2766</v>
      </c>
      <c r="C10" s="129" t="s">
        <v>2736</v>
      </c>
      <c r="D10" s="39">
        <v>58</v>
      </c>
      <c r="E10" s="65">
        <v>8.6826347305389226E-2</v>
      </c>
      <c r="H10" s="100"/>
      <c r="O10" s="93" t="s">
        <v>2742</v>
      </c>
      <c r="P10" s="78">
        <v>47</v>
      </c>
      <c r="Q10"/>
      <c r="R10"/>
      <c r="S10"/>
      <c r="T10"/>
      <c r="U10"/>
      <c r="V10"/>
      <c r="W10"/>
      <c r="X10"/>
      <c r="Y10"/>
    </row>
    <row r="11" spans="1:36" ht="16.2" customHeight="1" x14ac:dyDescent="0.3">
      <c r="A11" s="10" t="s">
        <v>2770</v>
      </c>
      <c r="B11" s="11" t="s">
        <v>2766</v>
      </c>
      <c r="C11" s="12" t="s">
        <v>2742</v>
      </c>
      <c r="D11" s="39">
        <v>47</v>
      </c>
      <c r="E11" s="65">
        <v>7.0359281437125748E-2</v>
      </c>
      <c r="H11" s="100"/>
      <c r="O11" s="93" t="s">
        <v>2736</v>
      </c>
      <c r="P11" s="78">
        <v>58</v>
      </c>
      <c r="Q11"/>
      <c r="R11"/>
      <c r="S11"/>
      <c r="T11"/>
      <c r="U11"/>
      <c r="V11"/>
      <c r="W11"/>
      <c r="X11"/>
      <c r="Y11"/>
    </row>
    <row r="12" spans="1:36" ht="16.2" customHeight="1" x14ac:dyDescent="0.3">
      <c r="A12" s="10" t="s">
        <v>2770</v>
      </c>
      <c r="B12" s="11" t="s">
        <v>2766</v>
      </c>
      <c r="C12" s="12" t="s">
        <v>2748</v>
      </c>
      <c r="D12" s="39">
        <v>40</v>
      </c>
      <c r="E12" s="65">
        <v>5.9880239520958084E-2</v>
      </c>
      <c r="H12" s="100"/>
      <c r="O12" s="93" t="s">
        <v>2746</v>
      </c>
      <c r="P12" s="78">
        <v>85</v>
      </c>
      <c r="Q12"/>
      <c r="R12"/>
      <c r="S12"/>
      <c r="T12"/>
      <c r="U12"/>
      <c r="V12"/>
      <c r="W12"/>
      <c r="X12"/>
      <c r="Y12"/>
    </row>
    <row r="13" spans="1:36" ht="16.2" customHeight="1" x14ac:dyDescent="0.3">
      <c r="A13" s="10" t="s">
        <v>2770</v>
      </c>
      <c r="B13" s="102" t="s">
        <v>2765</v>
      </c>
      <c r="C13" s="129" t="s">
        <v>2747</v>
      </c>
      <c r="D13" s="110">
        <v>5804</v>
      </c>
      <c r="E13" s="115">
        <v>1</v>
      </c>
      <c r="H13" s="100"/>
      <c r="O13" s="93" t="s">
        <v>2741</v>
      </c>
      <c r="P13" s="78">
        <v>64</v>
      </c>
      <c r="Q13"/>
      <c r="R13"/>
      <c r="S13"/>
      <c r="T13"/>
      <c r="U13"/>
      <c r="V13"/>
      <c r="W13"/>
      <c r="X13"/>
      <c r="Y13"/>
    </row>
    <row r="14" spans="1:36" ht="16.2" customHeight="1" x14ac:dyDescent="0.3">
      <c r="A14" s="10" t="s">
        <v>2770</v>
      </c>
      <c r="B14" s="11" t="s">
        <v>2765</v>
      </c>
      <c r="C14" s="12" t="s">
        <v>2735</v>
      </c>
      <c r="D14" s="38">
        <v>1851</v>
      </c>
      <c r="E14" s="65">
        <v>0.31891798759476225</v>
      </c>
      <c r="H14" s="100"/>
      <c r="O14" s="92" t="s">
        <v>2765</v>
      </c>
      <c r="P14" s="78">
        <v>10058</v>
      </c>
      <c r="Q14"/>
      <c r="R14"/>
      <c r="S14"/>
      <c r="T14"/>
      <c r="U14"/>
      <c r="V14"/>
      <c r="W14"/>
      <c r="X14"/>
      <c r="Y14"/>
    </row>
    <row r="15" spans="1:36" ht="16.2" customHeight="1" x14ac:dyDescent="0.3">
      <c r="A15" s="10" t="s">
        <v>2770</v>
      </c>
      <c r="B15" s="11" t="s">
        <v>2765</v>
      </c>
      <c r="C15" s="12" t="s">
        <v>2739</v>
      </c>
      <c r="D15" s="38">
        <v>763</v>
      </c>
      <c r="E15" s="65">
        <v>0.13146106133700897</v>
      </c>
      <c r="H15" s="100"/>
      <c r="O15" s="93" t="s">
        <v>2747</v>
      </c>
      <c r="P15" s="78">
        <v>5804</v>
      </c>
      <c r="Q15"/>
      <c r="R15"/>
      <c r="S15"/>
      <c r="T15"/>
      <c r="U15"/>
      <c r="V15"/>
      <c r="W15"/>
      <c r="X15"/>
      <c r="Y15"/>
    </row>
    <row r="16" spans="1:36" ht="16.2" customHeight="1" x14ac:dyDescent="0.3">
      <c r="A16" s="10" t="s">
        <v>2770</v>
      </c>
      <c r="B16" s="11" t="s">
        <v>2765</v>
      </c>
      <c r="C16" s="129" t="s">
        <v>2736</v>
      </c>
      <c r="D16" s="38">
        <v>497</v>
      </c>
      <c r="E16" s="65">
        <v>8.5630599586492079E-2</v>
      </c>
      <c r="H16" s="100"/>
      <c r="O16" s="93" t="s">
        <v>2737</v>
      </c>
      <c r="P16" s="78">
        <v>375</v>
      </c>
      <c r="Q16"/>
      <c r="R16"/>
      <c r="S16"/>
      <c r="T16"/>
      <c r="U16"/>
      <c r="V16"/>
      <c r="W16"/>
      <c r="X16"/>
      <c r="Y16"/>
    </row>
    <row r="17" spans="1:25" ht="16.2" customHeight="1" x14ac:dyDescent="0.3">
      <c r="A17" s="10" t="s">
        <v>2770</v>
      </c>
      <c r="B17" s="11" t="s">
        <v>2765</v>
      </c>
      <c r="C17" s="12" t="s">
        <v>2742</v>
      </c>
      <c r="D17" s="38">
        <v>413</v>
      </c>
      <c r="E17" s="65">
        <v>7.1157822191592002E-2</v>
      </c>
      <c r="H17" s="100"/>
      <c r="O17" s="93" t="s">
        <v>2739</v>
      </c>
      <c r="P17" s="78">
        <v>763</v>
      </c>
      <c r="Q17"/>
      <c r="R17"/>
      <c r="S17"/>
      <c r="T17"/>
      <c r="U17"/>
      <c r="V17"/>
      <c r="W17"/>
      <c r="X17"/>
      <c r="Y17"/>
    </row>
    <row r="18" spans="1:25" ht="16.2" customHeight="1" x14ac:dyDescent="0.3">
      <c r="A18" s="10" t="s">
        <v>2770</v>
      </c>
      <c r="B18" s="11" t="s">
        <v>2765</v>
      </c>
      <c r="C18" s="12" t="s">
        <v>2737</v>
      </c>
      <c r="D18" s="38">
        <v>375</v>
      </c>
      <c r="E18" s="65">
        <v>6.4610613370089595E-2</v>
      </c>
      <c r="H18" s="100"/>
      <c r="O18" s="93" t="s">
        <v>2735</v>
      </c>
      <c r="P18" s="78">
        <v>1851</v>
      </c>
      <c r="Q18"/>
      <c r="R18"/>
      <c r="S18"/>
      <c r="T18"/>
      <c r="U18"/>
      <c r="V18"/>
      <c r="W18"/>
      <c r="X18"/>
      <c r="Y18"/>
    </row>
    <row r="19" spans="1:25" ht="16.2" customHeight="1" x14ac:dyDescent="0.3">
      <c r="A19" s="10" t="s">
        <v>2770</v>
      </c>
      <c r="B19" s="102" t="s">
        <v>2765</v>
      </c>
      <c r="C19" s="129" t="s">
        <v>2746</v>
      </c>
      <c r="D19" s="110">
        <v>355</v>
      </c>
      <c r="E19" s="115">
        <v>6.1164713990351484E-2</v>
      </c>
      <c r="H19" s="100"/>
      <c r="O19" s="93" t="s">
        <v>2742</v>
      </c>
      <c r="P19" s="78">
        <v>413</v>
      </c>
      <c r="Q19"/>
    </row>
    <row r="20" spans="1:25" ht="16.2" customHeight="1" x14ac:dyDescent="0.3">
      <c r="A20" s="10" t="s">
        <v>2770</v>
      </c>
      <c r="B20" s="102" t="s">
        <v>2749</v>
      </c>
      <c r="C20" s="129" t="s">
        <v>2747</v>
      </c>
      <c r="D20" s="110">
        <v>6472</v>
      </c>
      <c r="E20" s="115">
        <v>1</v>
      </c>
      <c r="H20" s="100"/>
      <c r="O20" s="93" t="s">
        <v>2736</v>
      </c>
      <c r="P20" s="78">
        <v>497</v>
      </c>
      <c r="Q20"/>
    </row>
    <row r="21" spans="1:25" ht="16.2" customHeight="1" x14ac:dyDescent="0.3">
      <c r="A21" s="10" t="s">
        <v>2770</v>
      </c>
      <c r="B21" s="11" t="s">
        <v>2749</v>
      </c>
      <c r="C21" s="12" t="s">
        <v>2735</v>
      </c>
      <c r="D21" s="39">
        <v>1854</v>
      </c>
      <c r="E21" s="65">
        <v>0.28646477132262049</v>
      </c>
      <c r="H21" s="100"/>
      <c r="O21" s="93" t="s">
        <v>2746</v>
      </c>
      <c r="P21" s="78">
        <v>355</v>
      </c>
      <c r="Q21"/>
    </row>
    <row r="22" spans="1:25" ht="16.2" customHeight="1" x14ac:dyDescent="0.3">
      <c r="A22" s="10" t="s">
        <v>2770</v>
      </c>
      <c r="B22" s="11" t="s">
        <v>2749</v>
      </c>
      <c r="C22" s="12" t="s">
        <v>2739</v>
      </c>
      <c r="D22" s="38">
        <v>891</v>
      </c>
      <c r="E22" s="65">
        <v>0.1376699629171817</v>
      </c>
      <c r="H22" s="100"/>
      <c r="O22" s="79" t="s">
        <v>2769</v>
      </c>
      <c r="P22" s="78">
        <v>11745</v>
      </c>
    </row>
    <row r="23" spans="1:25" ht="16.2" customHeight="1" x14ac:dyDescent="0.3">
      <c r="A23" s="10" t="s">
        <v>2770</v>
      </c>
      <c r="B23" s="11" t="s">
        <v>2749</v>
      </c>
      <c r="C23" s="129" t="s">
        <v>2736</v>
      </c>
      <c r="D23" s="38">
        <v>555</v>
      </c>
      <c r="E23" s="65">
        <v>8.5754017305315205E-2</v>
      </c>
      <c r="H23" s="100"/>
      <c r="O23" s="92" t="s">
        <v>2766</v>
      </c>
      <c r="P23" s="78">
        <v>1729</v>
      </c>
    </row>
    <row r="24" spans="1:25" ht="16.2" customHeight="1" x14ac:dyDescent="0.3">
      <c r="A24" s="10" t="s">
        <v>2770</v>
      </c>
      <c r="B24" s="11" t="s">
        <v>2749</v>
      </c>
      <c r="C24" s="12" t="s">
        <v>2742</v>
      </c>
      <c r="D24" s="39">
        <v>460</v>
      </c>
      <c r="E24" s="65">
        <v>7.1075401730531521E-2</v>
      </c>
      <c r="H24" s="100"/>
      <c r="O24" s="93" t="s">
        <v>2747</v>
      </c>
      <c r="P24" s="78">
        <v>1045</v>
      </c>
    </row>
    <row r="25" spans="1:25" ht="16.2" customHeight="1" x14ac:dyDescent="0.3">
      <c r="A25" s="10" t="s">
        <v>2770</v>
      </c>
      <c r="B25" s="102" t="s">
        <v>2749</v>
      </c>
      <c r="C25" s="129" t="s">
        <v>2746</v>
      </c>
      <c r="D25" s="110">
        <v>440</v>
      </c>
      <c r="E25" s="115">
        <v>6.7985166872682329E-2</v>
      </c>
      <c r="H25" s="100"/>
      <c r="O25" s="93" t="s">
        <v>2739</v>
      </c>
      <c r="P25" s="78">
        <v>102</v>
      </c>
    </row>
    <row r="26" spans="1:25" ht="16.2" customHeight="1" x14ac:dyDescent="0.3">
      <c r="A26" s="10" t="s">
        <v>2770</v>
      </c>
      <c r="B26" s="11" t="s">
        <v>2749</v>
      </c>
      <c r="C26" s="12" t="s">
        <v>2737</v>
      </c>
      <c r="D26" s="39">
        <v>392</v>
      </c>
      <c r="E26" s="65">
        <v>6.0568603213844253E-2</v>
      </c>
      <c r="H26" s="100"/>
      <c r="O26" s="93" t="s">
        <v>2748</v>
      </c>
      <c r="P26" s="78">
        <v>90</v>
      </c>
    </row>
    <row r="27" spans="1:25" ht="16.2" customHeight="1" x14ac:dyDescent="0.3">
      <c r="A27" s="8" t="s">
        <v>2769</v>
      </c>
      <c r="B27" s="102" t="s">
        <v>2766</v>
      </c>
      <c r="C27" s="129" t="s">
        <v>2747</v>
      </c>
      <c r="D27" s="110">
        <v>1045</v>
      </c>
      <c r="E27" s="115">
        <v>1</v>
      </c>
      <c r="H27" s="100"/>
      <c r="O27" s="93" t="s">
        <v>2742</v>
      </c>
      <c r="P27" s="78">
        <v>66</v>
      </c>
    </row>
    <row r="28" spans="1:25" ht="16.2" customHeight="1" x14ac:dyDescent="0.3">
      <c r="A28" s="8" t="s">
        <v>2769</v>
      </c>
      <c r="B28" s="102" t="s">
        <v>2766</v>
      </c>
      <c r="C28" s="129" t="s">
        <v>2746</v>
      </c>
      <c r="D28" s="110">
        <v>176</v>
      </c>
      <c r="E28" s="115">
        <v>0.16842105263157894</v>
      </c>
      <c r="H28" s="100"/>
      <c r="O28" s="93" t="s">
        <v>2736</v>
      </c>
      <c r="P28" s="78">
        <v>115</v>
      </c>
    </row>
    <row r="29" spans="1:25" ht="16.2" customHeight="1" x14ac:dyDescent="0.3">
      <c r="A29" s="8" t="s">
        <v>2769</v>
      </c>
      <c r="B29" s="11" t="s">
        <v>2766</v>
      </c>
      <c r="C29" s="12" t="s">
        <v>2741</v>
      </c>
      <c r="D29" s="38">
        <v>135</v>
      </c>
      <c r="E29" s="65">
        <v>0.12918660287081341</v>
      </c>
      <c r="H29" s="100"/>
      <c r="O29" s="93" t="s">
        <v>2746</v>
      </c>
      <c r="P29" s="78">
        <v>176</v>
      </c>
    </row>
    <row r="30" spans="1:25" ht="16.2" customHeight="1" x14ac:dyDescent="0.3">
      <c r="A30" s="8" t="s">
        <v>2769</v>
      </c>
      <c r="B30" s="11" t="s">
        <v>2766</v>
      </c>
      <c r="C30" s="129" t="s">
        <v>2736</v>
      </c>
      <c r="D30" s="38">
        <v>115</v>
      </c>
      <c r="E30" s="65">
        <v>0.11004784688995216</v>
      </c>
      <c r="H30" s="100"/>
      <c r="O30" s="93" t="s">
        <v>2741</v>
      </c>
      <c r="P30" s="78">
        <v>135</v>
      </c>
    </row>
    <row r="31" spans="1:25" ht="16.2" customHeight="1" x14ac:dyDescent="0.3">
      <c r="A31" s="8" t="s">
        <v>2769</v>
      </c>
      <c r="B31" s="11" t="s">
        <v>2766</v>
      </c>
      <c r="C31" s="12" t="s">
        <v>2739</v>
      </c>
      <c r="D31" s="39">
        <v>102</v>
      </c>
      <c r="E31" s="65">
        <v>9.7607655502392338E-2</v>
      </c>
      <c r="H31" s="100"/>
      <c r="O31" s="92" t="s">
        <v>2765</v>
      </c>
      <c r="P31" s="78">
        <v>10016</v>
      </c>
    </row>
    <row r="32" spans="1:25" ht="16.2" customHeight="1" x14ac:dyDescent="0.3">
      <c r="A32" s="8" t="s">
        <v>2769</v>
      </c>
      <c r="B32" s="11" t="s">
        <v>2766</v>
      </c>
      <c r="C32" s="12" t="s">
        <v>2748</v>
      </c>
      <c r="D32" s="39">
        <v>90</v>
      </c>
      <c r="E32" s="65">
        <v>8.6124401913875603E-2</v>
      </c>
      <c r="H32" s="100"/>
      <c r="O32" s="93" t="s">
        <v>2747</v>
      </c>
      <c r="P32" s="78">
        <v>5904</v>
      </c>
    </row>
    <row r="33" spans="1:16" ht="16.2" customHeight="1" x14ac:dyDescent="0.3">
      <c r="A33" s="8" t="s">
        <v>2769</v>
      </c>
      <c r="B33" s="11" t="s">
        <v>2766</v>
      </c>
      <c r="C33" s="12" t="s">
        <v>2742</v>
      </c>
      <c r="D33" s="39">
        <v>66</v>
      </c>
      <c r="E33" s="65">
        <v>6.3157894736842107E-2</v>
      </c>
      <c r="H33" s="100"/>
      <c r="O33" s="93" t="s">
        <v>2737</v>
      </c>
      <c r="P33" s="78">
        <v>420</v>
      </c>
    </row>
    <row r="34" spans="1:16" ht="16.2" customHeight="1" x14ac:dyDescent="0.3">
      <c r="A34" s="8" t="s">
        <v>2769</v>
      </c>
      <c r="B34" s="102" t="s">
        <v>2765</v>
      </c>
      <c r="C34" s="127" t="s">
        <v>2747</v>
      </c>
      <c r="D34" s="110">
        <v>5904</v>
      </c>
      <c r="E34" s="115">
        <v>1</v>
      </c>
      <c r="H34" s="100"/>
      <c r="O34" s="93" t="s">
        <v>2739</v>
      </c>
      <c r="P34" s="78">
        <v>623</v>
      </c>
    </row>
    <row r="35" spans="1:16" ht="16.2" customHeight="1" x14ac:dyDescent="0.3">
      <c r="A35" s="8" t="s">
        <v>2769</v>
      </c>
      <c r="B35" s="11" t="s">
        <v>2765</v>
      </c>
      <c r="C35" s="12" t="s">
        <v>2735</v>
      </c>
      <c r="D35" s="40">
        <v>1175</v>
      </c>
      <c r="E35" s="65">
        <v>0.19901761517615177</v>
      </c>
      <c r="H35" s="100"/>
      <c r="O35" s="93" t="s">
        <v>2735</v>
      </c>
      <c r="P35" s="78">
        <v>1175</v>
      </c>
    </row>
    <row r="36" spans="1:16" ht="16.2" customHeight="1" x14ac:dyDescent="0.3">
      <c r="A36" s="8" t="s">
        <v>2769</v>
      </c>
      <c r="B36" s="11" t="s">
        <v>2765</v>
      </c>
      <c r="C36" s="129" t="s">
        <v>2736</v>
      </c>
      <c r="D36" s="38">
        <v>1155</v>
      </c>
      <c r="E36" s="65">
        <v>0.195630081300813</v>
      </c>
      <c r="H36" s="100"/>
      <c r="O36" s="93" t="s">
        <v>2742</v>
      </c>
      <c r="P36" s="78">
        <v>389</v>
      </c>
    </row>
    <row r="37" spans="1:16" ht="16.2" customHeight="1" x14ac:dyDescent="0.3">
      <c r="A37" s="8" t="s">
        <v>2769</v>
      </c>
      <c r="B37" s="11" t="s">
        <v>2765</v>
      </c>
      <c r="C37" s="12" t="s">
        <v>2739</v>
      </c>
      <c r="D37" s="38">
        <v>623</v>
      </c>
      <c r="E37" s="65">
        <v>0.10552168021680217</v>
      </c>
      <c r="H37" s="100"/>
      <c r="O37" s="93" t="s">
        <v>2736</v>
      </c>
      <c r="P37" s="78">
        <v>1155</v>
      </c>
    </row>
    <row r="38" spans="1:16" ht="16.2" customHeight="1" x14ac:dyDescent="0.3">
      <c r="A38" s="8" t="s">
        <v>2769</v>
      </c>
      <c r="B38" s="11" t="s">
        <v>2765</v>
      </c>
      <c r="C38" s="12" t="s">
        <v>2737</v>
      </c>
      <c r="D38" s="38">
        <v>420</v>
      </c>
      <c r="E38" s="65">
        <v>7.113821138211382E-2</v>
      </c>
      <c r="H38" s="100"/>
      <c r="O38" s="93" t="s">
        <v>2746</v>
      </c>
      <c r="P38" s="78">
        <v>350</v>
      </c>
    </row>
    <row r="39" spans="1:16" ht="16.2" customHeight="1" x14ac:dyDescent="0.3">
      <c r="A39" s="8" t="s">
        <v>2769</v>
      </c>
      <c r="B39" s="11" t="s">
        <v>2765</v>
      </c>
      <c r="C39" s="12" t="s">
        <v>2742</v>
      </c>
      <c r="D39" s="38">
        <v>389</v>
      </c>
      <c r="E39" s="65">
        <v>6.5887533875338758E-2</v>
      </c>
      <c r="H39" s="100"/>
      <c r="O39" s="79" t="s">
        <v>2762</v>
      </c>
      <c r="P39" s="78">
        <v>22893</v>
      </c>
    </row>
    <row r="40" spans="1:16" ht="16.2" customHeight="1" x14ac:dyDescent="0.3">
      <c r="A40" s="8" t="s">
        <v>2769</v>
      </c>
      <c r="B40" s="102" t="s">
        <v>2765</v>
      </c>
      <c r="C40" s="129" t="s">
        <v>2746</v>
      </c>
      <c r="D40" s="110">
        <v>350</v>
      </c>
      <c r="E40" s="115">
        <v>5.9281842818428188E-2</v>
      </c>
      <c r="H40" s="100"/>
      <c r="O40"/>
      <c r="P40"/>
    </row>
    <row r="41" spans="1:16" ht="16.2" customHeight="1" x14ac:dyDescent="0.3">
      <c r="A41" s="8" t="s">
        <v>2769</v>
      </c>
      <c r="B41" s="102" t="s">
        <v>2749</v>
      </c>
      <c r="C41" s="129" t="s">
        <v>2747</v>
      </c>
      <c r="D41" s="110">
        <v>6949</v>
      </c>
      <c r="E41" s="115">
        <v>1</v>
      </c>
      <c r="H41" s="100"/>
      <c r="O41"/>
      <c r="P41"/>
    </row>
    <row r="42" spans="1:16" ht="16.2" customHeight="1" x14ac:dyDescent="0.3">
      <c r="A42" s="8" t="s">
        <v>2769</v>
      </c>
      <c r="B42" s="11" t="s">
        <v>2749</v>
      </c>
      <c r="C42" s="129" t="s">
        <v>2736</v>
      </c>
      <c r="D42" s="39">
        <v>1270</v>
      </c>
      <c r="E42" s="65">
        <v>0.18276010936825443</v>
      </c>
      <c r="H42" s="100"/>
      <c r="O42"/>
      <c r="P42"/>
    </row>
    <row r="43" spans="1:16" ht="16.2" customHeight="1" x14ac:dyDescent="0.3">
      <c r="A43" s="8" t="s">
        <v>2769</v>
      </c>
      <c r="B43" s="11" t="s">
        <v>2749</v>
      </c>
      <c r="C43" s="12" t="s">
        <v>2735</v>
      </c>
      <c r="D43" s="39">
        <v>1179</v>
      </c>
      <c r="E43" s="65">
        <v>0.16966469995682831</v>
      </c>
      <c r="H43" s="100"/>
      <c r="O43"/>
      <c r="P43"/>
    </row>
    <row r="44" spans="1:16" ht="16.2" customHeight="1" x14ac:dyDescent="0.3">
      <c r="A44" s="8" t="s">
        <v>2769</v>
      </c>
      <c r="B44" s="11" t="s">
        <v>2749</v>
      </c>
      <c r="C44" s="12" t="s">
        <v>2739</v>
      </c>
      <c r="D44" s="40">
        <v>725</v>
      </c>
      <c r="E44" s="65">
        <v>0.10433155849762556</v>
      </c>
      <c r="H44" s="100"/>
      <c r="O44"/>
      <c r="P44"/>
    </row>
    <row r="45" spans="1:16" ht="16.2" customHeight="1" x14ac:dyDescent="0.3">
      <c r="A45" s="8" t="s">
        <v>2769</v>
      </c>
      <c r="B45" s="102" t="s">
        <v>2749</v>
      </c>
      <c r="C45" s="129" t="s">
        <v>2746</v>
      </c>
      <c r="D45" s="110">
        <v>526</v>
      </c>
      <c r="E45" s="115">
        <v>7.5694344510001441E-2</v>
      </c>
      <c r="H45" s="100"/>
      <c r="O45"/>
      <c r="P45"/>
    </row>
    <row r="46" spans="1:16" ht="16.2" customHeight="1" x14ac:dyDescent="0.3">
      <c r="A46" s="8" t="s">
        <v>2769</v>
      </c>
      <c r="B46" s="11" t="s">
        <v>2749</v>
      </c>
      <c r="C46" s="12" t="s">
        <v>2737</v>
      </c>
      <c r="D46" s="39">
        <v>468</v>
      </c>
      <c r="E46" s="65">
        <v>6.7347819830191391E-2</v>
      </c>
      <c r="H46" s="100"/>
      <c r="O46"/>
      <c r="P46"/>
    </row>
    <row r="47" spans="1:16" ht="16.2" customHeight="1" x14ac:dyDescent="0.3">
      <c r="A47" s="8" t="s">
        <v>2769</v>
      </c>
      <c r="B47" s="11" t="s">
        <v>2749</v>
      </c>
      <c r="C47" s="12" t="s">
        <v>2742</v>
      </c>
      <c r="D47" s="39">
        <v>455</v>
      </c>
      <c r="E47" s="65">
        <v>6.5477047057130519E-2</v>
      </c>
      <c r="H47" s="100"/>
      <c r="O47"/>
      <c r="P47"/>
    </row>
    <row r="48" spans="1:16" x14ac:dyDescent="0.3">
      <c r="A48" s="101" t="s">
        <v>2768</v>
      </c>
      <c r="B48" s="102" t="s">
        <v>2766</v>
      </c>
      <c r="C48" s="129" t="s">
        <v>2747</v>
      </c>
      <c r="D48" s="110">
        <v>1713</v>
      </c>
      <c r="E48" s="115">
        <v>1</v>
      </c>
      <c r="H48" s="100"/>
      <c r="O48"/>
      <c r="P48"/>
    </row>
    <row r="49" spans="1:16" x14ac:dyDescent="0.3">
      <c r="A49" s="101" t="s">
        <v>2768</v>
      </c>
      <c r="B49" s="102" t="s">
        <v>2766</v>
      </c>
      <c r="C49" s="129" t="s">
        <v>2746</v>
      </c>
      <c r="D49" s="110">
        <v>261</v>
      </c>
      <c r="E49" s="115">
        <v>0.15236427320490367</v>
      </c>
      <c r="H49" s="100"/>
      <c r="O49"/>
      <c r="P49"/>
    </row>
    <row r="50" spans="1:16" x14ac:dyDescent="0.3">
      <c r="A50" s="101" t="s">
        <v>2768</v>
      </c>
      <c r="B50" s="102" t="s">
        <v>2766</v>
      </c>
      <c r="C50" s="12" t="s">
        <v>2739</v>
      </c>
      <c r="D50" s="110">
        <v>230</v>
      </c>
      <c r="E50" s="115">
        <v>0.1342673671920607</v>
      </c>
      <c r="H50" s="100"/>
      <c r="O50"/>
      <c r="P50"/>
    </row>
    <row r="51" spans="1:16" x14ac:dyDescent="0.3">
      <c r="A51" s="101" t="s">
        <v>2768</v>
      </c>
      <c r="B51" s="102" t="s">
        <v>2766</v>
      </c>
      <c r="C51" s="43" t="s">
        <v>2741</v>
      </c>
      <c r="D51" s="110">
        <v>199</v>
      </c>
      <c r="E51" s="115">
        <v>0.11617046117921774</v>
      </c>
      <c r="H51" s="100"/>
      <c r="O51"/>
      <c r="P51"/>
    </row>
    <row r="52" spans="1:16" x14ac:dyDescent="0.3">
      <c r="A52" s="101" t="s">
        <v>2768</v>
      </c>
      <c r="B52" s="102" t="s">
        <v>2766</v>
      </c>
      <c r="C52" s="43" t="s">
        <v>2736</v>
      </c>
      <c r="D52" s="110">
        <v>173</v>
      </c>
      <c r="E52" s="115">
        <v>0.10099241097489783</v>
      </c>
      <c r="H52" s="100"/>
      <c r="O52"/>
      <c r="P52"/>
    </row>
    <row r="53" spans="1:16" x14ac:dyDescent="0.3">
      <c r="A53" s="101" t="s">
        <v>2768</v>
      </c>
      <c r="B53" s="11" t="s">
        <v>2766</v>
      </c>
      <c r="C53" s="43" t="s">
        <v>2748</v>
      </c>
      <c r="D53" s="39">
        <v>130</v>
      </c>
      <c r="E53" s="65">
        <v>7.5890251021599534E-2</v>
      </c>
      <c r="H53" s="100"/>
      <c r="O53"/>
      <c r="P53"/>
    </row>
    <row r="54" spans="1:16" x14ac:dyDescent="0.3">
      <c r="A54" s="101" t="s">
        <v>2768</v>
      </c>
      <c r="B54" s="11" t="s">
        <v>2766</v>
      </c>
      <c r="C54" s="43" t="s">
        <v>2742</v>
      </c>
      <c r="D54" s="39">
        <v>113</v>
      </c>
      <c r="E54" s="65">
        <v>6.5966141272621126E-2</v>
      </c>
      <c r="H54" s="100"/>
      <c r="O54"/>
      <c r="P54"/>
    </row>
    <row r="55" spans="1:16" x14ac:dyDescent="0.3">
      <c r="A55" s="101" t="s">
        <v>2768</v>
      </c>
      <c r="B55" s="102" t="s">
        <v>2765</v>
      </c>
      <c r="C55" s="43" t="s">
        <v>2747</v>
      </c>
      <c r="D55" s="110">
        <v>11708</v>
      </c>
      <c r="E55" s="115">
        <v>1</v>
      </c>
      <c r="H55" s="100"/>
      <c r="O55"/>
      <c r="P55"/>
    </row>
    <row r="56" spans="1:16" x14ac:dyDescent="0.3">
      <c r="A56" s="101" t="s">
        <v>2768</v>
      </c>
      <c r="B56" s="11" t="s">
        <v>2765</v>
      </c>
      <c r="C56" s="43" t="s">
        <v>2735</v>
      </c>
      <c r="D56" s="39">
        <v>3026</v>
      </c>
      <c r="E56" s="65">
        <v>0.25845575674752308</v>
      </c>
      <c r="H56" s="100"/>
      <c r="O56"/>
      <c r="P56"/>
    </row>
    <row r="57" spans="1:16" x14ac:dyDescent="0.3">
      <c r="A57" s="101" t="s">
        <v>2768</v>
      </c>
      <c r="B57" s="11" t="s">
        <v>2765</v>
      </c>
      <c r="C57" s="43" t="s">
        <v>2736</v>
      </c>
      <c r="D57" s="39">
        <v>1652</v>
      </c>
      <c r="E57" s="65">
        <v>0.14110010249402119</v>
      </c>
      <c r="H57" s="100"/>
      <c r="O57"/>
      <c r="P57"/>
    </row>
    <row r="58" spans="1:16" x14ac:dyDescent="0.3">
      <c r="A58" s="101" t="s">
        <v>2768</v>
      </c>
      <c r="B58" s="11" t="s">
        <v>2765</v>
      </c>
      <c r="C58" s="43" t="s">
        <v>2739</v>
      </c>
      <c r="D58" s="38">
        <v>1386</v>
      </c>
      <c r="E58" s="65">
        <v>0.11838059446532286</v>
      </c>
      <c r="H58" s="100"/>
      <c r="O58"/>
      <c r="P58"/>
    </row>
    <row r="59" spans="1:16" x14ac:dyDescent="0.3">
      <c r="A59" s="101" t="s">
        <v>2768</v>
      </c>
      <c r="B59" s="11" t="s">
        <v>2765</v>
      </c>
      <c r="C59" s="43" t="s">
        <v>2742</v>
      </c>
      <c r="D59" s="38">
        <v>802</v>
      </c>
      <c r="E59" s="65">
        <v>6.8500170823368636E-2</v>
      </c>
      <c r="H59" s="100"/>
      <c r="O59"/>
      <c r="P59"/>
    </row>
    <row r="60" spans="1:16" x14ac:dyDescent="0.3">
      <c r="A60" s="101" t="s">
        <v>2768</v>
      </c>
      <c r="B60" s="11" t="s">
        <v>2765</v>
      </c>
      <c r="C60" s="43" t="s">
        <v>2737</v>
      </c>
      <c r="D60" s="38">
        <v>795</v>
      </c>
      <c r="E60" s="65">
        <v>6.7902289033139732E-2</v>
      </c>
      <c r="H60" s="100"/>
      <c r="O60"/>
      <c r="P60"/>
    </row>
    <row r="61" spans="1:16" x14ac:dyDescent="0.3">
      <c r="A61" s="101" t="s">
        <v>2768</v>
      </c>
      <c r="B61" s="102" t="s">
        <v>2765</v>
      </c>
      <c r="C61" s="43" t="s">
        <v>2746</v>
      </c>
      <c r="D61" s="110">
        <v>705</v>
      </c>
      <c r="E61" s="115">
        <v>6.0215237444482407E-2</v>
      </c>
      <c r="H61" s="100"/>
      <c r="O61"/>
      <c r="P61"/>
    </row>
    <row r="62" spans="1:16" x14ac:dyDescent="0.3">
      <c r="A62" s="101" t="s">
        <v>2768</v>
      </c>
      <c r="B62" s="102" t="s">
        <v>2749</v>
      </c>
      <c r="C62" s="114" t="s">
        <v>2747</v>
      </c>
      <c r="D62" s="110">
        <v>13421</v>
      </c>
      <c r="E62" s="115">
        <v>1</v>
      </c>
      <c r="H62" s="100"/>
      <c r="O62"/>
      <c r="P62"/>
    </row>
    <row r="63" spans="1:16" x14ac:dyDescent="0.3">
      <c r="A63" s="101" t="s">
        <v>2768</v>
      </c>
      <c r="B63" s="11" t="s">
        <v>2749</v>
      </c>
      <c r="C63" s="43" t="s">
        <v>2735</v>
      </c>
      <c r="D63" s="38">
        <v>3033</v>
      </c>
      <c r="E63" s="65">
        <v>0.22598912152596676</v>
      </c>
      <c r="H63" s="100"/>
      <c r="O63"/>
      <c r="P63"/>
    </row>
    <row r="64" spans="1:16" x14ac:dyDescent="0.3">
      <c r="A64" s="101" t="s">
        <v>2768</v>
      </c>
      <c r="B64" s="11" t="s">
        <v>2749</v>
      </c>
      <c r="C64" s="43" t="s">
        <v>2736</v>
      </c>
      <c r="D64" s="38">
        <v>1825</v>
      </c>
      <c r="E64" s="65">
        <v>0.13598092541539378</v>
      </c>
      <c r="H64" s="100"/>
      <c r="O64"/>
      <c r="P64"/>
    </row>
    <row r="65" spans="1:16" x14ac:dyDescent="0.3">
      <c r="A65" s="101" t="s">
        <v>2768</v>
      </c>
      <c r="B65" s="11" t="s">
        <v>2749</v>
      </c>
      <c r="C65" s="43" t="s">
        <v>2739</v>
      </c>
      <c r="D65" s="39">
        <v>1616</v>
      </c>
      <c r="E65" s="65">
        <v>0.12040831532672677</v>
      </c>
      <c r="H65" s="100"/>
      <c r="O65"/>
      <c r="P65"/>
    </row>
    <row r="66" spans="1:16" x14ac:dyDescent="0.3">
      <c r="A66" s="101" t="s">
        <v>2768</v>
      </c>
      <c r="B66" s="102" t="s">
        <v>2749</v>
      </c>
      <c r="C66" s="43" t="s">
        <v>2746</v>
      </c>
      <c r="D66" s="110">
        <v>966</v>
      </c>
      <c r="E66" s="115">
        <v>7.1976752850011178E-2</v>
      </c>
      <c r="H66" s="100"/>
      <c r="O66"/>
      <c r="P66"/>
    </row>
    <row r="67" spans="1:16" x14ac:dyDescent="0.3">
      <c r="A67" s="101" t="s">
        <v>2768</v>
      </c>
      <c r="B67" s="11" t="s">
        <v>2749</v>
      </c>
      <c r="C67" s="43" t="s">
        <v>2742</v>
      </c>
      <c r="D67" s="39">
        <v>915</v>
      </c>
      <c r="E67" s="65">
        <v>6.817673794799195E-2</v>
      </c>
      <c r="H67" s="100"/>
      <c r="O67"/>
      <c r="P67"/>
    </row>
    <row r="68" spans="1:16" x14ac:dyDescent="0.3">
      <c r="A68" s="101" t="s">
        <v>2768</v>
      </c>
      <c r="B68" s="11" t="s">
        <v>2749</v>
      </c>
      <c r="C68" s="43" t="s">
        <v>2737</v>
      </c>
      <c r="D68" s="38">
        <v>860</v>
      </c>
      <c r="E68" s="65">
        <v>6.407868266150063E-2</v>
      </c>
      <c r="H68" s="100"/>
      <c r="O68"/>
      <c r="P68"/>
    </row>
    <row r="69" spans="1:16" x14ac:dyDescent="0.3">
      <c r="O69"/>
      <c r="P69"/>
    </row>
    <row r="70" spans="1:16" x14ac:dyDescent="0.3">
      <c r="O70"/>
      <c r="P70"/>
    </row>
    <row r="71" spans="1:16" x14ac:dyDescent="0.3">
      <c r="O71"/>
      <c r="P71"/>
    </row>
    <row r="72" spans="1:16" x14ac:dyDescent="0.3">
      <c r="O72"/>
      <c r="P72"/>
    </row>
    <row r="73" spans="1:16" x14ac:dyDescent="0.3">
      <c r="O73"/>
      <c r="P73"/>
    </row>
    <row r="74" spans="1:16" x14ac:dyDescent="0.3">
      <c r="O74"/>
      <c r="P74"/>
    </row>
    <row r="75" spans="1:16" x14ac:dyDescent="0.3">
      <c r="O75"/>
      <c r="P75"/>
    </row>
    <row r="76" spans="1:16" x14ac:dyDescent="0.3">
      <c r="O76"/>
      <c r="P76"/>
    </row>
    <row r="77" spans="1:16" x14ac:dyDescent="0.3">
      <c r="O77"/>
      <c r="P77"/>
    </row>
    <row r="78" spans="1:16" x14ac:dyDescent="0.3">
      <c r="O78"/>
      <c r="P78"/>
    </row>
    <row r="79" spans="1:16" x14ac:dyDescent="0.3">
      <c r="O79"/>
      <c r="P79"/>
    </row>
    <row r="80" spans="1:16" x14ac:dyDescent="0.3">
      <c r="O80"/>
      <c r="P80"/>
    </row>
  </sheetData>
  <hyperlinks>
    <hyperlink ref="A4" location="Contents!A1" display="Back to table of contents"/>
  </hyperlinks>
  <pageMargins left="0.7" right="0.7" top="0.75" bottom="0.75" header="0.3" footer="0.3"/>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zoomScaleNormal="100" workbookViewId="0"/>
  </sheetViews>
  <sheetFormatPr defaultColWidth="8.6640625" defaultRowHeight="15" x14ac:dyDescent="0.25"/>
  <cols>
    <col min="1" max="1" width="28.6640625" style="5" customWidth="1"/>
    <col min="2" max="2" width="87.44140625" style="5" bestFit="1" customWidth="1"/>
    <col min="3" max="3" width="10.44140625" style="5" customWidth="1"/>
    <col min="4" max="16384" width="8.6640625" style="5"/>
  </cols>
  <sheetData>
    <row r="1" spans="1:2" s="4" customFormat="1" ht="15.6" x14ac:dyDescent="0.3">
      <c r="A1" s="3" t="s">
        <v>3</v>
      </c>
    </row>
    <row r="2" spans="1:2" s="4" customFormat="1" x14ac:dyDescent="0.25">
      <c r="A2" s="5" t="s">
        <v>13</v>
      </c>
    </row>
    <row r="3" spans="1:2" s="4" customFormat="1" x14ac:dyDescent="0.25">
      <c r="A3" s="5" t="s">
        <v>17</v>
      </c>
    </row>
    <row r="4" spans="1:2" s="4" customFormat="1" ht="25.2" customHeight="1" x14ac:dyDescent="0.3">
      <c r="A4" s="15" t="s">
        <v>15</v>
      </c>
      <c r="B4" s="15" t="s">
        <v>4</v>
      </c>
    </row>
    <row r="5" spans="1:2" ht="31.2" customHeight="1" x14ac:dyDescent="0.25">
      <c r="A5" s="29" t="s">
        <v>5</v>
      </c>
      <c r="B5" s="30" t="s">
        <v>5</v>
      </c>
    </row>
    <row r="6" spans="1:2" ht="31.2" customHeight="1" x14ac:dyDescent="0.25">
      <c r="A6" s="31">
        <v>1</v>
      </c>
      <c r="B6" s="30" t="s">
        <v>43</v>
      </c>
    </row>
    <row r="7" spans="1:2" ht="31.2" customHeight="1" x14ac:dyDescent="0.25">
      <c r="A7" s="31">
        <v>2</v>
      </c>
      <c r="B7" s="30" t="s">
        <v>44</v>
      </c>
    </row>
    <row r="8" spans="1:2" ht="31.2" customHeight="1" x14ac:dyDescent="0.25">
      <c r="A8" s="31">
        <v>3</v>
      </c>
      <c r="B8" s="30" t="s">
        <v>45</v>
      </c>
    </row>
    <row r="9" spans="1:2" ht="31.2" customHeight="1" x14ac:dyDescent="0.25">
      <c r="A9" s="31">
        <v>4</v>
      </c>
      <c r="B9" s="32" t="s">
        <v>46</v>
      </c>
    </row>
    <row r="10" spans="1:2" ht="31.2" customHeight="1" x14ac:dyDescent="0.25">
      <c r="A10" s="31">
        <v>5</v>
      </c>
      <c r="B10" s="32" t="s">
        <v>47</v>
      </c>
    </row>
    <row r="11" spans="1:2" ht="31.2" customHeight="1" x14ac:dyDescent="0.25">
      <c r="A11" s="31">
        <v>6</v>
      </c>
      <c r="B11" s="32" t="s">
        <v>48</v>
      </c>
    </row>
    <row r="12" spans="1:2" ht="31.2" customHeight="1" x14ac:dyDescent="0.25">
      <c r="A12" s="31">
        <v>7</v>
      </c>
      <c r="B12" s="32" t="s">
        <v>49</v>
      </c>
    </row>
    <row r="13" spans="1:2" ht="31.2" customHeight="1" x14ac:dyDescent="0.25">
      <c r="A13" s="31">
        <v>8</v>
      </c>
      <c r="B13" s="32" t="s">
        <v>50</v>
      </c>
    </row>
    <row r="14" spans="1:2" ht="31.2" customHeight="1" x14ac:dyDescent="0.25">
      <c r="A14" s="31">
        <v>9</v>
      </c>
      <c r="B14" s="32" t="s">
        <v>51</v>
      </c>
    </row>
    <row r="15" spans="1:2" ht="31.2" customHeight="1" x14ac:dyDescent="0.25">
      <c r="A15" s="31">
        <v>10</v>
      </c>
      <c r="B15" s="32" t="s">
        <v>52</v>
      </c>
    </row>
    <row r="16" spans="1:2" ht="31.2" customHeight="1" x14ac:dyDescent="0.25">
      <c r="A16" s="31">
        <v>11</v>
      </c>
      <c r="B16" s="32" t="s">
        <v>53</v>
      </c>
    </row>
    <row r="17" spans="1:2" ht="31.2" customHeight="1" x14ac:dyDescent="0.25">
      <c r="A17" s="31">
        <v>12</v>
      </c>
      <c r="B17" s="32" t="s">
        <v>54</v>
      </c>
    </row>
  </sheetData>
  <hyperlinks>
    <hyperlink ref="A5" location="Notes!A1" display="Notes"/>
    <hyperlink ref="A6" location="'1'!A1" display="'1'!A1"/>
    <hyperlink ref="A7" location="'2'!A1" display="'2'!A1"/>
    <hyperlink ref="A8" location="'3'!A1" display="'3'!A1"/>
    <hyperlink ref="A9" location="'4'!A1" display="'4'!A1"/>
    <hyperlink ref="A10" location="'5'!A1" display="'5'!A1"/>
    <hyperlink ref="A11" location="'6'!A1" display="'6'!A1"/>
    <hyperlink ref="A12" location="'7'!A1" display="'7'!A1"/>
    <hyperlink ref="A13" location="'8'!A1" display="'8'!A1"/>
    <hyperlink ref="A14" location="'9'!A1" display="'9'!A1"/>
    <hyperlink ref="A15" location="'10'!A1" display="'10'!A1"/>
    <hyperlink ref="A16" location="'8'!A1" display="'8'!A1"/>
    <hyperlink ref="A17" location="'9'!A1" display="'9'!A1"/>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zoomScaleNormal="100" workbookViewId="0"/>
  </sheetViews>
  <sheetFormatPr defaultColWidth="8.6640625" defaultRowHeight="15" x14ac:dyDescent="0.25"/>
  <cols>
    <col min="1" max="1" width="16.44140625" style="20" customWidth="1"/>
    <col min="2" max="2" width="93.5546875" style="20" bestFit="1" customWidth="1"/>
    <col min="3" max="3" width="19.44140625" style="20" bestFit="1" customWidth="1"/>
    <col min="4" max="4" width="28.5546875" style="5" customWidth="1"/>
    <col min="5" max="16384" width="8.6640625" style="20"/>
  </cols>
  <sheetData>
    <row r="1" spans="1:4" ht="21" x14ac:dyDescent="0.4">
      <c r="A1" s="18" t="s">
        <v>5</v>
      </c>
      <c r="B1" s="19"/>
      <c r="C1" s="19"/>
    </row>
    <row r="2" spans="1:4" ht="17.399999999999999" x14ac:dyDescent="0.3">
      <c r="A2" s="21" t="s">
        <v>11</v>
      </c>
      <c r="B2" s="19"/>
      <c r="C2" s="19"/>
    </row>
    <row r="3" spans="1:4" ht="17.399999999999999" x14ac:dyDescent="0.3">
      <c r="A3" s="21" t="s">
        <v>17</v>
      </c>
      <c r="B3" s="19"/>
      <c r="C3" s="19"/>
    </row>
    <row r="4" spans="1:4" x14ac:dyDescent="0.25">
      <c r="A4" s="22" t="s">
        <v>20</v>
      </c>
      <c r="B4" s="19"/>
      <c r="C4" s="19"/>
    </row>
    <row r="5" spans="1:4" s="21" customFormat="1" ht="25.2" customHeight="1" x14ac:dyDescent="0.3">
      <c r="A5" s="15" t="s">
        <v>6</v>
      </c>
      <c r="B5" s="15" t="s">
        <v>7</v>
      </c>
      <c r="C5" s="15" t="s">
        <v>18</v>
      </c>
      <c r="D5" s="23" t="s">
        <v>24</v>
      </c>
    </row>
    <row r="6" spans="1:4" ht="60" x14ac:dyDescent="0.25">
      <c r="A6" s="4" t="s">
        <v>12</v>
      </c>
      <c r="B6" s="24" t="s">
        <v>2788</v>
      </c>
      <c r="C6" s="4" t="s">
        <v>19</v>
      </c>
    </row>
    <row r="7" spans="1:4" ht="45" x14ac:dyDescent="0.25">
      <c r="A7" s="25" t="s">
        <v>23</v>
      </c>
      <c r="B7" s="28" t="s">
        <v>2789</v>
      </c>
      <c r="C7" s="25" t="s">
        <v>19</v>
      </c>
      <c r="D7" s="27"/>
    </row>
    <row r="8" spans="1:4" ht="45" x14ac:dyDescent="0.25">
      <c r="A8" s="25" t="s">
        <v>25</v>
      </c>
      <c r="B8" s="26" t="s">
        <v>2789</v>
      </c>
      <c r="C8" s="25" t="s">
        <v>19</v>
      </c>
      <c r="D8" s="27"/>
    </row>
    <row r="9" spans="1:4" ht="90" x14ac:dyDescent="0.25">
      <c r="A9" s="25" t="s">
        <v>26</v>
      </c>
      <c r="B9" s="26" t="s">
        <v>2790</v>
      </c>
      <c r="C9" s="4" t="s">
        <v>19</v>
      </c>
      <c r="D9" s="27"/>
    </row>
    <row r="10" spans="1:4" ht="60" x14ac:dyDescent="0.25">
      <c r="A10" s="25" t="s">
        <v>28</v>
      </c>
      <c r="B10" s="28" t="s">
        <v>2791</v>
      </c>
      <c r="C10" s="25" t="s">
        <v>19</v>
      </c>
      <c r="D10" s="27"/>
    </row>
    <row r="11" spans="1:4" x14ac:dyDescent="0.25">
      <c r="A11" s="25" t="s">
        <v>29</v>
      </c>
      <c r="B11" s="28" t="s">
        <v>2792</v>
      </c>
      <c r="C11" s="25" t="s">
        <v>19</v>
      </c>
      <c r="D11" s="27"/>
    </row>
    <row r="12" spans="1:4" ht="45" x14ac:dyDescent="0.25">
      <c r="A12" s="25" t="s">
        <v>30</v>
      </c>
      <c r="B12" s="28" t="s">
        <v>2793</v>
      </c>
      <c r="C12" s="4" t="s">
        <v>19</v>
      </c>
      <c r="D12" s="27"/>
    </row>
    <row r="13" spans="1:4" ht="45" x14ac:dyDescent="0.25">
      <c r="A13" s="25" t="s">
        <v>31</v>
      </c>
      <c r="B13" s="26" t="s">
        <v>27</v>
      </c>
      <c r="C13" s="25" t="s">
        <v>19</v>
      </c>
      <c r="D13" s="27"/>
    </row>
    <row r="14" spans="1:4" ht="60" x14ac:dyDescent="0.25">
      <c r="A14" s="5" t="s">
        <v>39</v>
      </c>
      <c r="B14" s="28" t="s">
        <v>2797</v>
      </c>
      <c r="C14" s="5" t="s">
        <v>2796</v>
      </c>
      <c r="D14" s="27"/>
    </row>
    <row r="15" spans="1:4" ht="75" x14ac:dyDescent="0.25">
      <c r="A15" s="5" t="s">
        <v>2800</v>
      </c>
      <c r="B15" s="28" t="s">
        <v>2795</v>
      </c>
      <c r="C15" s="5" t="s">
        <v>2794</v>
      </c>
    </row>
    <row r="16" spans="1:4" ht="60" x14ac:dyDescent="0.25">
      <c r="A16" s="5" t="s">
        <v>2801</v>
      </c>
      <c r="B16" s="28" t="s">
        <v>2802</v>
      </c>
      <c r="C16" s="5" t="s">
        <v>2799</v>
      </c>
      <c r="D16" s="27" t="s">
        <v>2798</v>
      </c>
    </row>
    <row r="17" spans="1:4" x14ac:dyDescent="0.25">
      <c r="A17" s="5" t="s">
        <v>38</v>
      </c>
      <c r="B17" s="28" t="s">
        <v>2803</v>
      </c>
      <c r="C17" s="5" t="s">
        <v>19</v>
      </c>
    </row>
    <row r="18" spans="1:4" ht="30" x14ac:dyDescent="0.25">
      <c r="A18" s="25" t="s">
        <v>2804</v>
      </c>
      <c r="B18" s="28" t="s">
        <v>2812</v>
      </c>
      <c r="C18" s="5" t="s">
        <v>2813</v>
      </c>
    </row>
    <row r="19" spans="1:4" ht="105" x14ac:dyDescent="0.25">
      <c r="A19" s="5" t="s">
        <v>2805</v>
      </c>
      <c r="B19" s="28" t="s">
        <v>2814</v>
      </c>
      <c r="C19" s="5" t="s">
        <v>2813</v>
      </c>
      <c r="D19" s="27" t="s">
        <v>2815</v>
      </c>
    </row>
    <row r="20" spans="1:4" ht="120" x14ac:dyDescent="0.25">
      <c r="A20" s="5" t="s">
        <v>2806</v>
      </c>
      <c r="B20" s="99" t="s">
        <v>2816</v>
      </c>
      <c r="C20" s="5" t="s">
        <v>2813</v>
      </c>
      <c r="D20" s="27" t="s">
        <v>2817</v>
      </c>
    </row>
    <row r="21" spans="1:4" ht="30" x14ac:dyDescent="0.25">
      <c r="A21" s="25" t="s">
        <v>2807</v>
      </c>
      <c r="B21" s="28" t="s">
        <v>2819</v>
      </c>
      <c r="C21" s="5" t="s">
        <v>2818</v>
      </c>
    </row>
    <row r="22" spans="1:4" x14ac:dyDescent="0.25">
      <c r="A22" s="5" t="s">
        <v>2808</v>
      </c>
      <c r="B22" s="28" t="s">
        <v>2820</v>
      </c>
      <c r="C22" s="5" t="s">
        <v>2818</v>
      </c>
    </row>
    <row r="23" spans="1:4" ht="45" x14ac:dyDescent="0.25">
      <c r="A23" s="25" t="s">
        <v>2809</v>
      </c>
      <c r="B23" s="28" t="s">
        <v>2821</v>
      </c>
      <c r="C23" s="5" t="s">
        <v>2822</v>
      </c>
    </row>
    <row r="24" spans="1:4" ht="30" x14ac:dyDescent="0.25">
      <c r="A24" s="5" t="s">
        <v>2810</v>
      </c>
      <c r="B24" s="28" t="s">
        <v>2823</v>
      </c>
      <c r="C24" s="5" t="s">
        <v>2822</v>
      </c>
    </row>
    <row r="25" spans="1:4" ht="90" x14ac:dyDescent="0.25">
      <c r="A25" s="5" t="s">
        <v>2811</v>
      </c>
      <c r="B25" s="28" t="s">
        <v>2824</v>
      </c>
      <c r="C25" s="5" t="s">
        <v>2822</v>
      </c>
    </row>
  </sheetData>
  <hyperlinks>
    <hyperlink ref="A4" location="'Table of contents'!A1" display="Back to table of contents"/>
    <hyperlink ref="D16" r:id="rId1"/>
    <hyperlink ref="D19" r:id="rId2"/>
    <hyperlink ref="D20" r:id="rId3"/>
  </hyperlinks>
  <pageMargins left="0.7" right="0.7" top="0.75" bottom="0.75" header="0.3" footer="0.3"/>
  <pageSetup paperSize="9" orientation="portrait" r:id="rId4"/>
  <tableParts count="1">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30"/>
  <sheetViews>
    <sheetView zoomScaleNormal="100" workbookViewId="0"/>
  </sheetViews>
  <sheetFormatPr defaultColWidth="9.33203125" defaultRowHeight="15.6" x14ac:dyDescent="0.3"/>
  <cols>
    <col min="1" max="3" width="16.6640625" style="7" customWidth="1"/>
    <col min="4" max="4" width="31.6640625" style="7" customWidth="1"/>
    <col min="5" max="5" width="16.6640625" style="7" customWidth="1"/>
    <col min="6" max="6" width="16.6640625" style="42" customWidth="1"/>
    <col min="7" max="7" width="16.6640625" style="41" customWidth="1"/>
    <col min="8" max="8" width="16.6640625" style="7" customWidth="1"/>
    <col min="9" max="14" width="9.33203125" style="7"/>
    <col min="15" max="15" width="12.33203125" style="7" hidden="1" customWidth="1"/>
    <col min="16" max="16" width="43.6640625" style="7" hidden="1" customWidth="1"/>
    <col min="17" max="18" width="11.6640625" style="7" hidden="1" customWidth="1"/>
    <col min="19" max="19" width="29.44140625" style="7" hidden="1" customWidth="1"/>
    <col min="20" max="21" width="11.6640625" style="7" hidden="1" customWidth="1"/>
    <col min="22" max="22" width="29.44140625" style="7" hidden="1" customWidth="1"/>
    <col min="23" max="24" width="11.6640625" style="7" hidden="1" customWidth="1"/>
    <col min="25" max="25" width="48.6640625" style="7" hidden="1" customWidth="1"/>
    <col min="26" max="27" width="34.33203125" style="7" hidden="1" customWidth="1"/>
    <col min="28" max="45" width="12" style="7" customWidth="1"/>
    <col min="46" max="46" width="11" style="7" customWidth="1"/>
    <col min="47" max="52" width="12" style="7" customWidth="1"/>
    <col min="53" max="75" width="12" style="7" bestFit="1" customWidth="1"/>
    <col min="76" max="76" width="11" style="7" bestFit="1" customWidth="1"/>
    <col min="77" max="80" width="12" style="7" bestFit="1" customWidth="1"/>
    <col min="81" max="81" width="11" style="7" bestFit="1" customWidth="1"/>
    <col min="82" max="87" width="12" style="7" bestFit="1" customWidth="1"/>
    <col min="88" max="88" width="11.33203125" style="7" bestFit="1" customWidth="1"/>
    <col min="89" max="16384" width="9.33203125" style="7"/>
  </cols>
  <sheetData>
    <row r="1" spans="1:88" s="4" customFormat="1" x14ac:dyDescent="0.3">
      <c r="A1" s="3" t="s">
        <v>2825</v>
      </c>
      <c r="B1" s="3"/>
      <c r="F1" s="36"/>
      <c r="G1" s="13"/>
    </row>
    <row r="2" spans="1:88" s="4" customFormat="1" ht="15" x14ac:dyDescent="0.25">
      <c r="A2" s="5" t="s">
        <v>2853</v>
      </c>
      <c r="B2" s="5"/>
      <c r="F2" s="36"/>
      <c r="G2" s="13"/>
    </row>
    <row r="3" spans="1:88" s="4" customFormat="1" ht="15" x14ac:dyDescent="0.25">
      <c r="A3" s="5" t="s">
        <v>16</v>
      </c>
      <c r="B3" s="5"/>
      <c r="F3" s="36"/>
      <c r="G3" s="13"/>
    </row>
    <row r="4" spans="1:88" s="4" customFormat="1" ht="30" customHeight="1" x14ac:dyDescent="0.3">
      <c r="A4" s="6" t="s">
        <v>20</v>
      </c>
      <c r="B4" s="6"/>
      <c r="F4" s="36"/>
      <c r="G4" s="13"/>
      <c r="O4"/>
      <c r="P4"/>
    </row>
    <row r="5" spans="1:88" ht="95.1" customHeight="1" thickBot="1" x14ac:dyDescent="0.35">
      <c r="A5" s="87" t="s">
        <v>2751</v>
      </c>
      <c r="B5" s="87" t="s">
        <v>2750</v>
      </c>
      <c r="C5" s="88" t="s">
        <v>59</v>
      </c>
      <c r="D5" s="88" t="s">
        <v>60</v>
      </c>
      <c r="E5" s="44" t="s">
        <v>56</v>
      </c>
      <c r="F5" s="90" t="s">
        <v>57</v>
      </c>
      <c r="G5" s="91" t="s">
        <v>58</v>
      </c>
      <c r="H5" s="91" t="s">
        <v>55</v>
      </c>
      <c r="O5" s="77" t="s">
        <v>60</v>
      </c>
      <c r="P5" t="s">
        <v>2728</v>
      </c>
    </row>
    <row r="6" spans="1:88" ht="30" customHeight="1" x14ac:dyDescent="0.3">
      <c r="A6" s="116" t="s">
        <v>103</v>
      </c>
      <c r="B6" s="10">
        <v>2020</v>
      </c>
      <c r="C6" s="11" t="s">
        <v>2770</v>
      </c>
      <c r="D6" s="74" t="s">
        <v>2854</v>
      </c>
      <c r="E6" s="51">
        <v>1075.5115808999999</v>
      </c>
      <c r="F6" s="123">
        <v>1113.7447118</v>
      </c>
      <c r="G6" s="48">
        <v>1037.27845</v>
      </c>
      <c r="H6" s="124">
        <v>2793</v>
      </c>
    </row>
    <row r="7" spans="1:88" ht="16.2" customHeight="1" x14ac:dyDescent="0.3">
      <c r="A7" s="117" t="s">
        <v>104</v>
      </c>
      <c r="B7" s="10">
        <v>2020</v>
      </c>
      <c r="C7" s="11" t="s">
        <v>2770</v>
      </c>
      <c r="D7" s="74" t="s">
        <v>2854</v>
      </c>
      <c r="E7" s="54">
        <v>1517.8524689999999</v>
      </c>
      <c r="F7" s="50">
        <v>1562.0167832</v>
      </c>
      <c r="G7" s="48">
        <v>1473.6881547</v>
      </c>
      <c r="H7" s="36">
        <v>3835</v>
      </c>
      <c r="O7" s="77" t="s">
        <v>2763</v>
      </c>
      <c r="P7" s="77" t="s">
        <v>2761</v>
      </c>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row>
    <row r="8" spans="1:88" ht="16.2" customHeight="1" x14ac:dyDescent="0.3">
      <c r="A8" s="117" t="s">
        <v>106</v>
      </c>
      <c r="B8" s="8">
        <v>2020</v>
      </c>
      <c r="C8" s="11" t="s">
        <v>2770</v>
      </c>
      <c r="D8" s="74" t="s">
        <v>2854</v>
      </c>
      <c r="E8" s="54">
        <v>1112.4821952</v>
      </c>
      <c r="F8" s="50">
        <v>1150.9391221999999</v>
      </c>
      <c r="G8" s="48">
        <v>1074.0252682</v>
      </c>
      <c r="H8" s="36">
        <v>2891</v>
      </c>
      <c r="O8" s="77" t="s">
        <v>2764</v>
      </c>
      <c r="P8" t="s">
        <v>2770</v>
      </c>
      <c r="Q8" t="s">
        <v>2769</v>
      </c>
      <c r="R8" t="s">
        <v>2768</v>
      </c>
      <c r="S8" t="s">
        <v>2762</v>
      </c>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row>
    <row r="9" spans="1:88" ht="16.2" customHeight="1" x14ac:dyDescent="0.3">
      <c r="A9" s="116" t="s">
        <v>107</v>
      </c>
      <c r="B9" s="8">
        <v>2020</v>
      </c>
      <c r="C9" s="11" t="s">
        <v>2770</v>
      </c>
      <c r="D9" s="74" t="s">
        <v>2854</v>
      </c>
      <c r="E9" s="54">
        <v>889.44713923999996</v>
      </c>
      <c r="F9" s="50">
        <v>925.08230615000002</v>
      </c>
      <c r="G9" s="48">
        <v>853.81197233</v>
      </c>
      <c r="H9" s="36">
        <v>2227</v>
      </c>
      <c r="O9" s="79">
        <v>2020</v>
      </c>
      <c r="P9" s="78">
        <v>1292.9147416958999</v>
      </c>
      <c r="Q9" s="78">
        <v>1932.9618744880997</v>
      </c>
      <c r="R9" s="78">
        <v>1566.9913978268999</v>
      </c>
      <c r="S9" s="78">
        <v>4792.8680140109</v>
      </c>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row>
    <row r="10" spans="1:88" ht="16.2" customHeight="1" x14ac:dyDescent="0.3">
      <c r="A10" s="117" t="s">
        <v>108</v>
      </c>
      <c r="B10" s="8">
        <v>2020</v>
      </c>
      <c r="C10" s="11" t="s">
        <v>2770</v>
      </c>
      <c r="D10" s="74" t="s">
        <v>2854</v>
      </c>
      <c r="E10" s="54">
        <v>878.03058610999994</v>
      </c>
      <c r="F10" s="50">
        <v>912.99519988999998</v>
      </c>
      <c r="G10" s="48">
        <v>843.06597232000001</v>
      </c>
      <c r="H10" s="36">
        <v>2276</v>
      </c>
      <c r="O10" s="92" t="s">
        <v>103</v>
      </c>
      <c r="P10" s="78">
        <v>47.706814332</v>
      </c>
      <c r="Q10" s="78">
        <v>87.532341088999999</v>
      </c>
      <c r="R10" s="78">
        <v>65.339650782000007</v>
      </c>
      <c r="S10" s="78">
        <v>200.578806203</v>
      </c>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row>
    <row r="11" spans="1:88" ht="16.2" customHeight="1" x14ac:dyDescent="0.3">
      <c r="A11" s="116" t="s">
        <v>109</v>
      </c>
      <c r="B11" s="10">
        <v>2020</v>
      </c>
      <c r="C11" s="11" t="s">
        <v>2770</v>
      </c>
      <c r="D11" s="74" t="s">
        <v>2854</v>
      </c>
      <c r="E11" s="53">
        <v>831.76526670999999</v>
      </c>
      <c r="F11" s="49">
        <v>865.91223587000002</v>
      </c>
      <c r="G11" s="48">
        <v>797.61829754999997</v>
      </c>
      <c r="H11" s="14">
        <v>2157</v>
      </c>
      <c r="O11" s="92" t="s">
        <v>104</v>
      </c>
      <c r="P11" s="78">
        <v>479.66073814999999</v>
      </c>
      <c r="Q11" s="78">
        <v>723.29008011999997</v>
      </c>
      <c r="R11" s="78">
        <v>584.93638233000001</v>
      </c>
      <c r="S11" s="78">
        <v>1787.8872005999999</v>
      </c>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row>
    <row r="12" spans="1:88" ht="16.2" customHeight="1" x14ac:dyDescent="0.3">
      <c r="A12" s="117" t="s">
        <v>110</v>
      </c>
      <c r="B12" s="8">
        <v>2020</v>
      </c>
      <c r="C12" s="11" t="s">
        <v>2770</v>
      </c>
      <c r="D12" s="74" t="s">
        <v>2854</v>
      </c>
      <c r="E12" s="54">
        <v>895.30141463999996</v>
      </c>
      <c r="F12" s="50">
        <v>930.99512015000005</v>
      </c>
      <c r="G12" s="48">
        <v>859.60770912999999</v>
      </c>
      <c r="H12" s="36">
        <v>2254</v>
      </c>
      <c r="O12" s="92" t="s">
        <v>106</v>
      </c>
      <c r="P12" s="78">
        <v>239.35542075000001</v>
      </c>
      <c r="Q12" s="78">
        <v>307.80335072000003</v>
      </c>
      <c r="R12" s="78">
        <v>268.67248325999998</v>
      </c>
      <c r="S12" s="78">
        <v>815.83125472999996</v>
      </c>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row>
    <row r="13" spans="1:88" ht="16.2" customHeight="1" x14ac:dyDescent="0.3">
      <c r="A13" s="117" t="s">
        <v>111</v>
      </c>
      <c r="B13" s="8">
        <v>2020</v>
      </c>
      <c r="C13" s="11" t="s">
        <v>2770</v>
      </c>
      <c r="D13" s="74" t="s">
        <v>2854</v>
      </c>
      <c r="E13" s="54">
        <v>988.69783199999995</v>
      </c>
      <c r="F13" s="50">
        <v>1025.4014161</v>
      </c>
      <c r="G13" s="48">
        <v>951.9942479</v>
      </c>
      <c r="H13" s="36">
        <v>2579</v>
      </c>
      <c r="O13" s="92" t="s">
        <v>107</v>
      </c>
      <c r="P13" s="78">
        <v>44.819248748</v>
      </c>
      <c r="Q13" s="78">
        <v>49.327153187</v>
      </c>
      <c r="R13" s="78">
        <v>46.69849241</v>
      </c>
      <c r="S13" s="78">
        <v>140.844894345</v>
      </c>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row>
    <row r="14" spans="1:88" ht="16.2" customHeight="1" x14ac:dyDescent="0.3">
      <c r="A14" s="116" t="s">
        <v>112</v>
      </c>
      <c r="B14" s="10">
        <v>2020</v>
      </c>
      <c r="C14" s="11" t="s">
        <v>2770</v>
      </c>
      <c r="D14" s="74" t="s">
        <v>2854</v>
      </c>
      <c r="E14" s="54">
        <v>1097.8832196999999</v>
      </c>
      <c r="F14" s="50">
        <v>1136.83809</v>
      </c>
      <c r="G14" s="48">
        <v>1058.9283493</v>
      </c>
      <c r="H14" s="36">
        <v>2774</v>
      </c>
      <c r="O14" s="92" t="s">
        <v>108</v>
      </c>
      <c r="P14" s="78">
        <v>9.0759509039000008</v>
      </c>
      <c r="Q14" s="78">
        <v>7.1702611461999997</v>
      </c>
      <c r="R14" s="78">
        <v>8.3989682489999993</v>
      </c>
      <c r="S14" s="78">
        <v>24.645180299099998</v>
      </c>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row>
    <row r="15" spans="1:88" ht="16.2" customHeight="1" x14ac:dyDescent="0.3">
      <c r="A15" s="117" t="s">
        <v>113</v>
      </c>
      <c r="B15" s="8">
        <v>2020</v>
      </c>
      <c r="C15" s="11" t="s">
        <v>2770</v>
      </c>
      <c r="D15" s="74" t="s">
        <v>2854</v>
      </c>
      <c r="E15" s="54">
        <v>1157.5385239</v>
      </c>
      <c r="F15" s="50">
        <v>1196.8553737</v>
      </c>
      <c r="G15" s="48">
        <v>1118.2216741</v>
      </c>
      <c r="H15" s="36">
        <v>3032</v>
      </c>
      <c r="O15" s="92" t="s">
        <v>109</v>
      </c>
      <c r="P15" s="78">
        <v>4.8990197340000003</v>
      </c>
      <c r="Q15" s="78">
        <v>3.2153100888999999</v>
      </c>
      <c r="R15" s="78">
        <v>4.3265444609000001</v>
      </c>
      <c r="S15" s="78">
        <v>12.440874283799999</v>
      </c>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row>
    <row r="16" spans="1:88" ht="16.2" customHeight="1" x14ac:dyDescent="0.3">
      <c r="A16" s="117" t="s">
        <v>114</v>
      </c>
      <c r="B16" s="8">
        <v>2021</v>
      </c>
      <c r="C16" s="11" t="s">
        <v>2770</v>
      </c>
      <c r="D16" s="74" t="s">
        <v>2854</v>
      </c>
      <c r="E16" s="54">
        <v>1274.1944764</v>
      </c>
      <c r="F16" s="50">
        <v>1314.9937761000001</v>
      </c>
      <c r="G16" s="48">
        <v>1233.3951766</v>
      </c>
      <c r="H16" s="36">
        <v>3341</v>
      </c>
      <c r="O16" s="92" t="s">
        <v>110</v>
      </c>
      <c r="P16" s="78">
        <v>6.1781329620000003</v>
      </c>
      <c r="Q16" s="78">
        <v>15.273765747000001</v>
      </c>
      <c r="R16" s="78">
        <v>10.132384585</v>
      </c>
      <c r="S16" s="78">
        <v>31.584283294000002</v>
      </c>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row>
    <row r="17" spans="1:88" ht="16.2" customHeight="1" x14ac:dyDescent="0.3">
      <c r="A17" s="117" t="s">
        <v>115</v>
      </c>
      <c r="B17" s="8">
        <v>2021</v>
      </c>
      <c r="C17" s="11" t="s">
        <v>2770</v>
      </c>
      <c r="D17" s="74" t="s">
        <v>2854</v>
      </c>
      <c r="E17" s="54">
        <v>1146.4074215000001</v>
      </c>
      <c r="F17" s="50">
        <v>1187.6554945</v>
      </c>
      <c r="G17" s="48">
        <v>1105.1593484</v>
      </c>
      <c r="H17" s="36">
        <v>2716</v>
      </c>
      <c r="O17" s="92" t="s">
        <v>111</v>
      </c>
      <c r="P17" s="78">
        <v>82.045735575999998</v>
      </c>
      <c r="Q17" s="78">
        <v>139.24600022000001</v>
      </c>
      <c r="R17" s="78">
        <v>106.19237905999999</v>
      </c>
      <c r="S17" s="78">
        <v>327.48411485600002</v>
      </c>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row>
    <row r="18" spans="1:88" ht="16.2" customHeight="1" x14ac:dyDescent="0.3">
      <c r="A18" s="117" t="s">
        <v>103</v>
      </c>
      <c r="B18" s="8">
        <v>2021</v>
      </c>
      <c r="C18" s="11" t="s">
        <v>2770</v>
      </c>
      <c r="D18" s="74" t="s">
        <v>2854</v>
      </c>
      <c r="E18" s="54">
        <v>932.43753297000001</v>
      </c>
      <c r="F18" s="50">
        <v>968.18248328000004</v>
      </c>
      <c r="G18" s="48">
        <v>896.69258266999998</v>
      </c>
      <c r="H18" s="36">
        <v>2443</v>
      </c>
      <c r="O18" s="92" t="s">
        <v>112</v>
      </c>
      <c r="P18" s="78">
        <v>195.25662839</v>
      </c>
      <c r="Q18" s="78">
        <v>319.16485797000001</v>
      </c>
      <c r="R18" s="78">
        <v>247.66902406</v>
      </c>
      <c r="S18" s="78">
        <v>762.09051041999999</v>
      </c>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row>
    <row r="19" spans="1:88" ht="16.2" customHeight="1" x14ac:dyDescent="0.3">
      <c r="A19" s="117" t="s">
        <v>104</v>
      </c>
      <c r="B19" s="10">
        <v>2021</v>
      </c>
      <c r="C19" s="11" t="s">
        <v>2770</v>
      </c>
      <c r="D19" s="74" t="s">
        <v>2854</v>
      </c>
      <c r="E19" s="52">
        <v>873.08514186000002</v>
      </c>
      <c r="F19" s="49">
        <v>908.28384248999998</v>
      </c>
      <c r="G19" s="48">
        <v>837.88644122000005</v>
      </c>
      <c r="H19" s="14">
        <v>2222</v>
      </c>
      <c r="O19" s="92" t="s">
        <v>113</v>
      </c>
      <c r="P19" s="78">
        <v>183.91705214999999</v>
      </c>
      <c r="Q19" s="78">
        <v>280.93875420000001</v>
      </c>
      <c r="R19" s="78">
        <v>224.62508862999999</v>
      </c>
      <c r="S19" s="78">
        <v>689.4808949799999</v>
      </c>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row>
    <row r="20" spans="1:88" ht="16.2" customHeight="1" x14ac:dyDescent="0.3">
      <c r="A20" s="117" t="s">
        <v>106</v>
      </c>
      <c r="B20" s="8">
        <v>2021</v>
      </c>
      <c r="C20" s="11" t="s">
        <v>2770</v>
      </c>
      <c r="D20" s="74" t="s">
        <v>2854</v>
      </c>
      <c r="E20" s="54">
        <v>883.57970651000005</v>
      </c>
      <c r="F20" s="50">
        <v>918.40888846999997</v>
      </c>
      <c r="G20" s="48">
        <v>848.75052454000001</v>
      </c>
      <c r="H20" s="36">
        <v>2319</v>
      </c>
      <c r="O20" s="79">
        <v>2021</v>
      </c>
      <c r="P20" s="78">
        <v>1051.648148885</v>
      </c>
      <c r="Q20" s="78">
        <v>1576.8630274033001</v>
      </c>
      <c r="R20" s="78">
        <v>1276.6930951006</v>
      </c>
      <c r="S20" s="78">
        <v>3905.2042713889005</v>
      </c>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row>
    <row r="21" spans="1:88" ht="16.2" customHeight="1" x14ac:dyDescent="0.3">
      <c r="A21" s="117" t="s">
        <v>107</v>
      </c>
      <c r="B21" s="8">
        <v>2021</v>
      </c>
      <c r="C21" s="11" t="s">
        <v>2770</v>
      </c>
      <c r="D21" s="74" t="s">
        <v>2854</v>
      </c>
      <c r="E21" s="54">
        <v>933.48058884</v>
      </c>
      <c r="F21" s="50">
        <v>969.71821862000002</v>
      </c>
      <c r="G21" s="48">
        <v>897.24295906999998</v>
      </c>
      <c r="H21" s="36">
        <v>2379</v>
      </c>
      <c r="O21" s="92" t="s">
        <v>114</v>
      </c>
      <c r="P21" s="78">
        <v>333.58985089999999</v>
      </c>
      <c r="Q21" s="78">
        <v>470.82576957999999</v>
      </c>
      <c r="R21" s="78">
        <v>392.25219793000002</v>
      </c>
      <c r="S21" s="78">
        <v>1196.6678184099999</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row>
    <row r="22" spans="1:88" ht="16.2" customHeight="1" x14ac:dyDescent="0.3">
      <c r="A22" s="116" t="s">
        <v>108</v>
      </c>
      <c r="B22" s="10">
        <v>2021</v>
      </c>
      <c r="C22" s="11" t="s">
        <v>2770</v>
      </c>
      <c r="D22" s="74" t="s">
        <v>2854</v>
      </c>
      <c r="E22" s="54">
        <v>963.44307108999999</v>
      </c>
      <c r="F22" s="50">
        <v>999.57646076000003</v>
      </c>
      <c r="G22" s="48">
        <v>927.30968141000005</v>
      </c>
      <c r="H22" s="36">
        <v>2540</v>
      </c>
      <c r="O22" s="92" t="s">
        <v>115</v>
      </c>
      <c r="P22" s="78">
        <v>221.49832359999999</v>
      </c>
      <c r="Q22" s="78">
        <v>310.37182318999999</v>
      </c>
      <c r="R22" s="78">
        <v>260.19889898999998</v>
      </c>
      <c r="S22" s="78">
        <v>792.06904578000001</v>
      </c>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row>
    <row r="23" spans="1:88" ht="16.2" customHeight="1" x14ac:dyDescent="0.3">
      <c r="A23" s="117" t="s">
        <v>109</v>
      </c>
      <c r="B23" s="8">
        <v>2021</v>
      </c>
      <c r="C23" s="11" t="s">
        <v>2770</v>
      </c>
      <c r="D23" s="74" t="s">
        <v>2854</v>
      </c>
      <c r="E23" s="54">
        <v>926.99086800999999</v>
      </c>
      <c r="F23" s="50">
        <v>962.40332329</v>
      </c>
      <c r="G23" s="48">
        <v>891.57841271999996</v>
      </c>
      <c r="H23" s="36">
        <v>2448</v>
      </c>
      <c r="O23" s="92" t="s">
        <v>103</v>
      </c>
      <c r="P23" s="78">
        <v>62.674794923</v>
      </c>
      <c r="Q23" s="78">
        <v>81.414849665000006</v>
      </c>
      <c r="R23" s="78">
        <v>70.549967831000004</v>
      </c>
      <c r="S23" s="78">
        <v>214.639612419</v>
      </c>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row>
    <row r="24" spans="1:88" ht="16.2" customHeight="1" x14ac:dyDescent="0.3">
      <c r="A24" s="117" t="s">
        <v>110</v>
      </c>
      <c r="B24" s="8">
        <v>2021</v>
      </c>
      <c r="C24" s="11" t="s">
        <v>2770</v>
      </c>
      <c r="D24" s="74" t="s">
        <v>2854</v>
      </c>
      <c r="E24" s="54">
        <v>1057.4455791</v>
      </c>
      <c r="F24" s="50">
        <v>1095.7372465999999</v>
      </c>
      <c r="G24" s="48">
        <v>1019.1539117</v>
      </c>
      <c r="H24" s="36">
        <v>2709</v>
      </c>
      <c r="O24" s="92" t="s">
        <v>104</v>
      </c>
      <c r="P24" s="78">
        <v>17.358119008999999</v>
      </c>
      <c r="Q24" s="78">
        <v>24.974507872</v>
      </c>
      <c r="R24" s="78">
        <v>20.626934031000001</v>
      </c>
      <c r="S24" s="78">
        <v>62.959560912000001</v>
      </c>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row>
    <row r="25" spans="1:88" ht="16.2" customHeight="1" x14ac:dyDescent="0.3">
      <c r="A25" s="116" t="s">
        <v>111</v>
      </c>
      <c r="B25" s="8">
        <v>2021</v>
      </c>
      <c r="C25" s="11" t="s">
        <v>2770</v>
      </c>
      <c r="D25" s="74" t="s">
        <v>2854</v>
      </c>
      <c r="E25" s="54">
        <v>1086.3490667999999</v>
      </c>
      <c r="F25" s="50">
        <v>1124.3475146999999</v>
      </c>
      <c r="G25" s="48">
        <v>1048.3506189</v>
      </c>
      <c r="H25" s="36">
        <v>2887</v>
      </c>
      <c r="O25" s="92" t="s">
        <v>106</v>
      </c>
      <c r="P25" s="78">
        <v>6.3743454750000001</v>
      </c>
      <c r="Q25" s="78">
        <v>5.5924305603000004</v>
      </c>
      <c r="R25" s="78">
        <v>6.0540615626000003</v>
      </c>
      <c r="S25" s="78">
        <v>18.020837597900002</v>
      </c>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row>
    <row r="26" spans="1:88" ht="16.2" customHeight="1" x14ac:dyDescent="0.3">
      <c r="A26" s="117" t="s">
        <v>112</v>
      </c>
      <c r="B26" s="8">
        <v>2021</v>
      </c>
      <c r="C26" s="11" t="s">
        <v>2770</v>
      </c>
      <c r="D26" s="74" t="s">
        <v>2854</v>
      </c>
      <c r="E26" s="54">
        <v>1100.0396317</v>
      </c>
      <c r="F26" s="50">
        <v>1138.9303953000001</v>
      </c>
      <c r="G26" s="48">
        <v>1061.1488681000001</v>
      </c>
      <c r="H26" s="36">
        <v>2821</v>
      </c>
      <c r="O26" s="92" t="s">
        <v>107</v>
      </c>
      <c r="P26" s="78">
        <v>10.572801977999999</v>
      </c>
      <c r="Q26" s="78">
        <v>20.779929672000002</v>
      </c>
      <c r="R26" s="78">
        <v>14.706490015</v>
      </c>
      <c r="S26" s="78">
        <v>46.059221665000003</v>
      </c>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row>
    <row r="27" spans="1:88" ht="16.2" customHeight="1" x14ac:dyDescent="0.3">
      <c r="A27" s="117" t="s">
        <v>113</v>
      </c>
      <c r="B27" s="10">
        <v>2021</v>
      </c>
      <c r="C27" s="11" t="s">
        <v>2770</v>
      </c>
      <c r="D27" s="74" t="s">
        <v>2854</v>
      </c>
      <c r="E27" s="53">
        <v>1120.1514749999999</v>
      </c>
      <c r="F27" s="49">
        <v>1158.6108681000001</v>
      </c>
      <c r="G27" s="48">
        <v>1081.6920818000001</v>
      </c>
      <c r="H27" s="14">
        <v>2983</v>
      </c>
      <c r="O27" s="92" t="s">
        <v>108</v>
      </c>
      <c r="P27" s="78">
        <v>30.193702757000001</v>
      </c>
      <c r="Q27" s="78">
        <v>65.998767897999997</v>
      </c>
      <c r="R27" s="78">
        <v>45.155971168000001</v>
      </c>
      <c r="S27" s="78">
        <v>141.348441823</v>
      </c>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row>
    <row r="28" spans="1:88" ht="16.2" customHeight="1" x14ac:dyDescent="0.3">
      <c r="A28" s="117" t="s">
        <v>114</v>
      </c>
      <c r="B28" s="8">
        <v>2022</v>
      </c>
      <c r="C28" s="11" t="s">
        <v>2770</v>
      </c>
      <c r="D28" s="74" t="s">
        <v>2854</v>
      </c>
      <c r="E28" s="54">
        <v>1083.1080621999999</v>
      </c>
      <c r="F28" s="50">
        <v>1120.8718183000001</v>
      </c>
      <c r="G28" s="48">
        <v>1045.3443061999999</v>
      </c>
      <c r="H28" s="36">
        <v>2879</v>
      </c>
      <c r="O28" s="92" t="s">
        <v>109</v>
      </c>
      <c r="P28" s="78">
        <v>34.139490449</v>
      </c>
      <c r="Q28" s="78">
        <v>62.000326243000004</v>
      </c>
      <c r="R28" s="78">
        <v>46.429220641000001</v>
      </c>
      <c r="S28" s="78">
        <v>142.56903733300001</v>
      </c>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row>
    <row r="29" spans="1:88" ht="16.2" customHeight="1" x14ac:dyDescent="0.3">
      <c r="A29" s="117" t="s">
        <v>115</v>
      </c>
      <c r="B29" s="8">
        <v>2022</v>
      </c>
      <c r="C29" s="11" t="s">
        <v>2770</v>
      </c>
      <c r="D29" s="74" t="s">
        <v>2854</v>
      </c>
      <c r="E29" s="54">
        <v>969.49409263999996</v>
      </c>
      <c r="F29" s="50">
        <v>1007.4077883</v>
      </c>
      <c r="G29" s="48">
        <v>931.58039701999996</v>
      </c>
      <c r="H29" s="36">
        <v>2333</v>
      </c>
      <c r="O29" s="92" t="s">
        <v>110</v>
      </c>
      <c r="P29" s="78">
        <v>99.943741822000007</v>
      </c>
      <c r="Q29" s="78">
        <v>171.81693946999999</v>
      </c>
      <c r="R29" s="78">
        <v>130.54247318</v>
      </c>
      <c r="S29" s="78">
        <v>402.30315447200002</v>
      </c>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row>
    <row r="30" spans="1:88" ht="16.2" customHeight="1" x14ac:dyDescent="0.3">
      <c r="A30" s="117" t="s">
        <v>125</v>
      </c>
      <c r="B30" s="101" t="s">
        <v>125</v>
      </c>
      <c r="C30" s="102" t="s">
        <v>2770</v>
      </c>
      <c r="D30" s="74" t="s">
        <v>2854</v>
      </c>
      <c r="E30" s="104">
        <v>1032.6346252000001</v>
      </c>
      <c r="F30" s="105">
        <v>1040.3204484</v>
      </c>
      <c r="G30" s="106">
        <v>1024.9488019999999</v>
      </c>
      <c r="H30" s="107">
        <v>63838</v>
      </c>
      <c r="O30" s="92" t="s">
        <v>111</v>
      </c>
      <c r="P30" s="78">
        <v>96.169657138999995</v>
      </c>
      <c r="Q30" s="78">
        <v>166.58022804999999</v>
      </c>
      <c r="R30" s="78">
        <v>126.83703154</v>
      </c>
      <c r="S30" s="78">
        <v>389.586916729</v>
      </c>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row>
    <row r="31" spans="1:88" ht="16.2" customHeight="1" x14ac:dyDescent="0.3">
      <c r="A31" s="116" t="s">
        <v>103</v>
      </c>
      <c r="B31" s="10">
        <v>2020</v>
      </c>
      <c r="C31" s="11" t="s">
        <v>2769</v>
      </c>
      <c r="D31" s="74" t="s">
        <v>2854</v>
      </c>
      <c r="E31" s="54">
        <v>1496.0348314</v>
      </c>
      <c r="F31" s="50">
        <v>1548.8587973000001</v>
      </c>
      <c r="G31" s="48">
        <v>1443.2108656</v>
      </c>
      <c r="H31" s="36">
        <v>2856</v>
      </c>
      <c r="O31" s="92" t="s">
        <v>112</v>
      </c>
      <c r="P31" s="78">
        <v>80.552940007000004</v>
      </c>
      <c r="Q31" s="78">
        <v>117.22152987</v>
      </c>
      <c r="R31" s="78">
        <v>96.344549982999993</v>
      </c>
      <c r="S31" s="78">
        <v>294.11901985999998</v>
      </c>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row>
    <row r="32" spans="1:88" ht="16.2" customHeight="1" x14ac:dyDescent="0.3">
      <c r="A32" s="117" t="s">
        <v>104</v>
      </c>
      <c r="B32" s="10">
        <v>2020</v>
      </c>
      <c r="C32" s="11" t="s">
        <v>2769</v>
      </c>
      <c r="D32" s="74" t="s">
        <v>2854</v>
      </c>
      <c r="E32" s="54">
        <v>2123.2874630000001</v>
      </c>
      <c r="F32" s="50">
        <v>2184.7808117999998</v>
      </c>
      <c r="G32" s="48">
        <v>2061.7941142</v>
      </c>
      <c r="H32" s="36">
        <v>3856</v>
      </c>
      <c r="O32" s="92" t="s">
        <v>113</v>
      </c>
      <c r="P32" s="78">
        <v>58.580380826000003</v>
      </c>
      <c r="Q32" s="78">
        <v>79.285925332999994</v>
      </c>
      <c r="R32" s="78">
        <v>66.995298228999999</v>
      </c>
      <c r="S32" s="78">
        <v>204.86160438799999</v>
      </c>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row>
    <row r="33" spans="1:88" ht="16.2" customHeight="1" x14ac:dyDescent="0.3">
      <c r="A33" s="117" t="s">
        <v>106</v>
      </c>
      <c r="B33" s="10">
        <v>2020</v>
      </c>
      <c r="C33" s="11" t="s">
        <v>2769</v>
      </c>
      <c r="D33" s="74" t="s">
        <v>2854</v>
      </c>
      <c r="E33" s="53">
        <v>1521.6212671999999</v>
      </c>
      <c r="F33" s="49">
        <v>1574.8178599</v>
      </c>
      <c r="G33" s="48">
        <v>1468.4246745999999</v>
      </c>
      <c r="H33" s="14">
        <v>2890</v>
      </c>
      <c r="O33" s="79">
        <v>2022</v>
      </c>
      <c r="P33" s="78">
        <v>164.18050730800002</v>
      </c>
      <c r="Q33" s="78">
        <v>243.94864174999998</v>
      </c>
      <c r="R33" s="78">
        <v>197.50433960999999</v>
      </c>
      <c r="S33" s="78">
        <v>605.63348866800004</v>
      </c>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row>
    <row r="34" spans="1:88" ht="16.2" customHeight="1" x14ac:dyDescent="0.3">
      <c r="A34" s="116" t="s">
        <v>107</v>
      </c>
      <c r="B34" s="8">
        <v>2020</v>
      </c>
      <c r="C34" s="11" t="s">
        <v>2769</v>
      </c>
      <c r="D34" s="74" t="s">
        <v>2854</v>
      </c>
      <c r="E34" s="54">
        <v>1180.9444501999999</v>
      </c>
      <c r="F34" s="50">
        <v>1229.3251014</v>
      </c>
      <c r="G34" s="48">
        <v>1132.5637988999999</v>
      </c>
      <c r="H34" s="36">
        <v>2216</v>
      </c>
      <c r="O34" s="92" t="s">
        <v>114</v>
      </c>
      <c r="P34" s="78">
        <v>97.790918078000004</v>
      </c>
      <c r="Q34" s="78">
        <v>143.49523742</v>
      </c>
      <c r="R34" s="78">
        <v>115.98482076000001</v>
      </c>
      <c r="S34" s="78">
        <v>357.27097625800002</v>
      </c>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row>
    <row r="35" spans="1:88" ht="16.2" customHeight="1" x14ac:dyDescent="0.3">
      <c r="A35" s="117" t="s">
        <v>108</v>
      </c>
      <c r="B35" s="8">
        <v>2020</v>
      </c>
      <c r="C35" s="11" t="s">
        <v>2769</v>
      </c>
      <c r="D35" s="74" t="s">
        <v>2854</v>
      </c>
      <c r="E35" s="54">
        <v>1151.9543516000001</v>
      </c>
      <c r="F35" s="50">
        <v>1198.9733719000001</v>
      </c>
      <c r="G35" s="48">
        <v>1104.9353312000001</v>
      </c>
      <c r="H35" s="36">
        <v>2225</v>
      </c>
      <c r="O35" s="92" t="s">
        <v>115</v>
      </c>
      <c r="P35" s="78">
        <v>66.389589229999999</v>
      </c>
      <c r="Q35" s="78">
        <v>100.45340433</v>
      </c>
      <c r="R35" s="78">
        <v>81.519518849999997</v>
      </c>
      <c r="S35" s="78">
        <v>248.36251240999999</v>
      </c>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row>
    <row r="36" spans="1:88" ht="16.2" customHeight="1" x14ac:dyDescent="0.3">
      <c r="A36" s="116" t="s">
        <v>109</v>
      </c>
      <c r="B36" s="10">
        <v>2020</v>
      </c>
      <c r="C36" s="11" t="s">
        <v>2769</v>
      </c>
      <c r="D36" s="74" t="s">
        <v>2854</v>
      </c>
      <c r="E36" s="54">
        <v>1159.8320947</v>
      </c>
      <c r="F36" s="48">
        <v>1206.8705947999999</v>
      </c>
      <c r="G36" s="48">
        <v>1112.7935944999999</v>
      </c>
      <c r="H36" s="17">
        <v>2269</v>
      </c>
      <c r="O36" s="79" t="s">
        <v>2762</v>
      </c>
      <c r="P36" s="78">
        <v>2508.7433978888998</v>
      </c>
      <c r="Q36" s="78">
        <v>3753.7735436413991</v>
      </c>
      <c r="R36" s="78">
        <v>3041.1888325374994</v>
      </c>
      <c r="S36" s="78">
        <v>9303.7057740677974</v>
      </c>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row>
    <row r="37" spans="1:88" ht="16.2" customHeight="1" x14ac:dyDescent="0.3">
      <c r="A37" s="117" t="s">
        <v>110</v>
      </c>
      <c r="B37" s="8">
        <v>2020</v>
      </c>
      <c r="C37" s="11" t="s">
        <v>2769</v>
      </c>
      <c r="D37" s="74" t="s">
        <v>2854</v>
      </c>
      <c r="E37" s="54">
        <v>1190.9492144000001</v>
      </c>
      <c r="F37" s="50">
        <v>1239.3572799000001</v>
      </c>
      <c r="G37" s="48">
        <v>1142.5411489000001</v>
      </c>
      <c r="H37" s="36">
        <v>2232</v>
      </c>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row>
    <row r="38" spans="1:88" ht="16.2" customHeight="1" x14ac:dyDescent="0.3">
      <c r="A38" s="117" t="s">
        <v>111</v>
      </c>
      <c r="B38" s="8">
        <v>2020</v>
      </c>
      <c r="C38" s="11" t="s">
        <v>2769</v>
      </c>
      <c r="D38" s="74" t="s">
        <v>2854</v>
      </c>
      <c r="E38" s="54">
        <v>1359.6708286999999</v>
      </c>
      <c r="F38" s="50">
        <v>1410.1168</v>
      </c>
      <c r="G38" s="48">
        <v>1309.2248574</v>
      </c>
      <c r="H38" s="36">
        <v>2629</v>
      </c>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row>
    <row r="39" spans="1:88" ht="16.2" customHeight="1" x14ac:dyDescent="0.3">
      <c r="A39" s="116" t="s">
        <v>112</v>
      </c>
      <c r="B39" s="8">
        <v>2020</v>
      </c>
      <c r="C39" s="11" t="s">
        <v>2769</v>
      </c>
      <c r="D39" s="74" t="s">
        <v>2854</v>
      </c>
      <c r="E39" s="54">
        <v>1560.8689670000001</v>
      </c>
      <c r="F39" s="50">
        <v>1615.0878101999999</v>
      </c>
      <c r="G39" s="48">
        <v>1506.6501238000001</v>
      </c>
      <c r="H39" s="36">
        <v>2888</v>
      </c>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row>
    <row r="40" spans="1:88" ht="16.2" customHeight="1" x14ac:dyDescent="0.3">
      <c r="A40" s="117" t="s">
        <v>113</v>
      </c>
      <c r="B40" s="8">
        <v>2020</v>
      </c>
      <c r="C40" s="11" t="s">
        <v>2769</v>
      </c>
      <c r="D40" s="74" t="s">
        <v>2854</v>
      </c>
      <c r="E40" s="54">
        <v>1579.1562819999999</v>
      </c>
      <c r="F40" s="50">
        <v>1632.8109228999999</v>
      </c>
      <c r="G40" s="48">
        <v>1525.5016410999999</v>
      </c>
      <c r="H40" s="36">
        <v>3061</v>
      </c>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row>
    <row r="41" spans="1:88" ht="16.2" customHeight="1" x14ac:dyDescent="0.3">
      <c r="A41" s="117" t="s">
        <v>114</v>
      </c>
      <c r="B41" s="10">
        <v>2021</v>
      </c>
      <c r="C41" s="11" t="s">
        <v>2769</v>
      </c>
      <c r="D41" s="74" t="s">
        <v>2854</v>
      </c>
      <c r="E41" s="53">
        <v>1735.0277583</v>
      </c>
      <c r="F41" s="49">
        <v>1790.5531841</v>
      </c>
      <c r="G41" s="48">
        <v>1679.5023325</v>
      </c>
      <c r="H41" s="14">
        <v>3340</v>
      </c>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row>
    <row r="42" spans="1:88" ht="16.2" customHeight="1" x14ac:dyDescent="0.3">
      <c r="A42" s="117" t="s">
        <v>115</v>
      </c>
      <c r="B42" s="8">
        <v>2021</v>
      </c>
      <c r="C42" s="11" t="s">
        <v>2769</v>
      </c>
      <c r="D42" s="74" t="s">
        <v>2854</v>
      </c>
      <c r="E42" s="54">
        <v>1548.1005929999999</v>
      </c>
      <c r="F42" s="50">
        <v>1603.8847185</v>
      </c>
      <c r="G42" s="48">
        <v>1492.3164674</v>
      </c>
      <c r="H42" s="36">
        <v>2721</v>
      </c>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row>
    <row r="43" spans="1:88" ht="16.2" customHeight="1" x14ac:dyDescent="0.3">
      <c r="A43" s="117" t="s">
        <v>103</v>
      </c>
      <c r="B43" s="8">
        <v>2021</v>
      </c>
      <c r="C43" s="11" t="s">
        <v>2769</v>
      </c>
      <c r="D43" s="74" t="s">
        <v>2854</v>
      </c>
      <c r="E43" s="54">
        <v>1277.4375293999999</v>
      </c>
      <c r="F43" s="50">
        <v>1326.2045235000001</v>
      </c>
      <c r="G43" s="48">
        <v>1228.6705353</v>
      </c>
      <c r="H43" s="36">
        <v>2497</v>
      </c>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row>
    <row r="44" spans="1:88" ht="16.2" customHeight="1" x14ac:dyDescent="0.3">
      <c r="A44" s="117" t="s">
        <v>104</v>
      </c>
      <c r="B44" s="10">
        <v>2021</v>
      </c>
      <c r="C44" s="11" t="s">
        <v>2769</v>
      </c>
      <c r="D44" s="74" t="s">
        <v>2854</v>
      </c>
      <c r="E44" s="54">
        <v>1177.4188113</v>
      </c>
      <c r="F44" s="50">
        <v>1225.1460271000001</v>
      </c>
      <c r="G44" s="48">
        <v>1129.6915956</v>
      </c>
      <c r="H44" s="36">
        <v>2238</v>
      </c>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row>
    <row r="45" spans="1:88" ht="16.2" customHeight="1" x14ac:dyDescent="0.3">
      <c r="A45" s="117" t="s">
        <v>106</v>
      </c>
      <c r="B45" s="8">
        <v>2021</v>
      </c>
      <c r="C45" s="11" t="s">
        <v>2769</v>
      </c>
      <c r="D45" s="74" t="s">
        <v>2854</v>
      </c>
      <c r="E45" s="54">
        <v>1209.0505228</v>
      </c>
      <c r="F45" s="50">
        <v>1256.4297643</v>
      </c>
      <c r="G45" s="48">
        <v>1161.6712814</v>
      </c>
      <c r="H45" s="36">
        <v>2400</v>
      </c>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row>
    <row r="46" spans="1:88" ht="16.2" customHeight="1" x14ac:dyDescent="0.3">
      <c r="A46" s="117" t="s">
        <v>107</v>
      </c>
      <c r="B46" s="8">
        <v>2021</v>
      </c>
      <c r="C46" s="11" t="s">
        <v>2769</v>
      </c>
      <c r="D46" s="74" t="s">
        <v>2854</v>
      </c>
      <c r="E46" s="54">
        <v>1190.1748405000001</v>
      </c>
      <c r="F46" s="50">
        <v>1237.9849595000001</v>
      </c>
      <c r="G46" s="48">
        <v>1142.3647215000001</v>
      </c>
      <c r="H46" s="36">
        <v>2288</v>
      </c>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row>
    <row r="47" spans="1:88" ht="16.2" customHeight="1" x14ac:dyDescent="0.3">
      <c r="A47" s="116" t="s">
        <v>108</v>
      </c>
      <c r="B47" s="8">
        <v>2021</v>
      </c>
      <c r="C47" s="11" t="s">
        <v>2769</v>
      </c>
      <c r="D47" s="74" t="s">
        <v>2854</v>
      </c>
      <c r="E47" s="54">
        <v>1240.4981110000001</v>
      </c>
      <c r="F47" s="50">
        <v>1288.385867</v>
      </c>
      <c r="G47" s="48">
        <v>1192.610355</v>
      </c>
      <c r="H47" s="36">
        <v>2446</v>
      </c>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row>
    <row r="48" spans="1:88" ht="16.2" customHeight="1" x14ac:dyDescent="0.3">
      <c r="A48" s="117" t="s">
        <v>109</v>
      </c>
      <c r="B48" s="8">
        <v>2021</v>
      </c>
      <c r="C48" s="11" t="s">
        <v>2769</v>
      </c>
      <c r="D48" s="74" t="s">
        <v>2854</v>
      </c>
      <c r="E48" s="54">
        <v>1275.278071</v>
      </c>
      <c r="F48" s="50">
        <v>1323.6743214999999</v>
      </c>
      <c r="G48" s="48">
        <v>1226.8818205</v>
      </c>
      <c r="H48" s="36">
        <v>2525</v>
      </c>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row>
    <row r="49" spans="1:52" ht="16.2" customHeight="1" x14ac:dyDescent="0.3">
      <c r="A49" s="116" t="s">
        <v>110</v>
      </c>
      <c r="B49" s="10">
        <v>2021</v>
      </c>
      <c r="C49" s="11" t="s">
        <v>2769</v>
      </c>
      <c r="D49" s="74" t="s">
        <v>2854</v>
      </c>
      <c r="E49" s="53">
        <v>1380.7258617</v>
      </c>
      <c r="F49" s="49">
        <v>1431.5988213000001</v>
      </c>
      <c r="G49" s="48">
        <v>1329.8529022</v>
      </c>
      <c r="H49" s="14">
        <v>2664</v>
      </c>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row>
    <row r="50" spans="1:52" ht="16.2" customHeight="1" x14ac:dyDescent="0.3">
      <c r="A50" s="116" t="s">
        <v>111</v>
      </c>
      <c r="B50" s="8">
        <v>2021</v>
      </c>
      <c r="C50" s="11" t="s">
        <v>2769</v>
      </c>
      <c r="D50" s="74" t="s">
        <v>2854</v>
      </c>
      <c r="E50" s="54">
        <v>1504.5518262999999</v>
      </c>
      <c r="F50" s="50">
        <v>1556.4866184</v>
      </c>
      <c r="G50" s="48">
        <v>1452.6170342</v>
      </c>
      <c r="H50" s="36">
        <v>2989</v>
      </c>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row>
    <row r="51" spans="1:52" ht="16.2" customHeight="1" x14ac:dyDescent="0.3">
      <c r="A51" s="117" t="s">
        <v>112</v>
      </c>
      <c r="B51" s="8">
        <v>2021</v>
      </c>
      <c r="C51" s="11" t="s">
        <v>2769</v>
      </c>
      <c r="D51" s="74" t="s">
        <v>2854</v>
      </c>
      <c r="E51" s="54">
        <v>1406.4452358999999</v>
      </c>
      <c r="F51" s="50">
        <v>1457.6819125</v>
      </c>
      <c r="G51" s="48">
        <v>1355.2085592000001</v>
      </c>
      <c r="H51" s="36">
        <v>2710</v>
      </c>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row>
    <row r="52" spans="1:52" ht="16.2" customHeight="1" x14ac:dyDescent="0.3">
      <c r="A52" s="117" t="s">
        <v>113</v>
      </c>
      <c r="B52" s="10">
        <v>2021</v>
      </c>
      <c r="C52" s="11" t="s">
        <v>2769</v>
      </c>
      <c r="D52" s="74" t="s">
        <v>2854</v>
      </c>
      <c r="E52" s="54">
        <v>1494.051743</v>
      </c>
      <c r="F52" s="50">
        <v>1545.6294192</v>
      </c>
      <c r="G52" s="48">
        <v>1442.4740667999999</v>
      </c>
      <c r="H52" s="36">
        <v>2944</v>
      </c>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row>
    <row r="53" spans="1:52" ht="16.2" customHeight="1" x14ac:dyDescent="0.3">
      <c r="A53" s="117" t="s">
        <v>114</v>
      </c>
      <c r="B53" s="8">
        <v>2022</v>
      </c>
      <c r="C53" s="11" t="s">
        <v>2769</v>
      </c>
      <c r="D53" s="74" t="s">
        <v>2854</v>
      </c>
      <c r="E53" s="54">
        <v>1410.7148790000001</v>
      </c>
      <c r="F53" s="50">
        <v>1461.0720638</v>
      </c>
      <c r="G53" s="48">
        <v>1360.3576940999999</v>
      </c>
      <c r="H53" s="36">
        <v>2803</v>
      </c>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row>
    <row r="54" spans="1:52" ht="16.2" customHeight="1" x14ac:dyDescent="0.3">
      <c r="A54" s="117" t="s">
        <v>115</v>
      </c>
      <c r="B54" s="8">
        <v>2022</v>
      </c>
      <c r="C54" s="11" t="s">
        <v>2769</v>
      </c>
      <c r="D54" s="74" t="s">
        <v>2854</v>
      </c>
      <c r="E54" s="54">
        <v>1276.3302309999999</v>
      </c>
      <c r="F54" s="50">
        <v>1326.8721525000001</v>
      </c>
      <c r="G54" s="48">
        <v>1225.7883093999999</v>
      </c>
      <c r="H54" s="36">
        <v>2298</v>
      </c>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row>
    <row r="55" spans="1:52" ht="16.2" customHeight="1" x14ac:dyDescent="0.3">
      <c r="A55" s="117" t="s">
        <v>125</v>
      </c>
      <c r="B55" s="101" t="s">
        <v>125</v>
      </c>
      <c r="C55" s="102" t="s">
        <v>2769</v>
      </c>
      <c r="D55" s="74" t="s">
        <v>2854</v>
      </c>
      <c r="E55" s="104">
        <v>1392.8141481</v>
      </c>
      <c r="F55" s="105">
        <v>1403.2536706999999</v>
      </c>
      <c r="G55" s="106">
        <v>1382.3746255000001</v>
      </c>
      <c r="H55" s="107">
        <v>63985</v>
      </c>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row>
    <row r="56" spans="1:52" ht="16.2" customHeight="1" x14ac:dyDescent="0.3">
      <c r="A56" s="116" t="s">
        <v>103</v>
      </c>
      <c r="B56" s="10">
        <v>2020</v>
      </c>
      <c r="C56" s="11" t="s">
        <v>2768</v>
      </c>
      <c r="D56" s="74" t="s">
        <v>2854</v>
      </c>
      <c r="E56" s="53">
        <v>1260.2142054000001</v>
      </c>
      <c r="F56" s="49">
        <v>1291.5726772</v>
      </c>
      <c r="G56" s="48">
        <v>1228.8557335999999</v>
      </c>
      <c r="H56" s="14">
        <v>5649</v>
      </c>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row>
    <row r="57" spans="1:52" ht="16.2" customHeight="1" x14ac:dyDescent="0.3">
      <c r="A57" s="117" t="s">
        <v>104</v>
      </c>
      <c r="B57" s="10">
        <v>2020</v>
      </c>
      <c r="C57" s="11" t="s">
        <v>2768</v>
      </c>
      <c r="D57" s="74" t="s">
        <v>2854</v>
      </c>
      <c r="E57" s="54">
        <v>1786.5917591</v>
      </c>
      <c r="F57" s="75">
        <v>1823.1076055000001</v>
      </c>
      <c r="G57" s="48">
        <v>1750.0759126</v>
      </c>
      <c r="H57" s="76">
        <v>7691</v>
      </c>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row>
    <row r="58" spans="1:52" ht="16.2" customHeight="1" x14ac:dyDescent="0.3">
      <c r="A58" s="117" t="s">
        <v>106</v>
      </c>
      <c r="B58" s="10">
        <v>2020</v>
      </c>
      <c r="C58" s="11" t="s">
        <v>2768</v>
      </c>
      <c r="D58" s="74" t="s">
        <v>2854</v>
      </c>
      <c r="E58" s="54">
        <v>1297.6506793000001</v>
      </c>
      <c r="F58" s="50">
        <v>1329.3106187000001</v>
      </c>
      <c r="G58" s="48">
        <v>1265.9907399000001</v>
      </c>
      <c r="H58" s="36">
        <v>5781</v>
      </c>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row>
    <row r="59" spans="1:52" ht="16.2" customHeight="1" x14ac:dyDescent="0.3">
      <c r="A59" s="116" t="s">
        <v>107</v>
      </c>
      <c r="B59" s="10">
        <v>2020</v>
      </c>
      <c r="C59" s="11" t="s">
        <v>2768</v>
      </c>
      <c r="D59" s="74" t="s">
        <v>2854</v>
      </c>
      <c r="E59" s="54">
        <v>1026.4365968</v>
      </c>
      <c r="F59" s="50">
        <v>1055.5784225</v>
      </c>
      <c r="G59" s="48">
        <v>997.29477102999999</v>
      </c>
      <c r="H59" s="36">
        <v>4443</v>
      </c>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row>
    <row r="60" spans="1:52" ht="16.2" customHeight="1" x14ac:dyDescent="0.3">
      <c r="A60" s="117" t="s">
        <v>108</v>
      </c>
      <c r="B60" s="8">
        <v>2020</v>
      </c>
      <c r="C60" s="11" t="s">
        <v>2768</v>
      </c>
      <c r="D60" s="74" t="s">
        <v>2854</v>
      </c>
      <c r="E60" s="54">
        <v>1001.3299479999999</v>
      </c>
      <c r="F60" s="50">
        <v>1029.6388563</v>
      </c>
      <c r="G60" s="48">
        <v>973.02103964000003</v>
      </c>
      <c r="H60" s="36">
        <v>4501</v>
      </c>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row>
    <row r="61" spans="1:52" ht="16.2" customHeight="1" x14ac:dyDescent="0.3">
      <c r="A61" s="117" t="s">
        <v>109</v>
      </c>
      <c r="B61" s="8">
        <v>2020</v>
      </c>
      <c r="C61" s="11" t="s">
        <v>2768</v>
      </c>
      <c r="D61" s="74" t="s">
        <v>2854</v>
      </c>
      <c r="E61" s="54">
        <v>980.85542057999999</v>
      </c>
      <c r="F61" s="50">
        <v>1008.9266679</v>
      </c>
      <c r="G61" s="48">
        <v>952.78417330000002</v>
      </c>
      <c r="H61" s="36">
        <v>4426</v>
      </c>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row>
    <row r="62" spans="1:52" ht="16.2" customHeight="1" x14ac:dyDescent="0.3">
      <c r="A62" s="117" t="s">
        <v>110</v>
      </c>
      <c r="B62" s="8">
        <v>2020</v>
      </c>
      <c r="C62" s="11" t="s">
        <v>2768</v>
      </c>
      <c r="D62" s="74" t="s">
        <v>2854</v>
      </c>
      <c r="E62" s="54">
        <v>1029.9825740000001</v>
      </c>
      <c r="F62" s="75">
        <v>1059.0538394</v>
      </c>
      <c r="G62" s="48">
        <v>1000.9113086</v>
      </c>
      <c r="H62" s="76">
        <v>4486</v>
      </c>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row>
    <row r="63" spans="1:52" ht="16.2" customHeight="1" x14ac:dyDescent="0.3">
      <c r="A63" s="117" t="s">
        <v>111</v>
      </c>
      <c r="B63" s="8">
        <v>2020</v>
      </c>
      <c r="C63" s="11" t="s">
        <v>2768</v>
      </c>
      <c r="D63" s="74" t="s">
        <v>2854</v>
      </c>
      <c r="E63" s="54">
        <v>1154.8374116</v>
      </c>
      <c r="F63" s="50">
        <v>1184.9301147000001</v>
      </c>
      <c r="G63" s="48">
        <v>1124.7447086</v>
      </c>
      <c r="H63" s="36">
        <v>5208</v>
      </c>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row>
    <row r="64" spans="1:52" ht="16.2" customHeight="1" x14ac:dyDescent="0.3">
      <c r="A64" s="116" t="s">
        <v>112</v>
      </c>
      <c r="B64" s="10">
        <v>2020</v>
      </c>
      <c r="C64" s="11" t="s">
        <v>2768</v>
      </c>
      <c r="D64" s="74" t="s">
        <v>2854</v>
      </c>
      <c r="E64" s="53">
        <v>1298.6077241999999</v>
      </c>
      <c r="F64" s="49">
        <v>1330.6695583000001</v>
      </c>
      <c r="G64" s="48">
        <v>1266.5458900000001</v>
      </c>
      <c r="H64" s="14">
        <v>5662</v>
      </c>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row>
    <row r="65" spans="1:52" ht="16.2" customHeight="1" x14ac:dyDescent="0.3">
      <c r="A65" s="117" t="s">
        <v>113</v>
      </c>
      <c r="B65" s="8">
        <v>2020</v>
      </c>
      <c r="C65" s="11" t="s">
        <v>2768</v>
      </c>
      <c r="D65" s="74" t="s">
        <v>2854</v>
      </c>
      <c r="E65" s="54">
        <v>1345.8446062</v>
      </c>
      <c r="F65" s="50">
        <v>1377.9690458</v>
      </c>
      <c r="G65" s="48">
        <v>1313.7201666999999</v>
      </c>
      <c r="H65" s="36">
        <v>6093</v>
      </c>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row>
    <row r="66" spans="1:52" ht="16.2" customHeight="1" x14ac:dyDescent="0.3">
      <c r="A66" s="117" t="s">
        <v>114</v>
      </c>
      <c r="B66" s="8">
        <v>2021</v>
      </c>
      <c r="C66" s="11" t="s">
        <v>2768</v>
      </c>
      <c r="D66" s="74" t="s">
        <v>2854</v>
      </c>
      <c r="E66" s="54">
        <v>1476.9217168</v>
      </c>
      <c r="F66" s="50">
        <v>1510.1711648999999</v>
      </c>
      <c r="G66" s="48">
        <v>1443.6722688</v>
      </c>
      <c r="H66" s="36">
        <v>6681</v>
      </c>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row>
    <row r="67" spans="1:52" ht="16.2" customHeight="1" x14ac:dyDescent="0.3">
      <c r="A67" s="117" t="s">
        <v>115</v>
      </c>
      <c r="B67" s="8">
        <v>2021</v>
      </c>
      <c r="C67" s="11" t="s">
        <v>2768</v>
      </c>
      <c r="D67" s="74" t="s">
        <v>2854</v>
      </c>
      <c r="E67" s="54">
        <v>1323.7520383000001</v>
      </c>
      <c r="F67" s="50">
        <v>1357.2468987</v>
      </c>
      <c r="G67" s="48">
        <v>1290.2571780000001</v>
      </c>
      <c r="H67" s="36">
        <v>5437</v>
      </c>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row>
    <row r="68" spans="1:52" ht="16.2" customHeight="1" x14ac:dyDescent="0.3">
      <c r="A68" s="117" t="s">
        <v>103</v>
      </c>
      <c r="B68" s="8">
        <v>2021</v>
      </c>
      <c r="C68" s="11" t="s">
        <v>2768</v>
      </c>
      <c r="D68" s="74" t="s">
        <v>2854</v>
      </c>
      <c r="E68" s="54">
        <v>1085.4228619</v>
      </c>
      <c r="F68" s="50">
        <v>1114.5809111999999</v>
      </c>
      <c r="G68" s="48">
        <v>1056.2648125999999</v>
      </c>
      <c r="H68" s="36">
        <v>4940</v>
      </c>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row>
    <row r="69" spans="1:52" ht="16.2" customHeight="1" x14ac:dyDescent="0.3">
      <c r="A69" s="117" t="s">
        <v>104</v>
      </c>
      <c r="B69" s="8">
        <v>2021</v>
      </c>
      <c r="C69" s="11" t="s">
        <v>2768</v>
      </c>
      <c r="D69" s="74" t="s">
        <v>2854</v>
      </c>
      <c r="E69" s="54">
        <v>1009.3772253</v>
      </c>
      <c r="F69" s="50">
        <v>1038.0187002</v>
      </c>
      <c r="G69" s="48">
        <v>980.73575032999997</v>
      </c>
      <c r="H69" s="36">
        <v>4460</v>
      </c>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row>
    <row r="70" spans="1:52" ht="16.2" customHeight="1" x14ac:dyDescent="0.3">
      <c r="A70" s="117" t="s">
        <v>106</v>
      </c>
      <c r="B70" s="8">
        <v>2021</v>
      </c>
      <c r="C70" s="11" t="s">
        <v>2768</v>
      </c>
      <c r="D70" s="74" t="s">
        <v>2854</v>
      </c>
      <c r="E70" s="54">
        <v>1030.9632806</v>
      </c>
      <c r="F70" s="50">
        <v>1059.3987095</v>
      </c>
      <c r="G70" s="48">
        <v>1002.5278518</v>
      </c>
      <c r="H70" s="36">
        <v>4719</v>
      </c>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row>
    <row r="71" spans="1:52" ht="16.2" customHeight="1" x14ac:dyDescent="0.3">
      <c r="A71" s="117" t="s">
        <v>107</v>
      </c>
      <c r="B71" s="8">
        <v>2021</v>
      </c>
      <c r="C71" s="11" t="s">
        <v>2768</v>
      </c>
      <c r="D71" s="74" t="s">
        <v>2854</v>
      </c>
      <c r="E71" s="54">
        <v>1052.7684724999999</v>
      </c>
      <c r="F71" s="50">
        <v>1081.9245361000001</v>
      </c>
      <c r="G71" s="48">
        <v>1023.6124089</v>
      </c>
      <c r="H71" s="36">
        <v>4667</v>
      </c>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row>
    <row r="72" spans="1:52" ht="16.2" customHeight="1" x14ac:dyDescent="0.3">
      <c r="A72" s="116" t="s">
        <v>108</v>
      </c>
      <c r="B72" s="10">
        <v>2021</v>
      </c>
      <c r="C72" s="11" t="s">
        <v>2768</v>
      </c>
      <c r="D72" s="74" t="s">
        <v>2854</v>
      </c>
      <c r="E72" s="54">
        <v>1088.8555805999999</v>
      </c>
      <c r="F72" s="49">
        <v>1117.9241704999999</v>
      </c>
      <c r="G72" s="48">
        <v>1059.7869906999999</v>
      </c>
      <c r="H72" s="14">
        <v>4986</v>
      </c>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row>
    <row r="73" spans="1:52" ht="16.2" customHeight="1" x14ac:dyDescent="0.3">
      <c r="A73" s="117" t="s">
        <v>109</v>
      </c>
      <c r="B73" s="8">
        <v>2021</v>
      </c>
      <c r="C73" s="11" t="s">
        <v>2768</v>
      </c>
      <c r="D73" s="74" t="s">
        <v>2854</v>
      </c>
      <c r="E73" s="54">
        <v>1083.675992</v>
      </c>
      <c r="F73" s="50">
        <v>1112.6481799999999</v>
      </c>
      <c r="G73" s="48">
        <v>1054.703804</v>
      </c>
      <c r="H73" s="36">
        <v>4973</v>
      </c>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row>
    <row r="74" spans="1:52" ht="16.2" customHeight="1" x14ac:dyDescent="0.3">
      <c r="A74" s="117" t="s">
        <v>110</v>
      </c>
      <c r="B74" s="8">
        <v>2021</v>
      </c>
      <c r="C74" s="11" t="s">
        <v>2768</v>
      </c>
      <c r="D74" s="74" t="s">
        <v>2854</v>
      </c>
      <c r="E74" s="54">
        <v>1204.6068797</v>
      </c>
      <c r="F74" s="50">
        <v>1235.4996825000001</v>
      </c>
      <c r="G74" s="48">
        <v>1173.7140769</v>
      </c>
      <c r="H74" s="36">
        <v>5373</v>
      </c>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row>
    <row r="75" spans="1:52" ht="16.2" customHeight="1" x14ac:dyDescent="0.3">
      <c r="A75" s="116" t="s">
        <v>111</v>
      </c>
      <c r="B75" s="10">
        <v>2021</v>
      </c>
      <c r="C75" s="11" t="s">
        <v>2768</v>
      </c>
      <c r="D75" s="74" t="s">
        <v>2854</v>
      </c>
      <c r="E75" s="54">
        <v>1273.6899953</v>
      </c>
      <c r="F75" s="50">
        <v>1304.7987436000001</v>
      </c>
      <c r="G75" s="48">
        <v>1242.5812470000001</v>
      </c>
      <c r="H75" s="36">
        <v>5876</v>
      </c>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row>
    <row r="76" spans="1:52" ht="16.2" customHeight="1" x14ac:dyDescent="0.3">
      <c r="A76" s="117" t="s">
        <v>112</v>
      </c>
      <c r="B76" s="8">
        <v>2021</v>
      </c>
      <c r="C76" s="11" t="s">
        <v>2768</v>
      </c>
      <c r="D76" s="74" t="s">
        <v>2854</v>
      </c>
      <c r="E76" s="54">
        <v>1240.128248</v>
      </c>
      <c r="F76" s="50">
        <v>1271.3703052000001</v>
      </c>
      <c r="G76" s="48">
        <v>1208.8861907999999</v>
      </c>
      <c r="H76" s="36">
        <v>5531</v>
      </c>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row>
    <row r="77" spans="1:52" ht="16.2" customHeight="1" x14ac:dyDescent="0.3">
      <c r="A77" s="117" t="s">
        <v>113</v>
      </c>
      <c r="B77" s="8">
        <v>2021</v>
      </c>
      <c r="C77" s="11" t="s">
        <v>2768</v>
      </c>
      <c r="D77" s="74" t="s">
        <v>2854</v>
      </c>
      <c r="E77" s="54">
        <v>1284.0423676</v>
      </c>
      <c r="F77" s="50">
        <v>1315.1360342</v>
      </c>
      <c r="G77" s="48">
        <v>1252.948701</v>
      </c>
      <c r="H77" s="36">
        <v>5927</v>
      </c>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row>
    <row r="78" spans="1:52" ht="16.2" customHeight="1" x14ac:dyDescent="0.3">
      <c r="A78" s="117" t="s">
        <v>114</v>
      </c>
      <c r="B78" s="8">
        <v>2022</v>
      </c>
      <c r="C78" s="11" t="s">
        <v>2768</v>
      </c>
      <c r="D78" s="74" t="s">
        <v>2854</v>
      </c>
      <c r="E78" s="54">
        <v>1232.9637061999999</v>
      </c>
      <c r="F78" s="50">
        <v>1263.4985641999999</v>
      </c>
      <c r="G78" s="48">
        <v>1202.4288481999999</v>
      </c>
      <c r="H78" s="36">
        <v>5682</v>
      </c>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row>
    <row r="79" spans="1:52" ht="16.2" customHeight="1" x14ac:dyDescent="0.3">
      <c r="A79" s="117" t="s">
        <v>115</v>
      </c>
      <c r="B79" s="8">
        <v>2022</v>
      </c>
      <c r="C79" s="11" t="s">
        <v>2768</v>
      </c>
      <c r="D79" s="74" t="s">
        <v>2854</v>
      </c>
      <c r="E79" s="54">
        <v>1105.2050124</v>
      </c>
      <c r="F79" s="50">
        <v>1135.7536786999999</v>
      </c>
      <c r="G79" s="48">
        <v>1074.656346</v>
      </c>
      <c r="H79" s="36">
        <v>4631</v>
      </c>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row>
    <row r="80" spans="1:52" ht="16.2" customHeight="1" x14ac:dyDescent="0.3">
      <c r="A80" s="117" t="s">
        <v>125</v>
      </c>
      <c r="B80" s="101" t="s">
        <v>125</v>
      </c>
      <c r="C80" s="102" t="s">
        <v>2768</v>
      </c>
      <c r="D80" s="74" t="s">
        <v>2854</v>
      </c>
      <c r="E80" s="104">
        <v>1194.1704706</v>
      </c>
      <c r="F80" s="121">
        <v>1200.4328052999999</v>
      </c>
      <c r="G80" s="106">
        <v>1187.9081358000001</v>
      </c>
      <c r="H80" s="122">
        <v>127823</v>
      </c>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row>
    <row r="81" spans="1:52" ht="16.2" customHeight="1" x14ac:dyDescent="0.3">
      <c r="A81" s="116" t="s">
        <v>103</v>
      </c>
      <c r="B81" s="10">
        <v>2020</v>
      </c>
      <c r="C81" s="11" t="s">
        <v>2770</v>
      </c>
      <c r="D81" s="74" t="s">
        <v>2728</v>
      </c>
      <c r="E81" s="53">
        <v>47.706814332</v>
      </c>
      <c r="F81" s="49">
        <v>56.086312968999998</v>
      </c>
      <c r="G81" s="48">
        <v>39.327315695999999</v>
      </c>
      <c r="H81" s="14">
        <v>125</v>
      </c>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row>
    <row r="82" spans="1:52" ht="16.2" customHeight="1" x14ac:dyDescent="0.3">
      <c r="A82" s="117" t="s">
        <v>104</v>
      </c>
      <c r="B82" s="10">
        <v>2020</v>
      </c>
      <c r="C82" s="11" t="s">
        <v>2770</v>
      </c>
      <c r="D82" s="74" t="s">
        <v>2728</v>
      </c>
      <c r="E82" s="54">
        <v>479.66073814999999</v>
      </c>
      <c r="F82" s="50">
        <v>505.75506453000003</v>
      </c>
      <c r="G82" s="48">
        <v>453.56641175999999</v>
      </c>
      <c r="H82" s="36">
        <v>1224</v>
      </c>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row>
    <row r="83" spans="1:52" ht="16.2" customHeight="1" x14ac:dyDescent="0.3">
      <c r="A83" s="117" t="s">
        <v>106</v>
      </c>
      <c r="B83" s="10">
        <v>2020</v>
      </c>
      <c r="C83" s="11" t="s">
        <v>2770</v>
      </c>
      <c r="D83" s="74" t="s">
        <v>2728</v>
      </c>
      <c r="E83" s="54">
        <v>239.35542075000001</v>
      </c>
      <c r="F83" s="50">
        <v>257.72083004000001</v>
      </c>
      <c r="G83" s="48">
        <v>220.99001146000001</v>
      </c>
      <c r="H83" s="36">
        <v>632</v>
      </c>
    </row>
    <row r="84" spans="1:52" ht="16.2" customHeight="1" x14ac:dyDescent="0.3">
      <c r="A84" s="116" t="s">
        <v>107</v>
      </c>
      <c r="B84" s="8">
        <v>2020</v>
      </c>
      <c r="C84" s="11" t="s">
        <v>2770</v>
      </c>
      <c r="D84" s="74" t="s">
        <v>2728</v>
      </c>
      <c r="E84" s="54">
        <v>44.819248748</v>
      </c>
      <c r="F84" s="50">
        <v>53.055680997000003</v>
      </c>
      <c r="G84" s="48">
        <v>36.5828165</v>
      </c>
      <c r="H84" s="36">
        <v>114</v>
      </c>
    </row>
    <row r="85" spans="1:52" ht="16.2" customHeight="1" x14ac:dyDescent="0.3">
      <c r="A85" s="117" t="s">
        <v>108</v>
      </c>
      <c r="B85" s="8">
        <v>2020</v>
      </c>
      <c r="C85" s="11" t="s">
        <v>2770</v>
      </c>
      <c r="D85" s="74" t="s">
        <v>2728</v>
      </c>
      <c r="E85" s="54">
        <v>9.0759509039000008</v>
      </c>
      <c r="F85" s="50">
        <v>12.716209828</v>
      </c>
      <c r="G85" s="48">
        <v>5.4356919798999996</v>
      </c>
      <c r="H85" s="36">
        <v>24</v>
      </c>
    </row>
    <row r="86" spans="1:52" ht="16.2" customHeight="1" x14ac:dyDescent="0.3">
      <c r="A86" s="116" t="s">
        <v>109</v>
      </c>
      <c r="B86" s="10">
        <v>2020</v>
      </c>
      <c r="C86" s="11" t="s">
        <v>2770</v>
      </c>
      <c r="D86" s="74" t="s">
        <v>2728</v>
      </c>
      <c r="E86" s="52">
        <v>4.8990197340000003</v>
      </c>
      <c r="F86" s="47">
        <v>7.5696109510999996</v>
      </c>
      <c r="G86" s="48">
        <v>2.2284285168000002</v>
      </c>
      <c r="H86" s="2">
        <v>13</v>
      </c>
    </row>
    <row r="87" spans="1:52" ht="16.2" customHeight="1" x14ac:dyDescent="0.3">
      <c r="A87" s="117" t="s">
        <v>110</v>
      </c>
      <c r="B87" s="8">
        <v>2020</v>
      </c>
      <c r="C87" s="11" t="s">
        <v>2770</v>
      </c>
      <c r="D87" s="74" t="s">
        <v>2728</v>
      </c>
      <c r="E87" s="54">
        <v>6.1781329620000003</v>
      </c>
      <c r="F87" s="50">
        <v>9.2139965032000006</v>
      </c>
      <c r="G87" s="48">
        <v>3.1422694208999999</v>
      </c>
      <c r="H87" s="36">
        <v>16</v>
      </c>
    </row>
    <row r="88" spans="1:52" ht="16.2" customHeight="1" x14ac:dyDescent="0.3">
      <c r="A88" s="117" t="s">
        <v>111</v>
      </c>
      <c r="B88" s="8">
        <v>2020</v>
      </c>
      <c r="C88" s="11" t="s">
        <v>2770</v>
      </c>
      <c r="D88" s="74" t="s">
        <v>2728</v>
      </c>
      <c r="E88" s="54">
        <v>82.045735575999998</v>
      </c>
      <c r="F88" s="50">
        <v>92.992134333999999</v>
      </c>
      <c r="G88" s="48">
        <v>71.099336817999998</v>
      </c>
      <c r="H88" s="36">
        <v>216</v>
      </c>
    </row>
    <row r="89" spans="1:52" ht="16.2" customHeight="1" x14ac:dyDescent="0.3">
      <c r="A89" s="116" t="s">
        <v>112</v>
      </c>
      <c r="B89" s="10">
        <v>2020</v>
      </c>
      <c r="C89" s="11" t="s">
        <v>2770</v>
      </c>
      <c r="D89" s="74" t="s">
        <v>2728</v>
      </c>
      <c r="E89" s="53">
        <v>195.25662839</v>
      </c>
      <c r="F89" s="49">
        <v>212.29797446000001</v>
      </c>
      <c r="G89" s="48">
        <v>178.21528233000001</v>
      </c>
      <c r="H89" s="14">
        <v>497</v>
      </c>
    </row>
    <row r="90" spans="1:52" ht="16.2" customHeight="1" x14ac:dyDescent="0.3">
      <c r="A90" s="117" t="s">
        <v>113</v>
      </c>
      <c r="B90" s="8">
        <v>2020</v>
      </c>
      <c r="C90" s="11" t="s">
        <v>2770</v>
      </c>
      <c r="D90" s="74" t="s">
        <v>2728</v>
      </c>
      <c r="E90" s="54">
        <v>183.91705214999999</v>
      </c>
      <c r="F90" s="50">
        <v>200.15125232</v>
      </c>
      <c r="G90" s="48">
        <v>167.68285198999999</v>
      </c>
      <c r="H90" s="36">
        <v>487</v>
      </c>
    </row>
    <row r="91" spans="1:52" ht="16.2" customHeight="1" x14ac:dyDescent="0.3">
      <c r="A91" s="117" t="s">
        <v>114</v>
      </c>
      <c r="B91" s="8">
        <v>2021</v>
      </c>
      <c r="C91" s="11" t="s">
        <v>2770</v>
      </c>
      <c r="D91" s="74" t="s">
        <v>2728</v>
      </c>
      <c r="E91" s="54">
        <v>333.58985089999999</v>
      </c>
      <c r="F91" s="50">
        <v>355.29813688000002</v>
      </c>
      <c r="G91" s="48">
        <v>311.88156492000002</v>
      </c>
      <c r="H91" s="36">
        <v>880</v>
      </c>
    </row>
    <row r="92" spans="1:52" ht="16.2" customHeight="1" x14ac:dyDescent="0.3">
      <c r="A92" s="117" t="s">
        <v>115</v>
      </c>
      <c r="B92" s="8">
        <v>2021</v>
      </c>
      <c r="C92" s="11" t="s">
        <v>2770</v>
      </c>
      <c r="D92" s="74" t="s">
        <v>2728</v>
      </c>
      <c r="E92" s="54">
        <v>221.49832359999999</v>
      </c>
      <c r="F92" s="50">
        <v>240.23837785000001</v>
      </c>
      <c r="G92" s="48">
        <v>202.75826935000001</v>
      </c>
      <c r="H92" s="36">
        <v>530</v>
      </c>
    </row>
    <row r="93" spans="1:52" ht="16.2" customHeight="1" x14ac:dyDescent="0.3">
      <c r="A93" s="117" t="s">
        <v>103</v>
      </c>
      <c r="B93" s="8">
        <v>2021</v>
      </c>
      <c r="C93" s="11" t="s">
        <v>2770</v>
      </c>
      <c r="D93" s="74" t="s">
        <v>2728</v>
      </c>
      <c r="E93" s="54">
        <v>62.674794923</v>
      </c>
      <c r="F93" s="50">
        <v>72.285118323000006</v>
      </c>
      <c r="G93" s="48">
        <v>53.064471523000002</v>
      </c>
      <c r="H93" s="36">
        <v>164</v>
      </c>
    </row>
    <row r="94" spans="1:52" ht="16.2" customHeight="1" x14ac:dyDescent="0.3">
      <c r="A94" s="117" t="s">
        <v>104</v>
      </c>
      <c r="B94" s="10">
        <v>2021</v>
      </c>
      <c r="C94" s="11" t="s">
        <v>2770</v>
      </c>
      <c r="D94" s="74" t="s">
        <v>2728</v>
      </c>
      <c r="E94" s="52">
        <v>17.358119008999999</v>
      </c>
      <c r="F94" s="47">
        <v>22.505772620999998</v>
      </c>
      <c r="G94" s="48">
        <v>12.210465396</v>
      </c>
      <c r="H94" s="2">
        <v>44</v>
      </c>
    </row>
    <row r="95" spans="1:52" ht="16.2" customHeight="1" x14ac:dyDescent="0.3">
      <c r="A95" s="117" t="s">
        <v>106</v>
      </c>
      <c r="B95" s="8">
        <v>2021</v>
      </c>
      <c r="C95" s="11" t="s">
        <v>2770</v>
      </c>
      <c r="D95" s="74" t="s">
        <v>2728</v>
      </c>
      <c r="E95" s="54">
        <v>6.3743454750000001</v>
      </c>
      <c r="F95" s="50">
        <v>9.4168011435000007</v>
      </c>
      <c r="G95" s="48">
        <v>3.3318898066</v>
      </c>
      <c r="H95" s="36">
        <v>17</v>
      </c>
    </row>
    <row r="96" spans="1:52" ht="16.2" customHeight="1" x14ac:dyDescent="0.3">
      <c r="A96" s="117" t="s">
        <v>107</v>
      </c>
      <c r="B96" s="8">
        <v>2021</v>
      </c>
      <c r="C96" s="11" t="s">
        <v>2770</v>
      </c>
      <c r="D96" s="74" t="s">
        <v>2728</v>
      </c>
      <c r="E96" s="54">
        <v>10.572801977999999</v>
      </c>
      <c r="F96" s="50">
        <v>14.659737785000001</v>
      </c>
      <c r="G96" s="48">
        <v>6.4858661715999997</v>
      </c>
      <c r="H96" s="36">
        <v>26</v>
      </c>
    </row>
    <row r="97" spans="1:8" ht="16.2" customHeight="1" x14ac:dyDescent="0.3">
      <c r="A97" s="116" t="s">
        <v>108</v>
      </c>
      <c r="B97" s="10">
        <v>2021</v>
      </c>
      <c r="C97" s="11" t="s">
        <v>2770</v>
      </c>
      <c r="D97" s="74" t="s">
        <v>2728</v>
      </c>
      <c r="E97" s="53">
        <v>30.193702757000001</v>
      </c>
      <c r="F97" s="49">
        <v>36.923217719999997</v>
      </c>
      <c r="G97" s="48">
        <v>23.464187793000001</v>
      </c>
      <c r="H97" s="14">
        <v>78</v>
      </c>
    </row>
    <row r="98" spans="1:8" ht="16.2" customHeight="1" x14ac:dyDescent="0.3">
      <c r="A98" s="117" t="s">
        <v>109</v>
      </c>
      <c r="B98" s="8">
        <v>2021</v>
      </c>
      <c r="C98" s="11" t="s">
        <v>2770</v>
      </c>
      <c r="D98" s="74" t="s">
        <v>2728</v>
      </c>
      <c r="E98" s="54">
        <v>34.139490449</v>
      </c>
      <c r="F98" s="50">
        <v>41.218714992999999</v>
      </c>
      <c r="G98" s="48">
        <v>27.060265906000001</v>
      </c>
      <c r="H98" s="36">
        <v>90</v>
      </c>
    </row>
    <row r="99" spans="1:8" ht="16.2" customHeight="1" x14ac:dyDescent="0.3">
      <c r="A99" s="117" t="s">
        <v>110</v>
      </c>
      <c r="B99" s="8">
        <v>2021</v>
      </c>
      <c r="C99" s="11" t="s">
        <v>2770</v>
      </c>
      <c r="D99" s="74" t="s">
        <v>2728</v>
      </c>
      <c r="E99" s="54">
        <v>99.943741822000007</v>
      </c>
      <c r="F99" s="50">
        <v>112.19812218</v>
      </c>
      <c r="G99" s="48">
        <v>87.689361460000001</v>
      </c>
      <c r="H99" s="36">
        <v>256</v>
      </c>
    </row>
    <row r="100" spans="1:8" ht="16.2" customHeight="1" x14ac:dyDescent="0.3">
      <c r="A100" s="116" t="s">
        <v>111</v>
      </c>
      <c r="B100" s="8">
        <v>2021</v>
      </c>
      <c r="C100" s="11" t="s">
        <v>2770</v>
      </c>
      <c r="D100" s="74" t="s">
        <v>2728</v>
      </c>
      <c r="E100" s="54">
        <v>96.169657138999995</v>
      </c>
      <c r="F100" s="50">
        <v>107.96929664</v>
      </c>
      <c r="G100" s="48">
        <v>84.370017633000003</v>
      </c>
      <c r="H100" s="36">
        <v>255</v>
      </c>
    </row>
    <row r="101" spans="1:8" ht="16.2" customHeight="1" x14ac:dyDescent="0.3">
      <c r="A101" s="117" t="s">
        <v>112</v>
      </c>
      <c r="B101" s="8">
        <v>2021</v>
      </c>
      <c r="C101" s="11" t="s">
        <v>2770</v>
      </c>
      <c r="D101" s="74" t="s">
        <v>2728</v>
      </c>
      <c r="E101" s="54">
        <v>80.552940007000004</v>
      </c>
      <c r="F101" s="50">
        <v>91.571535287000003</v>
      </c>
      <c r="G101" s="48">
        <v>69.534344727999994</v>
      </c>
      <c r="H101" s="36">
        <v>206</v>
      </c>
    </row>
    <row r="102" spans="1:8" ht="16.2" customHeight="1" x14ac:dyDescent="0.3">
      <c r="A102" s="117" t="s">
        <v>113</v>
      </c>
      <c r="B102" s="10">
        <v>2021</v>
      </c>
      <c r="C102" s="11" t="s">
        <v>2770</v>
      </c>
      <c r="D102" s="74" t="s">
        <v>2728</v>
      </c>
      <c r="E102" s="52">
        <v>58.580380826000003</v>
      </c>
      <c r="F102" s="47">
        <v>67.848580575</v>
      </c>
      <c r="G102" s="48">
        <v>49.312181076000002</v>
      </c>
      <c r="H102" s="2">
        <v>154</v>
      </c>
    </row>
    <row r="103" spans="1:8" ht="16.2" customHeight="1" x14ac:dyDescent="0.3">
      <c r="A103" s="117" t="s">
        <v>114</v>
      </c>
      <c r="B103" s="8">
        <v>2022</v>
      </c>
      <c r="C103" s="11" t="s">
        <v>2770</v>
      </c>
      <c r="D103" s="74" t="s">
        <v>2728</v>
      </c>
      <c r="E103" s="54">
        <v>97.790918078000004</v>
      </c>
      <c r="F103" s="50">
        <v>109.61039593</v>
      </c>
      <c r="G103" s="48">
        <v>85.971440220999995</v>
      </c>
      <c r="H103" s="36">
        <v>262</v>
      </c>
    </row>
    <row r="104" spans="1:8" ht="16.2" customHeight="1" x14ac:dyDescent="0.3">
      <c r="A104" s="117" t="s">
        <v>115</v>
      </c>
      <c r="B104" s="8">
        <v>2022</v>
      </c>
      <c r="C104" s="11" t="s">
        <v>2770</v>
      </c>
      <c r="D104" s="74" t="s">
        <v>2728</v>
      </c>
      <c r="E104" s="54">
        <v>66.389589229999999</v>
      </c>
      <c r="F104" s="50">
        <v>76.59566762</v>
      </c>
      <c r="G104" s="48">
        <v>56.183510841</v>
      </c>
      <c r="H104" s="36">
        <v>162</v>
      </c>
    </row>
    <row r="105" spans="1:8" ht="16.2" customHeight="1" x14ac:dyDescent="0.3">
      <c r="A105" s="117" t="s">
        <v>125</v>
      </c>
      <c r="B105" s="101" t="s">
        <v>125</v>
      </c>
      <c r="C105" s="102" t="s">
        <v>2770</v>
      </c>
      <c r="D105" s="74" t="s">
        <v>2728</v>
      </c>
      <c r="E105" s="104">
        <v>103.76417515999999</v>
      </c>
      <c r="F105" s="105">
        <v>106.28784605</v>
      </c>
      <c r="G105" s="106">
        <v>101.24050428</v>
      </c>
      <c r="H105" s="107">
        <v>6472</v>
      </c>
    </row>
    <row r="106" spans="1:8" ht="16.2" customHeight="1" x14ac:dyDescent="0.3">
      <c r="A106" s="116" t="s">
        <v>103</v>
      </c>
      <c r="B106" s="10">
        <v>2020</v>
      </c>
      <c r="C106" s="11" t="s">
        <v>2769</v>
      </c>
      <c r="D106" s="74" t="s">
        <v>2728</v>
      </c>
      <c r="E106" s="54">
        <v>87.532341088999999</v>
      </c>
      <c r="F106" s="50">
        <v>100.89474233</v>
      </c>
      <c r="G106" s="48">
        <v>74.169939851999999</v>
      </c>
      <c r="H106" s="36">
        <v>172</v>
      </c>
    </row>
    <row r="107" spans="1:8" ht="16.2" customHeight="1" x14ac:dyDescent="0.3">
      <c r="A107" s="117" t="s">
        <v>104</v>
      </c>
      <c r="B107" s="10">
        <v>2020</v>
      </c>
      <c r="C107" s="11" t="s">
        <v>2769</v>
      </c>
      <c r="D107" s="74" t="s">
        <v>2728</v>
      </c>
      <c r="E107" s="54">
        <v>723.29008011999997</v>
      </c>
      <c r="F107" s="50">
        <v>762.34629751</v>
      </c>
      <c r="G107" s="48">
        <v>684.23386273999995</v>
      </c>
      <c r="H107" s="36">
        <v>1282</v>
      </c>
    </row>
    <row r="108" spans="1:8" ht="16.2" customHeight="1" x14ac:dyDescent="0.3">
      <c r="A108" s="117" t="s">
        <v>106</v>
      </c>
      <c r="B108" s="10">
        <v>2020</v>
      </c>
      <c r="C108" s="11" t="s">
        <v>2769</v>
      </c>
      <c r="D108" s="74" t="s">
        <v>2728</v>
      </c>
      <c r="E108" s="52">
        <v>307.80335072000003</v>
      </c>
      <c r="F108" s="47">
        <v>333.92336290999998</v>
      </c>
      <c r="G108" s="48">
        <v>281.68333854000002</v>
      </c>
      <c r="H108" s="2">
        <v>544</v>
      </c>
    </row>
    <row r="109" spans="1:8" ht="16.2" customHeight="1" x14ac:dyDescent="0.3">
      <c r="A109" s="116" t="s">
        <v>107</v>
      </c>
      <c r="B109" s="8">
        <v>2020</v>
      </c>
      <c r="C109" s="11" t="s">
        <v>2769</v>
      </c>
      <c r="D109" s="74" t="s">
        <v>2728</v>
      </c>
      <c r="E109" s="54">
        <v>49.327153187</v>
      </c>
      <c r="F109" s="50">
        <v>60.284100285000001</v>
      </c>
      <c r="G109" s="48">
        <v>38.370206090000003</v>
      </c>
      <c r="H109" s="36">
        <v>83</v>
      </c>
    </row>
    <row r="110" spans="1:8" ht="16.2" customHeight="1" x14ac:dyDescent="0.3">
      <c r="A110" s="117" t="s">
        <v>108</v>
      </c>
      <c r="B110" s="8">
        <v>2020</v>
      </c>
      <c r="C110" s="11" t="s">
        <v>2769</v>
      </c>
      <c r="D110" s="74" t="s">
        <v>2728</v>
      </c>
      <c r="E110" s="54">
        <v>7.1702611461999997</v>
      </c>
      <c r="F110" s="50">
        <v>11.184225007</v>
      </c>
      <c r="G110" s="48">
        <v>3.1562972852</v>
      </c>
      <c r="H110" s="36">
        <v>13</v>
      </c>
    </row>
    <row r="111" spans="1:8" ht="16.2" customHeight="1" x14ac:dyDescent="0.3">
      <c r="A111" s="116" t="s">
        <v>109</v>
      </c>
      <c r="B111" s="10">
        <v>2020</v>
      </c>
      <c r="C111" s="11" t="s">
        <v>2769</v>
      </c>
      <c r="D111" s="74" t="s">
        <v>2728</v>
      </c>
      <c r="E111" s="52">
        <v>3.2153100888999999</v>
      </c>
      <c r="F111" s="49">
        <v>5.8888327935999998</v>
      </c>
      <c r="G111" s="48">
        <v>0.54178738429999995</v>
      </c>
      <c r="H111" s="14">
        <v>6</v>
      </c>
    </row>
    <row r="112" spans="1:8" ht="16.2" customHeight="1" x14ac:dyDescent="0.3">
      <c r="A112" s="117" t="s">
        <v>110</v>
      </c>
      <c r="B112" s="8">
        <v>2020</v>
      </c>
      <c r="C112" s="11" t="s">
        <v>2769</v>
      </c>
      <c r="D112" s="74" t="s">
        <v>2728</v>
      </c>
      <c r="E112" s="54">
        <v>15.273765747000001</v>
      </c>
      <c r="F112" s="50">
        <v>21.073729890999999</v>
      </c>
      <c r="G112" s="48">
        <v>9.4738016032000001</v>
      </c>
      <c r="H112" s="36">
        <v>28</v>
      </c>
    </row>
    <row r="113" spans="1:8" ht="16.2" customHeight="1" x14ac:dyDescent="0.3">
      <c r="A113" s="117" t="s">
        <v>111</v>
      </c>
      <c r="B113" s="8">
        <v>2020</v>
      </c>
      <c r="C113" s="11" t="s">
        <v>2769</v>
      </c>
      <c r="D113" s="74" t="s">
        <v>2728</v>
      </c>
      <c r="E113" s="54">
        <v>139.24600022000001</v>
      </c>
      <c r="F113" s="50">
        <v>156.10374537999999</v>
      </c>
      <c r="G113" s="48">
        <v>122.38825507</v>
      </c>
      <c r="H113" s="36">
        <v>271</v>
      </c>
    </row>
    <row r="114" spans="1:8" ht="16.2" customHeight="1" x14ac:dyDescent="0.3">
      <c r="A114" s="116" t="s">
        <v>112</v>
      </c>
      <c r="B114" s="8">
        <v>2020</v>
      </c>
      <c r="C114" s="11" t="s">
        <v>2769</v>
      </c>
      <c r="D114" s="74" t="s">
        <v>2728</v>
      </c>
      <c r="E114" s="54">
        <v>319.16485797000001</v>
      </c>
      <c r="F114" s="50">
        <v>345.47427446</v>
      </c>
      <c r="G114" s="48">
        <v>292.85544147000002</v>
      </c>
      <c r="H114" s="36">
        <v>579</v>
      </c>
    </row>
    <row r="115" spans="1:8" ht="16.2" customHeight="1" x14ac:dyDescent="0.3">
      <c r="A115" s="117" t="s">
        <v>113</v>
      </c>
      <c r="B115" s="8">
        <v>2020</v>
      </c>
      <c r="C115" s="11" t="s">
        <v>2769</v>
      </c>
      <c r="D115" s="74" t="s">
        <v>2728</v>
      </c>
      <c r="E115" s="54">
        <v>280.93875420000001</v>
      </c>
      <c r="F115" s="50">
        <v>305.16183532000002</v>
      </c>
      <c r="G115" s="48">
        <v>256.71567309</v>
      </c>
      <c r="H115" s="36">
        <v>529</v>
      </c>
    </row>
    <row r="116" spans="1:8" ht="16.2" customHeight="1" x14ac:dyDescent="0.3">
      <c r="A116" s="117" t="s">
        <v>114</v>
      </c>
      <c r="B116" s="10">
        <v>2021</v>
      </c>
      <c r="C116" s="11" t="s">
        <v>2769</v>
      </c>
      <c r="D116" s="74" t="s">
        <v>2728</v>
      </c>
      <c r="E116" s="52">
        <v>470.82576957999999</v>
      </c>
      <c r="F116" s="47">
        <v>501.73423571000001</v>
      </c>
      <c r="G116" s="48">
        <v>439.91730346000003</v>
      </c>
      <c r="H116" s="2">
        <v>895</v>
      </c>
    </row>
    <row r="117" spans="1:8" ht="16.2" customHeight="1" x14ac:dyDescent="0.3">
      <c r="A117" s="117" t="s">
        <v>115</v>
      </c>
      <c r="B117" s="8">
        <v>2021</v>
      </c>
      <c r="C117" s="11" t="s">
        <v>2769</v>
      </c>
      <c r="D117" s="74" t="s">
        <v>2728</v>
      </c>
      <c r="E117" s="54">
        <v>310.37182318999999</v>
      </c>
      <c r="F117" s="50">
        <v>336.89460408000002</v>
      </c>
      <c r="G117" s="48">
        <v>283.84904230000001</v>
      </c>
      <c r="H117" s="36">
        <v>540</v>
      </c>
    </row>
    <row r="118" spans="1:8" ht="16.2" customHeight="1" x14ac:dyDescent="0.3">
      <c r="A118" s="117" t="s">
        <v>103</v>
      </c>
      <c r="B118" s="8">
        <v>2021</v>
      </c>
      <c r="C118" s="11" t="s">
        <v>2769</v>
      </c>
      <c r="D118" s="74" t="s">
        <v>2728</v>
      </c>
      <c r="E118" s="54">
        <v>81.414849665000006</v>
      </c>
      <c r="F118" s="50">
        <v>94.339271190999995</v>
      </c>
      <c r="G118" s="48">
        <v>68.490428137999999</v>
      </c>
      <c r="H118" s="36">
        <v>161</v>
      </c>
    </row>
    <row r="119" spans="1:8" ht="16.2" customHeight="1" x14ac:dyDescent="0.3">
      <c r="A119" s="117" t="s">
        <v>104</v>
      </c>
      <c r="B119" s="10">
        <v>2021</v>
      </c>
      <c r="C119" s="11" t="s">
        <v>2769</v>
      </c>
      <c r="D119" s="74" t="s">
        <v>2728</v>
      </c>
      <c r="E119" s="53">
        <v>24.974507872</v>
      </c>
      <c r="F119" s="49">
        <v>32.324297991999998</v>
      </c>
      <c r="G119" s="48">
        <v>17.624717751999999</v>
      </c>
      <c r="H119" s="14">
        <v>47</v>
      </c>
    </row>
    <row r="120" spans="1:8" ht="16.2" customHeight="1" x14ac:dyDescent="0.3">
      <c r="A120" s="117" t="s">
        <v>106</v>
      </c>
      <c r="B120" s="8">
        <v>2021</v>
      </c>
      <c r="C120" s="11" t="s">
        <v>2769</v>
      </c>
      <c r="D120" s="74" t="s">
        <v>2728</v>
      </c>
      <c r="E120" s="54">
        <v>5.5924305603000004</v>
      </c>
      <c r="F120" s="50">
        <v>8.9702693784999994</v>
      </c>
      <c r="G120" s="48">
        <v>2.2145917421000001</v>
      </c>
      <c r="H120" s="36">
        <v>11</v>
      </c>
    </row>
    <row r="121" spans="1:8" ht="16.2" customHeight="1" x14ac:dyDescent="0.3">
      <c r="A121" s="117" t="s">
        <v>107</v>
      </c>
      <c r="B121" s="8">
        <v>2021</v>
      </c>
      <c r="C121" s="11" t="s">
        <v>2769</v>
      </c>
      <c r="D121" s="74" t="s">
        <v>2728</v>
      </c>
      <c r="E121" s="54">
        <v>20.779929672000002</v>
      </c>
      <c r="F121" s="50">
        <v>27.339650774999999</v>
      </c>
      <c r="G121" s="48">
        <v>14.220208569</v>
      </c>
      <c r="H121" s="36">
        <v>40</v>
      </c>
    </row>
    <row r="122" spans="1:8" ht="16.2" customHeight="1" x14ac:dyDescent="0.3">
      <c r="A122" s="116" t="s">
        <v>108</v>
      </c>
      <c r="B122" s="8">
        <v>2021</v>
      </c>
      <c r="C122" s="11" t="s">
        <v>2769</v>
      </c>
      <c r="D122" s="74" t="s">
        <v>2728</v>
      </c>
      <c r="E122" s="54">
        <v>65.998767897999997</v>
      </c>
      <c r="F122" s="50">
        <v>77.590567687000004</v>
      </c>
      <c r="G122" s="48">
        <v>54.406968108999997</v>
      </c>
      <c r="H122" s="36">
        <v>131</v>
      </c>
    </row>
    <row r="123" spans="1:8" ht="16.2" customHeight="1" x14ac:dyDescent="0.3">
      <c r="A123" s="117" t="s">
        <v>109</v>
      </c>
      <c r="B123" s="8">
        <v>2021</v>
      </c>
      <c r="C123" s="11" t="s">
        <v>2769</v>
      </c>
      <c r="D123" s="74" t="s">
        <v>2728</v>
      </c>
      <c r="E123" s="54">
        <v>62.000326243000004</v>
      </c>
      <c r="F123" s="50">
        <v>73.066237771999994</v>
      </c>
      <c r="G123" s="48">
        <v>50.934414713000002</v>
      </c>
      <c r="H123" s="36">
        <v>126</v>
      </c>
    </row>
    <row r="124" spans="1:8" ht="16.2" customHeight="1" x14ac:dyDescent="0.3">
      <c r="A124" s="116" t="s">
        <v>110</v>
      </c>
      <c r="B124" s="10">
        <v>2021</v>
      </c>
      <c r="C124" s="11" t="s">
        <v>2769</v>
      </c>
      <c r="D124" s="74" t="s">
        <v>2728</v>
      </c>
      <c r="E124" s="52">
        <v>171.81693946999999</v>
      </c>
      <c r="F124" s="47">
        <v>190.67894579</v>
      </c>
      <c r="G124" s="48">
        <v>152.95493316</v>
      </c>
      <c r="H124" s="2">
        <v>330</v>
      </c>
    </row>
    <row r="125" spans="1:8" ht="16.2" customHeight="1" x14ac:dyDescent="0.3">
      <c r="A125" s="116" t="s">
        <v>111</v>
      </c>
      <c r="B125" s="8">
        <v>2021</v>
      </c>
      <c r="C125" s="11" t="s">
        <v>2769</v>
      </c>
      <c r="D125" s="74" t="s">
        <v>2728</v>
      </c>
      <c r="E125" s="54">
        <v>166.58022804999999</v>
      </c>
      <c r="F125" s="50">
        <v>184.80233061999999</v>
      </c>
      <c r="G125" s="48">
        <v>148.35812548000001</v>
      </c>
      <c r="H125" s="36">
        <v>332</v>
      </c>
    </row>
    <row r="126" spans="1:8" ht="16.2" customHeight="1" x14ac:dyDescent="0.3">
      <c r="A126" s="117" t="s">
        <v>112</v>
      </c>
      <c r="B126" s="8">
        <v>2021</v>
      </c>
      <c r="C126" s="11" t="s">
        <v>2769</v>
      </c>
      <c r="D126" s="74" t="s">
        <v>2728</v>
      </c>
      <c r="E126" s="54">
        <v>117.22152987</v>
      </c>
      <c r="F126" s="50">
        <v>132.66389065999999</v>
      </c>
      <c r="G126" s="48">
        <v>101.77916908</v>
      </c>
      <c r="H126" s="36">
        <v>230</v>
      </c>
    </row>
    <row r="127" spans="1:8" ht="16.2" customHeight="1" x14ac:dyDescent="0.3">
      <c r="A127" s="117" t="s">
        <v>113</v>
      </c>
      <c r="B127" s="10">
        <v>2021</v>
      </c>
      <c r="C127" s="11" t="s">
        <v>2769</v>
      </c>
      <c r="D127" s="74" t="s">
        <v>2728</v>
      </c>
      <c r="E127" s="53">
        <v>79.285925332999994</v>
      </c>
      <c r="F127" s="49">
        <v>92.021912008000001</v>
      </c>
      <c r="G127" s="48">
        <v>66.549938659000006</v>
      </c>
      <c r="H127" s="14">
        <v>157</v>
      </c>
    </row>
    <row r="128" spans="1:8" ht="16.2" customHeight="1" x14ac:dyDescent="0.3">
      <c r="A128" s="117" t="s">
        <v>114</v>
      </c>
      <c r="B128" s="8">
        <v>2022</v>
      </c>
      <c r="C128" s="11" t="s">
        <v>2769</v>
      </c>
      <c r="D128" s="74" t="s">
        <v>2728</v>
      </c>
      <c r="E128" s="54">
        <v>143.49523742</v>
      </c>
      <c r="F128" s="50">
        <v>161.04594678000001</v>
      </c>
      <c r="G128" s="48">
        <v>125.94452805</v>
      </c>
      <c r="H128" s="36">
        <v>267</v>
      </c>
    </row>
    <row r="129" spans="1:8" ht="16.2" customHeight="1" x14ac:dyDescent="0.3">
      <c r="A129" s="117" t="s">
        <v>115</v>
      </c>
      <c r="B129" s="8">
        <v>2022</v>
      </c>
      <c r="C129" s="11" t="s">
        <v>2769</v>
      </c>
      <c r="D129" s="74" t="s">
        <v>2728</v>
      </c>
      <c r="E129" s="54">
        <v>100.45340433</v>
      </c>
      <c r="F129" s="50">
        <v>115.63780284000001</v>
      </c>
      <c r="G129" s="48">
        <v>85.269005813000007</v>
      </c>
      <c r="H129" s="36">
        <v>175</v>
      </c>
    </row>
    <row r="130" spans="1:8" ht="16.2" customHeight="1" x14ac:dyDescent="0.3">
      <c r="A130" s="117" t="s">
        <v>125</v>
      </c>
      <c r="B130" s="101" t="s">
        <v>125</v>
      </c>
      <c r="C130" s="102" t="s">
        <v>2769</v>
      </c>
      <c r="D130" s="74" t="s">
        <v>2728</v>
      </c>
      <c r="E130" s="104">
        <v>154.97086719000001</v>
      </c>
      <c r="F130" s="105">
        <v>158.68928893</v>
      </c>
      <c r="G130" s="106">
        <v>151.25244545000001</v>
      </c>
      <c r="H130" s="107">
        <v>6949</v>
      </c>
    </row>
    <row r="131" spans="1:8" ht="16.2" customHeight="1" x14ac:dyDescent="0.3">
      <c r="A131" s="116" t="s">
        <v>103</v>
      </c>
      <c r="B131" s="10">
        <v>2020</v>
      </c>
      <c r="C131" s="11" t="s">
        <v>2768</v>
      </c>
      <c r="D131" s="74" t="s">
        <v>2728</v>
      </c>
      <c r="E131" s="52">
        <v>65.339650782000007</v>
      </c>
      <c r="F131" s="47">
        <v>72.791562880000001</v>
      </c>
      <c r="G131" s="48">
        <v>57.887738683999999</v>
      </c>
      <c r="H131" s="2">
        <v>297</v>
      </c>
    </row>
    <row r="132" spans="1:8" ht="16.2" customHeight="1" x14ac:dyDescent="0.3">
      <c r="A132" s="117" t="s">
        <v>104</v>
      </c>
      <c r="B132" s="10">
        <v>2020</v>
      </c>
      <c r="C132" s="11" t="s">
        <v>2768</v>
      </c>
      <c r="D132" s="74" t="s">
        <v>2728</v>
      </c>
      <c r="E132" s="54">
        <v>584.93638233000001</v>
      </c>
      <c r="F132" s="50">
        <v>607.17167486999995</v>
      </c>
      <c r="G132" s="48">
        <v>562.70108978999997</v>
      </c>
      <c r="H132" s="36">
        <v>2506</v>
      </c>
    </row>
    <row r="133" spans="1:8" ht="16.2" customHeight="1" x14ac:dyDescent="0.3">
      <c r="A133" s="117" t="s">
        <v>106</v>
      </c>
      <c r="B133" s="10">
        <v>2020</v>
      </c>
      <c r="C133" s="11" t="s">
        <v>2768</v>
      </c>
      <c r="D133" s="74" t="s">
        <v>2728</v>
      </c>
      <c r="E133" s="54">
        <v>268.67248325999998</v>
      </c>
      <c r="F133" s="50">
        <v>283.81464370999998</v>
      </c>
      <c r="G133" s="48">
        <v>253.53032282000001</v>
      </c>
      <c r="H133" s="36">
        <v>1176</v>
      </c>
    </row>
    <row r="134" spans="1:8" ht="16.2" customHeight="1" x14ac:dyDescent="0.3">
      <c r="A134" s="116" t="s">
        <v>107</v>
      </c>
      <c r="B134" s="10">
        <v>2020</v>
      </c>
      <c r="C134" s="11" t="s">
        <v>2768</v>
      </c>
      <c r="D134" s="74" t="s">
        <v>2728</v>
      </c>
      <c r="E134" s="52">
        <v>46.69849241</v>
      </c>
      <c r="F134" s="49">
        <v>53.241191135000001</v>
      </c>
      <c r="G134" s="48">
        <v>40.155793684000002</v>
      </c>
      <c r="H134" s="14">
        <v>197</v>
      </c>
    </row>
    <row r="135" spans="1:8" ht="16.2" customHeight="1" x14ac:dyDescent="0.3">
      <c r="A135" s="117" t="s">
        <v>108</v>
      </c>
      <c r="B135" s="8">
        <v>2020</v>
      </c>
      <c r="C135" s="11" t="s">
        <v>2768</v>
      </c>
      <c r="D135" s="74" t="s">
        <v>2728</v>
      </c>
      <c r="E135" s="54">
        <v>8.3989682489999993</v>
      </c>
      <c r="F135" s="50">
        <v>11.122325116000001</v>
      </c>
      <c r="G135" s="48">
        <v>5.6756113818999996</v>
      </c>
      <c r="H135" s="36">
        <v>37</v>
      </c>
    </row>
    <row r="136" spans="1:8" ht="16.2" customHeight="1" x14ac:dyDescent="0.3">
      <c r="A136" s="116" t="s">
        <v>109</v>
      </c>
      <c r="B136" s="8">
        <v>2020</v>
      </c>
      <c r="C136" s="11" t="s">
        <v>2768</v>
      </c>
      <c r="D136" s="74" t="s">
        <v>2728</v>
      </c>
      <c r="E136" s="54">
        <v>4.3265444609000001</v>
      </c>
      <c r="F136" s="50">
        <v>6.2869449172999996</v>
      </c>
      <c r="G136" s="48">
        <v>2.3661440045000002</v>
      </c>
      <c r="H136" s="36">
        <v>19</v>
      </c>
    </row>
    <row r="137" spans="1:8" ht="16.2" customHeight="1" x14ac:dyDescent="0.3">
      <c r="A137" s="117" t="s">
        <v>110</v>
      </c>
      <c r="B137" s="8">
        <v>2020</v>
      </c>
      <c r="C137" s="11" t="s">
        <v>2768</v>
      </c>
      <c r="D137" s="74" t="s">
        <v>2728</v>
      </c>
      <c r="E137" s="54">
        <v>10.132384585</v>
      </c>
      <c r="F137" s="50">
        <v>13.142469694000001</v>
      </c>
      <c r="G137" s="48">
        <v>7.1222994762000003</v>
      </c>
      <c r="H137" s="36">
        <v>44</v>
      </c>
    </row>
    <row r="138" spans="1:8" ht="16.2" customHeight="1" x14ac:dyDescent="0.3">
      <c r="A138" s="117" t="s">
        <v>111</v>
      </c>
      <c r="B138" s="8">
        <v>2020</v>
      </c>
      <c r="C138" s="11" t="s">
        <v>2768</v>
      </c>
      <c r="D138" s="74" t="s">
        <v>2728</v>
      </c>
      <c r="E138" s="54">
        <v>106.19237905999999</v>
      </c>
      <c r="F138" s="50">
        <v>115.63166642</v>
      </c>
      <c r="G138" s="48">
        <v>96.753091701000002</v>
      </c>
      <c r="H138" s="36">
        <v>487</v>
      </c>
    </row>
    <row r="139" spans="1:8" ht="16.2" customHeight="1" x14ac:dyDescent="0.3">
      <c r="A139" s="116" t="s">
        <v>112</v>
      </c>
      <c r="B139" s="10">
        <v>2020</v>
      </c>
      <c r="C139" s="11" t="s">
        <v>2768</v>
      </c>
      <c r="D139" s="74" t="s">
        <v>2728</v>
      </c>
      <c r="E139" s="52">
        <v>247.66902406</v>
      </c>
      <c r="F139" s="47">
        <v>262.36422249999998</v>
      </c>
      <c r="G139" s="48">
        <v>232.97382561000001</v>
      </c>
      <c r="H139" s="2">
        <v>1076</v>
      </c>
    </row>
    <row r="140" spans="1:8" ht="16.2" customHeight="1" x14ac:dyDescent="0.3">
      <c r="A140" s="117" t="s">
        <v>113</v>
      </c>
      <c r="B140" s="8">
        <v>2020</v>
      </c>
      <c r="C140" s="11" t="s">
        <v>2768</v>
      </c>
      <c r="D140" s="74" t="s">
        <v>2728</v>
      </c>
      <c r="E140" s="54">
        <v>224.62508862999999</v>
      </c>
      <c r="F140" s="50">
        <v>238.35214371999999</v>
      </c>
      <c r="G140" s="48">
        <v>210.89803354</v>
      </c>
      <c r="H140" s="36">
        <v>1016</v>
      </c>
    </row>
    <row r="141" spans="1:8" ht="16.2" customHeight="1" x14ac:dyDescent="0.3">
      <c r="A141" s="117" t="s">
        <v>114</v>
      </c>
      <c r="B141" s="8">
        <v>2021</v>
      </c>
      <c r="C141" s="11" t="s">
        <v>2768</v>
      </c>
      <c r="D141" s="74" t="s">
        <v>2728</v>
      </c>
      <c r="E141" s="54">
        <v>392.25219793000002</v>
      </c>
      <c r="F141" s="50">
        <v>410.22361454000003</v>
      </c>
      <c r="G141" s="48">
        <v>374.28078132000002</v>
      </c>
      <c r="H141" s="36">
        <v>1775</v>
      </c>
    </row>
    <row r="142" spans="1:8" ht="16.2" customHeight="1" x14ac:dyDescent="0.3">
      <c r="A142" s="117" t="s">
        <v>115</v>
      </c>
      <c r="B142" s="10">
        <v>2021</v>
      </c>
      <c r="C142" s="11" t="s">
        <v>2768</v>
      </c>
      <c r="D142" s="74" t="s">
        <v>2728</v>
      </c>
      <c r="E142" s="53">
        <v>260.19889898999998</v>
      </c>
      <c r="F142" s="49">
        <v>275.69805094999998</v>
      </c>
      <c r="G142" s="48">
        <v>244.69974701999999</v>
      </c>
      <c r="H142" s="14">
        <v>1070</v>
      </c>
    </row>
    <row r="143" spans="1:8" ht="16.2" customHeight="1" x14ac:dyDescent="0.3">
      <c r="A143" s="117" t="s">
        <v>103</v>
      </c>
      <c r="B143" s="8">
        <v>2021</v>
      </c>
      <c r="C143" s="11" t="s">
        <v>2768</v>
      </c>
      <c r="D143" s="74" t="s">
        <v>2728</v>
      </c>
      <c r="E143" s="54">
        <v>70.549967831000004</v>
      </c>
      <c r="F143" s="50">
        <v>78.244303657000003</v>
      </c>
      <c r="G143" s="48">
        <v>62.855632006</v>
      </c>
      <c r="H143" s="36">
        <v>325</v>
      </c>
    </row>
    <row r="144" spans="1:8" ht="16.2" customHeight="1" x14ac:dyDescent="0.3">
      <c r="A144" s="117" t="s">
        <v>104</v>
      </c>
      <c r="B144" s="8">
        <v>2021</v>
      </c>
      <c r="C144" s="11" t="s">
        <v>2768</v>
      </c>
      <c r="D144" s="74" t="s">
        <v>2728</v>
      </c>
      <c r="E144" s="54">
        <v>20.626934031000001</v>
      </c>
      <c r="F144" s="50">
        <v>24.887065840999998</v>
      </c>
      <c r="G144" s="48">
        <v>16.366802222</v>
      </c>
      <c r="H144" s="36">
        <v>91</v>
      </c>
    </row>
    <row r="145" spans="1:8" ht="16.2" customHeight="1" x14ac:dyDescent="0.3">
      <c r="A145" s="117" t="s">
        <v>106</v>
      </c>
      <c r="B145" s="8">
        <v>2021</v>
      </c>
      <c r="C145" s="11" t="s">
        <v>2768</v>
      </c>
      <c r="D145" s="74" t="s">
        <v>2728</v>
      </c>
      <c r="E145" s="54">
        <v>6.0540615626000003</v>
      </c>
      <c r="F145" s="50">
        <v>8.3085713468000009</v>
      </c>
      <c r="G145" s="48">
        <v>3.7995517784000001</v>
      </c>
      <c r="H145" s="36">
        <v>28</v>
      </c>
    </row>
    <row r="146" spans="1:8" ht="16.2" customHeight="1" x14ac:dyDescent="0.3">
      <c r="A146" s="117" t="s">
        <v>107</v>
      </c>
      <c r="B146" s="8">
        <v>2021</v>
      </c>
      <c r="C146" s="11" t="s">
        <v>2768</v>
      </c>
      <c r="D146" s="74" t="s">
        <v>2728</v>
      </c>
      <c r="E146" s="54">
        <v>14.706490015</v>
      </c>
      <c r="F146" s="50">
        <v>18.267420179999998</v>
      </c>
      <c r="G146" s="48">
        <v>11.14555985</v>
      </c>
      <c r="H146" s="36">
        <v>66</v>
      </c>
    </row>
    <row r="147" spans="1:8" ht="16.2" customHeight="1" x14ac:dyDescent="0.3">
      <c r="A147" s="116" t="s">
        <v>108</v>
      </c>
      <c r="B147" s="10">
        <v>2021</v>
      </c>
      <c r="C147" s="11" t="s">
        <v>2768</v>
      </c>
      <c r="D147" s="74" t="s">
        <v>2728</v>
      </c>
      <c r="E147" s="52">
        <v>45.155971168000001</v>
      </c>
      <c r="F147" s="47">
        <v>51.300176768999997</v>
      </c>
      <c r="G147" s="48">
        <v>39.011765568000001</v>
      </c>
      <c r="H147" s="2">
        <v>209</v>
      </c>
    </row>
    <row r="148" spans="1:8" ht="16.2" customHeight="1" x14ac:dyDescent="0.3">
      <c r="A148" s="117" t="s">
        <v>109</v>
      </c>
      <c r="B148" s="8">
        <v>2021</v>
      </c>
      <c r="C148" s="11" t="s">
        <v>2768</v>
      </c>
      <c r="D148" s="74" t="s">
        <v>2728</v>
      </c>
      <c r="E148" s="54">
        <v>46.429220641000001</v>
      </c>
      <c r="F148" s="50">
        <v>52.641918623000002</v>
      </c>
      <c r="G148" s="48">
        <v>40.216522660000003</v>
      </c>
      <c r="H148" s="36">
        <v>216</v>
      </c>
    </row>
    <row r="149" spans="1:8" ht="16.2" customHeight="1" x14ac:dyDescent="0.3">
      <c r="A149" s="117" t="s">
        <v>110</v>
      </c>
      <c r="B149" s="8">
        <v>2021</v>
      </c>
      <c r="C149" s="11" t="s">
        <v>2768</v>
      </c>
      <c r="D149" s="74" t="s">
        <v>2728</v>
      </c>
      <c r="E149" s="54">
        <v>130.54247318</v>
      </c>
      <c r="F149" s="50">
        <v>141.11341307000001</v>
      </c>
      <c r="G149" s="48">
        <v>119.9715333</v>
      </c>
      <c r="H149" s="36">
        <v>586</v>
      </c>
    </row>
    <row r="150" spans="1:8" ht="16.2" customHeight="1" x14ac:dyDescent="0.3">
      <c r="A150" s="116" t="s">
        <v>111</v>
      </c>
      <c r="B150" s="10">
        <v>2021</v>
      </c>
      <c r="C150" s="11" t="s">
        <v>2768</v>
      </c>
      <c r="D150" s="74" t="s">
        <v>2728</v>
      </c>
      <c r="E150" s="53">
        <v>126.83703154</v>
      </c>
      <c r="F150" s="49">
        <v>137.09671066000001</v>
      </c>
      <c r="G150" s="48">
        <v>116.57735243</v>
      </c>
      <c r="H150" s="14">
        <v>587</v>
      </c>
    </row>
    <row r="151" spans="1:8" ht="16.2" customHeight="1" x14ac:dyDescent="0.3">
      <c r="A151" s="117" t="s">
        <v>112</v>
      </c>
      <c r="B151" s="8">
        <v>2021</v>
      </c>
      <c r="C151" s="11" t="s">
        <v>2768</v>
      </c>
      <c r="D151" s="74" t="s">
        <v>2728</v>
      </c>
      <c r="E151" s="54">
        <v>96.344549982999993</v>
      </c>
      <c r="F151" s="50">
        <v>105.39943135999999</v>
      </c>
      <c r="G151" s="48">
        <v>87.289668603999999</v>
      </c>
      <c r="H151" s="36">
        <v>436</v>
      </c>
    </row>
    <row r="152" spans="1:8" ht="16.2" customHeight="1" x14ac:dyDescent="0.3">
      <c r="A152" s="117" t="s">
        <v>113</v>
      </c>
      <c r="B152" s="8">
        <v>2021</v>
      </c>
      <c r="C152" s="11" t="s">
        <v>2768</v>
      </c>
      <c r="D152" s="74" t="s">
        <v>2728</v>
      </c>
      <c r="E152" s="54">
        <v>66.995298228999999</v>
      </c>
      <c r="F152" s="50">
        <v>74.460517345</v>
      </c>
      <c r="G152" s="48">
        <v>59.530079112999999</v>
      </c>
      <c r="H152" s="36">
        <v>311</v>
      </c>
    </row>
    <row r="153" spans="1:8" ht="16.2" customHeight="1" x14ac:dyDescent="0.3">
      <c r="A153" s="117" t="s">
        <v>114</v>
      </c>
      <c r="B153" s="8">
        <v>2022</v>
      </c>
      <c r="C153" s="11" t="s">
        <v>2768</v>
      </c>
      <c r="D153" s="74" t="s">
        <v>2728</v>
      </c>
      <c r="E153" s="54">
        <v>115.98482076000001</v>
      </c>
      <c r="F153" s="50">
        <v>125.85034253000001</v>
      </c>
      <c r="G153" s="48">
        <v>106.119299</v>
      </c>
      <c r="H153" s="36">
        <v>529</v>
      </c>
    </row>
    <row r="154" spans="1:8" ht="16.2" customHeight="1" x14ac:dyDescent="0.3">
      <c r="A154" s="117" t="s">
        <v>115</v>
      </c>
      <c r="B154" s="8">
        <v>2022</v>
      </c>
      <c r="C154" s="11" t="s">
        <v>2768</v>
      </c>
      <c r="D154" s="74" t="s">
        <v>2728</v>
      </c>
      <c r="E154" s="54">
        <v>81.519518849999997</v>
      </c>
      <c r="F154" s="50">
        <v>90.224465941999995</v>
      </c>
      <c r="G154" s="48">
        <v>72.814571756999996</v>
      </c>
      <c r="H154" s="36">
        <v>337</v>
      </c>
    </row>
    <row r="155" spans="1:8" ht="16.2" customHeight="1" x14ac:dyDescent="0.3">
      <c r="A155" s="117" t="s">
        <v>125</v>
      </c>
      <c r="B155" s="101" t="s">
        <v>125</v>
      </c>
      <c r="C155" s="102" t="s">
        <v>2768</v>
      </c>
      <c r="D155" s="74" t="s">
        <v>2728</v>
      </c>
      <c r="E155" s="104">
        <v>125.69310376</v>
      </c>
      <c r="F155" s="105">
        <v>127.81835368</v>
      </c>
      <c r="G155" s="106">
        <v>123.56785384</v>
      </c>
      <c r="H155" s="107">
        <v>13421</v>
      </c>
    </row>
    <row r="156" spans="1:8" ht="16.2" customHeight="1" x14ac:dyDescent="0.3">
      <c r="A156" s="116" t="s">
        <v>103</v>
      </c>
      <c r="B156" s="10">
        <v>2020</v>
      </c>
      <c r="C156" s="11" t="s">
        <v>2770</v>
      </c>
      <c r="D156" s="74" t="s">
        <v>2841</v>
      </c>
      <c r="E156" s="53">
        <v>42.699586326999999</v>
      </c>
      <c r="F156" s="49">
        <v>50.624096962000003</v>
      </c>
      <c r="G156" s="48">
        <v>34.775075692000001</v>
      </c>
      <c r="H156" s="14">
        <v>112</v>
      </c>
    </row>
    <row r="157" spans="1:8" ht="16.2" customHeight="1" x14ac:dyDescent="0.3">
      <c r="A157" s="117" t="s">
        <v>104</v>
      </c>
      <c r="B157" s="10">
        <v>2020</v>
      </c>
      <c r="C157" s="11" t="s">
        <v>2770</v>
      </c>
      <c r="D157" s="74" t="s">
        <v>2841</v>
      </c>
      <c r="E157" s="54">
        <v>461.48784139000003</v>
      </c>
      <c r="F157" s="50">
        <v>487.09281464999998</v>
      </c>
      <c r="G157" s="48">
        <v>435.88286813000002</v>
      </c>
      <c r="H157" s="36">
        <v>1178</v>
      </c>
    </row>
    <row r="158" spans="1:8" ht="16.2" customHeight="1" x14ac:dyDescent="0.3">
      <c r="A158" s="117" t="s">
        <v>106</v>
      </c>
      <c r="B158" s="10">
        <v>2020</v>
      </c>
      <c r="C158" s="11" t="s">
        <v>2770</v>
      </c>
      <c r="D158" s="74" t="s">
        <v>2841</v>
      </c>
      <c r="E158" s="54">
        <v>216.14141427999999</v>
      </c>
      <c r="F158" s="50">
        <v>233.5972094</v>
      </c>
      <c r="G158" s="48">
        <v>198.68561917</v>
      </c>
      <c r="H158" s="36">
        <v>571</v>
      </c>
    </row>
    <row r="159" spans="1:8" ht="16.2" customHeight="1" x14ac:dyDescent="0.3">
      <c r="A159" s="116" t="s">
        <v>107</v>
      </c>
      <c r="B159" s="8">
        <v>2020</v>
      </c>
      <c r="C159" s="11" t="s">
        <v>2770</v>
      </c>
      <c r="D159" s="74" t="s">
        <v>2841</v>
      </c>
      <c r="E159" s="54">
        <v>35.686297842000002</v>
      </c>
      <c r="F159" s="50">
        <v>43.029425341</v>
      </c>
      <c r="G159" s="48">
        <v>28.343170342000001</v>
      </c>
      <c r="H159" s="36">
        <v>91</v>
      </c>
    </row>
    <row r="160" spans="1:8" ht="16.2" customHeight="1" x14ac:dyDescent="0.3">
      <c r="A160" s="117" t="s">
        <v>108</v>
      </c>
      <c r="B160" s="8">
        <v>2020</v>
      </c>
      <c r="C160" s="11" t="s">
        <v>2770</v>
      </c>
      <c r="D160" s="74" t="s">
        <v>2841</v>
      </c>
      <c r="E160" s="54">
        <v>4.1298451598000003</v>
      </c>
      <c r="F160" s="50">
        <v>6.5763996154999997</v>
      </c>
      <c r="G160" s="48">
        <v>1.683290704</v>
      </c>
      <c r="H160" s="36">
        <v>11</v>
      </c>
    </row>
    <row r="161" spans="1:8" ht="16.2" customHeight="1" x14ac:dyDescent="0.3">
      <c r="A161" s="116" t="s">
        <v>109</v>
      </c>
      <c r="B161" s="10">
        <v>2020</v>
      </c>
      <c r="C161" s="11" t="s">
        <v>2770</v>
      </c>
      <c r="D161" s="74" t="s">
        <v>2841</v>
      </c>
      <c r="E161" s="52">
        <v>3.0525289918</v>
      </c>
      <c r="F161" s="47">
        <v>5.1749166327999996</v>
      </c>
      <c r="G161" s="48">
        <v>0.93014135080000004</v>
      </c>
      <c r="H161" s="2">
        <v>8</v>
      </c>
    </row>
    <row r="162" spans="1:8" ht="16.2" customHeight="1" x14ac:dyDescent="0.3">
      <c r="A162" s="117" t="s">
        <v>110</v>
      </c>
      <c r="B162" s="8">
        <v>2020</v>
      </c>
      <c r="C162" s="11" t="s">
        <v>2770</v>
      </c>
      <c r="D162" s="74" t="s">
        <v>2841</v>
      </c>
      <c r="E162" s="54">
        <v>4.6164738956000004</v>
      </c>
      <c r="F162" s="50">
        <v>7.2375616273999999</v>
      </c>
      <c r="G162" s="48">
        <v>1.9953861637000001</v>
      </c>
      <c r="H162" s="36">
        <v>12</v>
      </c>
    </row>
    <row r="163" spans="1:8" x14ac:dyDescent="0.3">
      <c r="A163" s="117" t="s">
        <v>111</v>
      </c>
      <c r="B163" s="8">
        <v>2020</v>
      </c>
      <c r="C163" s="11" t="s">
        <v>2770</v>
      </c>
      <c r="D163" s="68" t="s">
        <v>2841</v>
      </c>
      <c r="E163" s="54">
        <v>71.419094243999993</v>
      </c>
      <c r="F163" s="50">
        <v>81.635594732000001</v>
      </c>
      <c r="G163" s="48">
        <v>61.202593757000002</v>
      </c>
      <c r="H163" s="36">
        <v>188</v>
      </c>
    </row>
    <row r="164" spans="1:8" x14ac:dyDescent="0.3">
      <c r="A164" s="116" t="s">
        <v>112</v>
      </c>
      <c r="B164" s="10">
        <v>2020</v>
      </c>
      <c r="C164" s="11" t="s">
        <v>2770</v>
      </c>
      <c r="D164" s="68" t="s">
        <v>2841</v>
      </c>
      <c r="E164" s="53">
        <v>167.99812231999999</v>
      </c>
      <c r="F164" s="49">
        <v>183.82951419</v>
      </c>
      <c r="G164" s="48">
        <v>152.16673046</v>
      </c>
      <c r="H164" s="14">
        <v>427</v>
      </c>
    </row>
    <row r="165" spans="1:8" x14ac:dyDescent="0.3">
      <c r="A165" s="117" t="s">
        <v>113</v>
      </c>
      <c r="B165" s="8">
        <v>2020</v>
      </c>
      <c r="C165" s="11" t="s">
        <v>2770</v>
      </c>
      <c r="D165" s="68" t="s">
        <v>2841</v>
      </c>
      <c r="E165" s="54">
        <v>151.9131721</v>
      </c>
      <c r="F165" s="50">
        <v>166.69433359000001</v>
      </c>
      <c r="G165" s="48">
        <v>137.13201061000001</v>
      </c>
      <c r="H165" s="36">
        <v>402</v>
      </c>
    </row>
    <row r="166" spans="1:8" x14ac:dyDescent="0.3">
      <c r="A166" s="117" t="s">
        <v>114</v>
      </c>
      <c r="B166" s="8">
        <v>2021</v>
      </c>
      <c r="C166" s="11" t="s">
        <v>2770</v>
      </c>
      <c r="D166" s="68" t="s">
        <v>2841</v>
      </c>
      <c r="E166" s="54">
        <v>285.06264804</v>
      </c>
      <c r="F166" s="50">
        <v>305.15972345</v>
      </c>
      <c r="G166" s="48">
        <v>264.96557261999999</v>
      </c>
      <c r="H166" s="36">
        <v>753</v>
      </c>
    </row>
    <row r="167" spans="1:8" x14ac:dyDescent="0.3">
      <c r="A167" s="117" t="s">
        <v>115</v>
      </c>
      <c r="B167" s="8">
        <v>2021</v>
      </c>
      <c r="C167" s="11" t="s">
        <v>2770</v>
      </c>
      <c r="D167" s="68" t="s">
        <v>2841</v>
      </c>
      <c r="E167" s="54">
        <v>187.16824858999999</v>
      </c>
      <c r="F167" s="50">
        <v>204.44590266</v>
      </c>
      <c r="G167" s="48">
        <v>169.89059451</v>
      </c>
      <c r="H167" s="36">
        <v>447</v>
      </c>
    </row>
    <row r="168" spans="1:8" x14ac:dyDescent="0.3">
      <c r="A168" s="117" t="s">
        <v>103</v>
      </c>
      <c r="B168" s="8">
        <v>2021</v>
      </c>
      <c r="C168" s="11" t="s">
        <v>2770</v>
      </c>
      <c r="D168" s="68" t="s">
        <v>2841</v>
      </c>
      <c r="E168" s="54">
        <v>48.753740362999999</v>
      </c>
      <c r="F168" s="50">
        <v>57.220310750000003</v>
      </c>
      <c r="G168" s="48">
        <v>40.287169976999998</v>
      </c>
      <c r="H168" s="36">
        <v>128</v>
      </c>
    </row>
    <row r="169" spans="1:8" x14ac:dyDescent="0.3">
      <c r="A169" s="117" t="s">
        <v>104</v>
      </c>
      <c r="B169" s="10">
        <v>2021</v>
      </c>
      <c r="C169" s="11" t="s">
        <v>2770</v>
      </c>
      <c r="D169" s="68" t="s">
        <v>2841</v>
      </c>
      <c r="E169" s="52">
        <v>11.126687990000001</v>
      </c>
      <c r="F169" s="49">
        <v>15.265801897999999</v>
      </c>
      <c r="G169" s="48">
        <v>6.9875740818000001</v>
      </c>
      <c r="H169" s="14">
        <v>28</v>
      </c>
    </row>
    <row r="170" spans="1:8" x14ac:dyDescent="0.3">
      <c r="A170" s="117" t="s">
        <v>106</v>
      </c>
      <c r="B170" s="8">
        <v>2021</v>
      </c>
      <c r="C170" s="11" t="s">
        <v>2770</v>
      </c>
      <c r="D170" s="68" t="s">
        <v>2841</v>
      </c>
      <c r="E170" s="54">
        <v>4.6681752110000003</v>
      </c>
      <c r="F170" s="50">
        <v>7.3176100604999998</v>
      </c>
      <c r="G170" s="48">
        <v>2.0187403615999999</v>
      </c>
      <c r="H170" s="36">
        <v>12</v>
      </c>
    </row>
    <row r="171" spans="1:8" x14ac:dyDescent="0.3">
      <c r="A171" s="117" t="s">
        <v>107</v>
      </c>
      <c r="B171" s="8">
        <v>2021</v>
      </c>
      <c r="C171" s="11" t="s">
        <v>2770</v>
      </c>
      <c r="D171" s="68" t="s">
        <v>2841</v>
      </c>
      <c r="E171" s="54">
        <v>7.4110846039</v>
      </c>
      <c r="F171" s="50">
        <v>10.858308982</v>
      </c>
      <c r="G171" s="48">
        <v>3.9638602258</v>
      </c>
      <c r="H171" s="36">
        <v>18</v>
      </c>
    </row>
    <row r="172" spans="1:8" x14ac:dyDescent="0.3">
      <c r="A172" s="116" t="s">
        <v>108</v>
      </c>
      <c r="B172" s="10">
        <v>2021</v>
      </c>
      <c r="C172" s="11" t="s">
        <v>2770</v>
      </c>
      <c r="D172" s="68" t="s">
        <v>2841</v>
      </c>
      <c r="E172" s="53">
        <v>24.662156453000001</v>
      </c>
      <c r="F172" s="49">
        <v>30.734608005999998</v>
      </c>
      <c r="G172" s="48">
        <v>18.589704899000001</v>
      </c>
      <c r="H172" s="14">
        <v>64</v>
      </c>
    </row>
    <row r="173" spans="1:8" x14ac:dyDescent="0.3">
      <c r="A173" s="117" t="s">
        <v>109</v>
      </c>
      <c r="B173" s="8">
        <v>2021</v>
      </c>
      <c r="C173" s="11" t="s">
        <v>2770</v>
      </c>
      <c r="D173" s="68" t="s">
        <v>2841</v>
      </c>
      <c r="E173" s="54">
        <v>27.970752835999999</v>
      </c>
      <c r="F173" s="50">
        <v>34.368728849</v>
      </c>
      <c r="G173" s="48">
        <v>21.572776822000002</v>
      </c>
      <c r="H173" s="36">
        <v>74</v>
      </c>
    </row>
    <row r="174" spans="1:8" x14ac:dyDescent="0.3">
      <c r="A174" s="117" t="s">
        <v>110</v>
      </c>
      <c r="B174" s="8">
        <v>2021</v>
      </c>
      <c r="C174" s="11" t="s">
        <v>2770</v>
      </c>
      <c r="D174" s="68" t="s">
        <v>2841</v>
      </c>
      <c r="E174" s="54">
        <v>82.463237691000003</v>
      </c>
      <c r="F174" s="50">
        <v>93.607503617000006</v>
      </c>
      <c r="G174" s="48">
        <v>71.318971763999997</v>
      </c>
      <c r="H174" s="36">
        <v>211</v>
      </c>
    </row>
    <row r="175" spans="1:8" x14ac:dyDescent="0.3">
      <c r="A175" s="116" t="s">
        <v>111</v>
      </c>
      <c r="B175" s="8">
        <v>2021</v>
      </c>
      <c r="C175" s="11" t="s">
        <v>2770</v>
      </c>
      <c r="D175" s="68" t="s">
        <v>2841</v>
      </c>
      <c r="E175" s="54">
        <v>78.989758831000003</v>
      </c>
      <c r="F175" s="50">
        <v>89.676140633000003</v>
      </c>
      <c r="G175" s="48">
        <v>68.303377028</v>
      </c>
      <c r="H175" s="36">
        <v>210</v>
      </c>
    </row>
    <row r="176" spans="1:8" x14ac:dyDescent="0.3">
      <c r="A176" s="117" t="s">
        <v>112</v>
      </c>
      <c r="B176" s="8">
        <v>2021</v>
      </c>
      <c r="C176" s="11" t="s">
        <v>2770</v>
      </c>
      <c r="D176" s="68" t="s">
        <v>2841</v>
      </c>
      <c r="E176" s="54">
        <v>60.481537717000002</v>
      </c>
      <c r="F176" s="50">
        <v>70.058343218000005</v>
      </c>
      <c r="G176" s="48">
        <v>50.904732215999999</v>
      </c>
      <c r="H176" s="36">
        <v>154</v>
      </c>
    </row>
    <row r="177" spans="1:8" x14ac:dyDescent="0.3">
      <c r="A177" s="117" t="s">
        <v>113</v>
      </c>
      <c r="B177" s="10">
        <v>2021</v>
      </c>
      <c r="C177" s="11" t="s">
        <v>2770</v>
      </c>
      <c r="D177" s="68" t="s">
        <v>2841</v>
      </c>
      <c r="E177" s="52">
        <v>46.037209840999999</v>
      </c>
      <c r="F177" s="48">
        <v>54.257485346000003</v>
      </c>
      <c r="G177" s="48">
        <v>37.816934334999999</v>
      </c>
      <c r="H177" s="17">
        <v>121</v>
      </c>
    </row>
    <row r="178" spans="1:8" x14ac:dyDescent="0.3">
      <c r="A178" s="117" t="s">
        <v>114</v>
      </c>
      <c r="B178" s="8">
        <v>2022</v>
      </c>
      <c r="C178" s="11" t="s">
        <v>2770</v>
      </c>
      <c r="D178" s="68" t="s">
        <v>2841</v>
      </c>
      <c r="E178" s="54">
        <v>62.458889491000001</v>
      </c>
      <c r="F178" s="50">
        <v>71.899240844999994</v>
      </c>
      <c r="G178" s="48">
        <v>53.018538137999997</v>
      </c>
      <c r="H178" s="36">
        <v>168</v>
      </c>
    </row>
    <row r="179" spans="1:8" x14ac:dyDescent="0.3">
      <c r="A179" s="117" t="s">
        <v>115</v>
      </c>
      <c r="B179" s="8">
        <v>2022</v>
      </c>
      <c r="C179" s="11" t="s">
        <v>2770</v>
      </c>
      <c r="D179" s="68" t="s">
        <v>2841</v>
      </c>
      <c r="E179" s="54">
        <v>37.620679654</v>
      </c>
      <c r="F179" s="50">
        <v>45.302956250999998</v>
      </c>
      <c r="G179" s="48">
        <v>29.938403056999999</v>
      </c>
      <c r="H179" s="36">
        <v>92</v>
      </c>
    </row>
    <row r="180" spans="1:8" x14ac:dyDescent="0.3">
      <c r="A180" s="117" t="s">
        <v>125</v>
      </c>
      <c r="B180" s="8" t="s">
        <v>125</v>
      </c>
      <c r="C180" s="102" t="s">
        <v>2770</v>
      </c>
      <c r="D180" s="103" t="s">
        <v>2841</v>
      </c>
      <c r="E180" s="104">
        <v>87.803616379999994</v>
      </c>
      <c r="F180" s="105">
        <v>90.125783890999998</v>
      </c>
      <c r="G180" s="106">
        <v>85.481448869999994</v>
      </c>
      <c r="H180" s="107">
        <v>5480</v>
      </c>
    </row>
    <row r="181" spans="1:8" x14ac:dyDescent="0.3">
      <c r="A181" s="116" t="s">
        <v>103</v>
      </c>
      <c r="B181" s="10">
        <v>2020</v>
      </c>
      <c r="C181" s="11" t="s">
        <v>2769</v>
      </c>
      <c r="D181" s="68" t="s">
        <v>2841</v>
      </c>
      <c r="E181" s="54">
        <v>78.725895026000003</v>
      </c>
      <c r="F181" s="50">
        <v>91.483842108999994</v>
      </c>
      <c r="G181" s="48">
        <v>65.967947942999999</v>
      </c>
      <c r="H181" s="36">
        <v>153</v>
      </c>
    </row>
    <row r="182" spans="1:8" x14ac:dyDescent="0.3">
      <c r="A182" s="117" t="s">
        <v>104</v>
      </c>
      <c r="B182" s="10">
        <v>2020</v>
      </c>
      <c r="C182" s="11" t="s">
        <v>2769</v>
      </c>
      <c r="D182" s="68" t="s">
        <v>2841</v>
      </c>
      <c r="E182" s="54">
        <v>698.4712002</v>
      </c>
      <c r="F182" s="50">
        <v>736.92789507999998</v>
      </c>
      <c r="G182" s="48">
        <v>660.01450532000001</v>
      </c>
      <c r="H182" s="36">
        <v>1235</v>
      </c>
    </row>
    <row r="183" spans="1:8" x14ac:dyDescent="0.3">
      <c r="A183" s="117" t="s">
        <v>106</v>
      </c>
      <c r="B183" s="10">
        <v>2020</v>
      </c>
      <c r="C183" s="11" t="s">
        <v>2769</v>
      </c>
      <c r="D183" s="68" t="s">
        <v>2841</v>
      </c>
      <c r="E183" s="52">
        <v>280.19664409000001</v>
      </c>
      <c r="F183" s="47">
        <v>305.18850170000002</v>
      </c>
      <c r="G183" s="48">
        <v>255.20478648</v>
      </c>
      <c r="H183" s="2">
        <v>494</v>
      </c>
    </row>
    <row r="184" spans="1:8" x14ac:dyDescent="0.3">
      <c r="A184" s="116" t="s">
        <v>107</v>
      </c>
      <c r="B184" s="8">
        <v>2020</v>
      </c>
      <c r="C184" s="11" t="s">
        <v>2769</v>
      </c>
      <c r="D184" s="68" t="s">
        <v>2841</v>
      </c>
      <c r="E184" s="54">
        <v>36.292456682999997</v>
      </c>
      <c r="F184" s="50">
        <v>45.776177431000001</v>
      </c>
      <c r="G184" s="48">
        <v>26.808735935000001</v>
      </c>
      <c r="H184" s="36">
        <v>60</v>
      </c>
    </row>
    <row r="185" spans="1:8" x14ac:dyDescent="0.3">
      <c r="A185" s="117" t="s">
        <v>108</v>
      </c>
      <c r="B185" s="8">
        <v>2020</v>
      </c>
      <c r="C185" s="11" t="s">
        <v>2769</v>
      </c>
      <c r="D185" s="68" t="s">
        <v>2841</v>
      </c>
      <c r="E185" s="54">
        <v>2.8983536774999998</v>
      </c>
      <c r="F185" s="50">
        <v>5.5137527287000001</v>
      </c>
      <c r="G185" s="48">
        <v>0.28295462640000002</v>
      </c>
      <c r="H185" s="36">
        <v>5</v>
      </c>
    </row>
    <row r="186" spans="1:8" x14ac:dyDescent="0.3">
      <c r="A186" s="116" t="s">
        <v>109</v>
      </c>
      <c r="B186" s="10">
        <v>2020</v>
      </c>
      <c r="C186" s="11" t="s">
        <v>2769</v>
      </c>
      <c r="D186" s="68" t="s">
        <v>2841</v>
      </c>
      <c r="E186" s="54">
        <v>0.48927820859999999</v>
      </c>
      <c r="F186" s="49">
        <v>1.4481696506999999</v>
      </c>
      <c r="G186" s="48">
        <v>-0.46961323399999999</v>
      </c>
      <c r="H186" s="14">
        <v>1</v>
      </c>
    </row>
    <row r="187" spans="1:8" x14ac:dyDescent="0.3">
      <c r="A187" s="117" t="s">
        <v>110</v>
      </c>
      <c r="B187" s="8">
        <v>2020</v>
      </c>
      <c r="C187" s="11" t="s">
        <v>2769</v>
      </c>
      <c r="D187" s="68" t="s">
        <v>2841</v>
      </c>
      <c r="E187" s="54">
        <v>12.824370911999999</v>
      </c>
      <c r="F187" s="50">
        <v>18.209016500000001</v>
      </c>
      <c r="G187" s="48">
        <v>7.4397253244000003</v>
      </c>
      <c r="H187" s="36">
        <v>23</v>
      </c>
    </row>
    <row r="188" spans="1:8" x14ac:dyDescent="0.3">
      <c r="A188" s="117" t="s">
        <v>111</v>
      </c>
      <c r="B188" s="8">
        <v>2020</v>
      </c>
      <c r="C188" s="11" t="s">
        <v>2769</v>
      </c>
      <c r="D188" s="68" t="s">
        <v>2841</v>
      </c>
      <c r="E188" s="54">
        <v>129.71200243000001</v>
      </c>
      <c r="F188" s="50">
        <v>146.00740880000001</v>
      </c>
      <c r="G188" s="48">
        <v>113.41659606</v>
      </c>
      <c r="H188" s="36">
        <v>252</v>
      </c>
    </row>
    <row r="189" spans="1:8" x14ac:dyDescent="0.3">
      <c r="A189" s="116" t="s">
        <v>112</v>
      </c>
      <c r="B189" s="8">
        <v>2020</v>
      </c>
      <c r="C189" s="11" t="s">
        <v>2769</v>
      </c>
      <c r="D189" s="68" t="s">
        <v>2841</v>
      </c>
      <c r="E189" s="54">
        <v>279.72217818000001</v>
      </c>
      <c r="F189" s="50">
        <v>304.42296506000002</v>
      </c>
      <c r="G189" s="48">
        <v>255.0213913</v>
      </c>
      <c r="H189" s="36">
        <v>507</v>
      </c>
    </row>
    <row r="190" spans="1:8" x14ac:dyDescent="0.3">
      <c r="A190" s="117" t="s">
        <v>113</v>
      </c>
      <c r="B190" s="8">
        <v>2020</v>
      </c>
      <c r="C190" s="11" t="s">
        <v>2769</v>
      </c>
      <c r="D190" s="68" t="s">
        <v>2841</v>
      </c>
      <c r="E190" s="54">
        <v>237.44881287999999</v>
      </c>
      <c r="F190" s="50">
        <v>259.79268293000001</v>
      </c>
      <c r="G190" s="48">
        <v>215.10494284000001</v>
      </c>
      <c r="H190" s="36">
        <v>446</v>
      </c>
    </row>
    <row r="191" spans="1:8" x14ac:dyDescent="0.3">
      <c r="A191" s="117" t="s">
        <v>114</v>
      </c>
      <c r="B191" s="10">
        <v>2021</v>
      </c>
      <c r="C191" s="11" t="s">
        <v>2769</v>
      </c>
      <c r="D191" s="68" t="s">
        <v>2841</v>
      </c>
      <c r="E191" s="53">
        <v>417.78096720000002</v>
      </c>
      <c r="F191" s="49">
        <v>447.01656187999998</v>
      </c>
      <c r="G191" s="48">
        <v>388.54537253000001</v>
      </c>
      <c r="H191" s="14">
        <v>792</v>
      </c>
    </row>
    <row r="192" spans="1:8" x14ac:dyDescent="0.3">
      <c r="A192" s="117" t="s">
        <v>115</v>
      </c>
      <c r="B192" s="8">
        <v>2021</v>
      </c>
      <c r="C192" s="11" t="s">
        <v>2769</v>
      </c>
      <c r="D192" s="68" t="s">
        <v>2841</v>
      </c>
      <c r="E192" s="54">
        <v>253.43436199000001</v>
      </c>
      <c r="F192" s="50">
        <v>277.43651376000003</v>
      </c>
      <c r="G192" s="48">
        <v>229.43221022</v>
      </c>
      <c r="H192" s="36">
        <v>442</v>
      </c>
    </row>
    <row r="193" spans="1:8" x14ac:dyDescent="0.3">
      <c r="A193" s="117" t="s">
        <v>103</v>
      </c>
      <c r="B193" s="8">
        <v>2021</v>
      </c>
      <c r="C193" s="11" t="s">
        <v>2769</v>
      </c>
      <c r="D193" s="68" t="s">
        <v>2841</v>
      </c>
      <c r="E193" s="54">
        <v>57.724106681999999</v>
      </c>
      <c r="F193" s="50">
        <v>68.655831118999998</v>
      </c>
      <c r="G193" s="48">
        <v>46.792382244999999</v>
      </c>
      <c r="H193" s="36">
        <v>114</v>
      </c>
    </row>
    <row r="194" spans="1:8" x14ac:dyDescent="0.3">
      <c r="A194" s="117" t="s">
        <v>104</v>
      </c>
      <c r="B194" s="10">
        <v>2021</v>
      </c>
      <c r="C194" s="11" t="s">
        <v>2769</v>
      </c>
      <c r="D194" s="68" t="s">
        <v>2841</v>
      </c>
      <c r="E194" s="54">
        <v>13.060876683</v>
      </c>
      <c r="F194" s="48">
        <v>18.202718746999999</v>
      </c>
      <c r="G194" s="48">
        <v>7.9190346178000004</v>
      </c>
      <c r="H194" s="17">
        <v>26</v>
      </c>
    </row>
    <row r="195" spans="1:8" x14ac:dyDescent="0.3">
      <c r="A195" s="117" t="s">
        <v>106</v>
      </c>
      <c r="B195" s="8">
        <v>2021</v>
      </c>
      <c r="C195" s="11" t="s">
        <v>2769</v>
      </c>
      <c r="D195" s="68" t="s">
        <v>2841</v>
      </c>
      <c r="E195" s="54">
        <v>3.0722976912000002</v>
      </c>
      <c r="F195" s="50">
        <v>5.6270529394000004</v>
      </c>
      <c r="G195" s="48">
        <v>0.51754244299999996</v>
      </c>
      <c r="H195" s="36">
        <v>6</v>
      </c>
    </row>
    <row r="196" spans="1:8" x14ac:dyDescent="0.3">
      <c r="A196" s="117" t="s">
        <v>107</v>
      </c>
      <c r="B196" s="8">
        <v>2021</v>
      </c>
      <c r="C196" s="11" t="s">
        <v>2769</v>
      </c>
      <c r="D196" s="68" t="s">
        <v>2841</v>
      </c>
      <c r="E196" s="54">
        <v>18.239604368999998</v>
      </c>
      <c r="F196" s="50">
        <v>24.408890005</v>
      </c>
      <c r="G196" s="48">
        <v>12.070318733000001</v>
      </c>
      <c r="H196" s="36">
        <v>35</v>
      </c>
    </row>
    <row r="197" spans="1:8" x14ac:dyDescent="0.3">
      <c r="A197" s="116" t="s">
        <v>108</v>
      </c>
      <c r="B197" s="8">
        <v>2021</v>
      </c>
      <c r="C197" s="11" t="s">
        <v>2769</v>
      </c>
      <c r="D197" s="68" t="s">
        <v>2841</v>
      </c>
      <c r="E197" s="54">
        <v>55.028265576999999</v>
      </c>
      <c r="F197" s="50">
        <v>65.579673463999995</v>
      </c>
      <c r="G197" s="48">
        <v>44.476857690000003</v>
      </c>
      <c r="H197" s="36">
        <v>110</v>
      </c>
    </row>
    <row r="198" spans="1:8" x14ac:dyDescent="0.3">
      <c r="A198" s="117" t="s">
        <v>109</v>
      </c>
      <c r="B198" s="8">
        <v>2021</v>
      </c>
      <c r="C198" s="11" t="s">
        <v>2769</v>
      </c>
      <c r="D198" s="68" t="s">
        <v>2841</v>
      </c>
      <c r="E198" s="54">
        <v>52.419690830999997</v>
      </c>
      <c r="F198" s="50">
        <v>62.635077066999997</v>
      </c>
      <c r="G198" s="48">
        <v>42.204304595000004</v>
      </c>
      <c r="H198" s="36">
        <v>106</v>
      </c>
    </row>
    <row r="199" spans="1:8" x14ac:dyDescent="0.3">
      <c r="A199" s="116" t="s">
        <v>110</v>
      </c>
      <c r="B199" s="10">
        <v>2021</v>
      </c>
      <c r="C199" s="11" t="s">
        <v>2769</v>
      </c>
      <c r="D199" s="68" t="s">
        <v>2841</v>
      </c>
      <c r="E199" s="52">
        <v>149.50867217000001</v>
      </c>
      <c r="F199" s="49">
        <v>167.162721</v>
      </c>
      <c r="G199" s="48">
        <v>131.85462333999999</v>
      </c>
      <c r="H199" s="14">
        <v>286</v>
      </c>
    </row>
    <row r="200" spans="1:8" x14ac:dyDescent="0.3">
      <c r="A200" s="116" t="s">
        <v>111</v>
      </c>
      <c r="B200" s="8">
        <v>2021</v>
      </c>
      <c r="C200" s="11" t="s">
        <v>2769</v>
      </c>
      <c r="D200" s="68" t="s">
        <v>2841</v>
      </c>
      <c r="E200" s="54">
        <v>140.48791933000001</v>
      </c>
      <c r="F200" s="50">
        <v>157.19238494000001</v>
      </c>
      <c r="G200" s="48">
        <v>123.78345372</v>
      </c>
      <c r="H200" s="36">
        <v>281</v>
      </c>
    </row>
    <row r="201" spans="1:8" x14ac:dyDescent="0.3">
      <c r="A201" s="117" t="s">
        <v>112</v>
      </c>
      <c r="B201" s="8">
        <v>2021</v>
      </c>
      <c r="C201" s="11" t="s">
        <v>2769</v>
      </c>
      <c r="D201" s="68" t="s">
        <v>2841</v>
      </c>
      <c r="E201" s="54">
        <v>89.080495103999993</v>
      </c>
      <c r="F201" s="50">
        <v>102.42232989999999</v>
      </c>
      <c r="G201" s="48">
        <v>75.738660307000004</v>
      </c>
      <c r="H201" s="36">
        <v>178</v>
      </c>
    </row>
    <row r="202" spans="1:8" x14ac:dyDescent="0.3">
      <c r="A202" s="117" t="s">
        <v>113</v>
      </c>
      <c r="B202" s="10">
        <v>2021</v>
      </c>
      <c r="C202" s="11" t="s">
        <v>2769</v>
      </c>
      <c r="D202" s="68" t="s">
        <v>2841</v>
      </c>
      <c r="E202" s="53">
        <v>59.264380557000003</v>
      </c>
      <c r="F202" s="49">
        <v>70.182595023999994</v>
      </c>
      <c r="G202" s="48">
        <v>48.346166089999997</v>
      </c>
      <c r="H202" s="14">
        <v>119</v>
      </c>
    </row>
    <row r="203" spans="1:8" x14ac:dyDescent="0.3">
      <c r="A203" s="117" t="s">
        <v>114</v>
      </c>
      <c r="B203" s="8">
        <v>2022</v>
      </c>
      <c r="C203" s="11" t="s">
        <v>2769</v>
      </c>
      <c r="D203" s="68" t="s">
        <v>2841</v>
      </c>
      <c r="E203" s="54">
        <v>99.649974076999996</v>
      </c>
      <c r="F203" s="50">
        <v>114.37608005</v>
      </c>
      <c r="G203" s="48">
        <v>84.923868103000004</v>
      </c>
      <c r="H203" s="36">
        <v>184</v>
      </c>
    </row>
    <row r="204" spans="1:8" x14ac:dyDescent="0.3">
      <c r="A204" s="117" t="s">
        <v>115</v>
      </c>
      <c r="B204" s="8">
        <v>2022</v>
      </c>
      <c r="C204" s="11" t="s">
        <v>2769</v>
      </c>
      <c r="D204" s="68" t="s">
        <v>2841</v>
      </c>
      <c r="E204" s="54">
        <v>58.854480525</v>
      </c>
      <c r="F204" s="50">
        <v>70.697874408000004</v>
      </c>
      <c r="G204" s="48">
        <v>47.011086642000002</v>
      </c>
      <c r="H204" s="36">
        <v>100</v>
      </c>
    </row>
    <row r="205" spans="1:8" x14ac:dyDescent="0.3">
      <c r="A205" s="117" t="s">
        <v>125</v>
      </c>
      <c r="B205" s="101" t="s">
        <v>125</v>
      </c>
      <c r="C205" s="102" t="s">
        <v>2769</v>
      </c>
      <c r="D205" s="68" t="s">
        <v>2841</v>
      </c>
      <c r="E205" s="104">
        <v>133.02119026</v>
      </c>
      <c r="F205" s="105">
        <v>136.47308884</v>
      </c>
      <c r="G205" s="106">
        <v>129.56929169</v>
      </c>
      <c r="H205" s="107">
        <v>5955</v>
      </c>
    </row>
    <row r="206" spans="1:8" x14ac:dyDescent="0.3">
      <c r="A206" s="116" t="s">
        <v>103</v>
      </c>
      <c r="B206" s="10">
        <v>2020</v>
      </c>
      <c r="C206" s="11" t="s">
        <v>2768</v>
      </c>
      <c r="D206" s="68" t="s">
        <v>2841</v>
      </c>
      <c r="E206" s="52">
        <v>58.542248004000001</v>
      </c>
      <c r="F206" s="47">
        <v>65.612356735999995</v>
      </c>
      <c r="G206" s="48">
        <v>51.472139272</v>
      </c>
      <c r="H206" s="2">
        <v>265</v>
      </c>
    </row>
    <row r="207" spans="1:8" x14ac:dyDescent="0.3">
      <c r="A207" s="117" t="s">
        <v>104</v>
      </c>
      <c r="B207" s="10">
        <v>2020</v>
      </c>
      <c r="C207" s="11" t="s">
        <v>2768</v>
      </c>
      <c r="D207" s="68" t="s">
        <v>2841</v>
      </c>
      <c r="E207" s="54">
        <v>563.55666527999995</v>
      </c>
      <c r="F207" s="75">
        <v>585.40249333999998</v>
      </c>
      <c r="G207" s="48">
        <v>541.71083721000002</v>
      </c>
      <c r="H207" s="76">
        <v>2413</v>
      </c>
    </row>
    <row r="208" spans="1:8" x14ac:dyDescent="0.3">
      <c r="A208" s="117" t="s">
        <v>106</v>
      </c>
      <c r="B208" s="10">
        <v>2020</v>
      </c>
      <c r="C208" s="11" t="s">
        <v>2768</v>
      </c>
      <c r="D208" s="68" t="s">
        <v>2841</v>
      </c>
      <c r="E208" s="54">
        <v>243.84102515000001</v>
      </c>
      <c r="F208" s="50">
        <v>258.29669378</v>
      </c>
      <c r="G208" s="48">
        <v>229.38535651000001</v>
      </c>
      <c r="H208" s="36">
        <v>1065</v>
      </c>
    </row>
    <row r="209" spans="1:8" x14ac:dyDescent="0.3">
      <c r="A209" s="116" t="s">
        <v>107</v>
      </c>
      <c r="B209" s="10">
        <v>2020</v>
      </c>
      <c r="C209" s="11" t="s">
        <v>2768</v>
      </c>
      <c r="D209" s="68" t="s">
        <v>2841</v>
      </c>
      <c r="E209" s="53">
        <v>35.930248226000003</v>
      </c>
      <c r="F209" s="49">
        <v>41.683880238999997</v>
      </c>
      <c r="G209" s="48">
        <v>30.176616212999999</v>
      </c>
      <c r="H209" s="14">
        <v>151</v>
      </c>
    </row>
    <row r="210" spans="1:8" x14ac:dyDescent="0.3">
      <c r="A210" s="117" t="s">
        <v>108</v>
      </c>
      <c r="B210" s="8">
        <v>2020</v>
      </c>
      <c r="C210" s="11" t="s">
        <v>2768</v>
      </c>
      <c r="D210" s="68" t="s">
        <v>2841</v>
      </c>
      <c r="E210" s="54">
        <v>3.6414480156</v>
      </c>
      <c r="F210" s="50">
        <v>5.4379386324999999</v>
      </c>
      <c r="G210" s="48">
        <v>1.8449573986000001</v>
      </c>
      <c r="H210" s="36">
        <v>16</v>
      </c>
    </row>
    <row r="211" spans="1:8" x14ac:dyDescent="0.3">
      <c r="A211" s="116" t="s">
        <v>109</v>
      </c>
      <c r="B211" s="8">
        <v>2020</v>
      </c>
      <c r="C211" s="11" t="s">
        <v>2768</v>
      </c>
      <c r="D211" s="68" t="s">
        <v>2841</v>
      </c>
      <c r="E211" s="54">
        <v>2.0889565149</v>
      </c>
      <c r="F211" s="50">
        <v>3.4629843984000002</v>
      </c>
      <c r="G211" s="48">
        <v>0.71492863149999997</v>
      </c>
      <c r="H211" s="36">
        <v>9</v>
      </c>
    </row>
    <row r="212" spans="1:8" x14ac:dyDescent="0.3">
      <c r="A212" s="117" t="s">
        <v>110</v>
      </c>
      <c r="B212" s="8">
        <v>2020</v>
      </c>
      <c r="C212" s="11" t="s">
        <v>2768</v>
      </c>
      <c r="D212" s="68" t="s">
        <v>2841</v>
      </c>
      <c r="E212" s="54">
        <v>8.0895970349000006</v>
      </c>
      <c r="F212" s="50">
        <v>10.783685835</v>
      </c>
      <c r="G212" s="48">
        <v>5.3955082347000003</v>
      </c>
      <c r="H212" s="36">
        <v>35</v>
      </c>
    </row>
    <row r="213" spans="1:8" x14ac:dyDescent="0.3">
      <c r="A213" s="117" t="s">
        <v>111</v>
      </c>
      <c r="B213" s="8">
        <v>2020</v>
      </c>
      <c r="C213" s="11" t="s">
        <v>2768</v>
      </c>
      <c r="D213" s="68" t="s">
        <v>2841</v>
      </c>
      <c r="E213" s="54">
        <v>96.074497067999999</v>
      </c>
      <c r="F213" s="50">
        <v>105.06244604</v>
      </c>
      <c r="G213" s="48">
        <v>87.086548098999998</v>
      </c>
      <c r="H213" s="36">
        <v>440</v>
      </c>
    </row>
    <row r="214" spans="1:8" x14ac:dyDescent="0.3">
      <c r="A214" s="116" t="s">
        <v>112</v>
      </c>
      <c r="B214" s="10">
        <v>2020</v>
      </c>
      <c r="C214" s="11" t="s">
        <v>2768</v>
      </c>
      <c r="D214" s="68" t="s">
        <v>2841</v>
      </c>
      <c r="E214" s="52">
        <v>215.36490785999999</v>
      </c>
      <c r="F214" s="49">
        <v>229.09751104</v>
      </c>
      <c r="G214" s="48">
        <v>201.63230469000001</v>
      </c>
      <c r="H214" s="14">
        <v>934</v>
      </c>
    </row>
    <row r="215" spans="1:8" x14ac:dyDescent="0.3">
      <c r="A215" s="117" t="s">
        <v>113</v>
      </c>
      <c r="B215" s="8">
        <v>2020</v>
      </c>
      <c r="C215" s="11" t="s">
        <v>2768</v>
      </c>
      <c r="D215" s="68" t="s">
        <v>2841</v>
      </c>
      <c r="E215" s="54">
        <v>187.64773664000001</v>
      </c>
      <c r="F215" s="50">
        <v>200.22258060999999</v>
      </c>
      <c r="G215" s="48">
        <v>175.07289266999999</v>
      </c>
      <c r="H215" s="36">
        <v>848</v>
      </c>
    </row>
    <row r="216" spans="1:8" x14ac:dyDescent="0.3">
      <c r="A216" s="117" t="s">
        <v>114</v>
      </c>
      <c r="B216" s="8">
        <v>2021</v>
      </c>
      <c r="C216" s="11" t="s">
        <v>2768</v>
      </c>
      <c r="D216" s="68" t="s">
        <v>2841</v>
      </c>
      <c r="E216" s="54">
        <v>341.63635820000002</v>
      </c>
      <c r="F216" s="50">
        <v>358.45434131000002</v>
      </c>
      <c r="G216" s="48">
        <v>324.81837510000003</v>
      </c>
      <c r="H216" s="36">
        <v>1545</v>
      </c>
    </row>
    <row r="217" spans="1:8" x14ac:dyDescent="0.3">
      <c r="A217" s="117" t="s">
        <v>115</v>
      </c>
      <c r="B217" s="10">
        <v>2021</v>
      </c>
      <c r="C217" s="11" t="s">
        <v>2768</v>
      </c>
      <c r="D217" s="68" t="s">
        <v>2841</v>
      </c>
      <c r="E217" s="53">
        <v>216.08784532999999</v>
      </c>
      <c r="F217" s="49">
        <v>230.24003981000001</v>
      </c>
      <c r="G217" s="48">
        <v>201.93565086000001</v>
      </c>
      <c r="H217" s="14">
        <v>889</v>
      </c>
    </row>
    <row r="218" spans="1:8" x14ac:dyDescent="0.3">
      <c r="A218" s="117" t="s">
        <v>103</v>
      </c>
      <c r="B218" s="8">
        <v>2021</v>
      </c>
      <c r="C218" s="11" t="s">
        <v>2768</v>
      </c>
      <c r="D218" s="68" t="s">
        <v>2841</v>
      </c>
      <c r="E218" s="54">
        <v>52.677481718999999</v>
      </c>
      <c r="F218" s="50">
        <v>59.340229747999999</v>
      </c>
      <c r="G218" s="48">
        <v>46.014733689000003</v>
      </c>
      <c r="H218" s="36">
        <v>242</v>
      </c>
    </row>
    <row r="219" spans="1:8" x14ac:dyDescent="0.3">
      <c r="A219" s="117" t="s">
        <v>104</v>
      </c>
      <c r="B219" s="8">
        <v>2021</v>
      </c>
      <c r="C219" s="11" t="s">
        <v>2768</v>
      </c>
      <c r="D219" s="68" t="s">
        <v>2841</v>
      </c>
      <c r="E219" s="54">
        <v>12.092645537999999</v>
      </c>
      <c r="F219" s="50">
        <v>15.335541146000001</v>
      </c>
      <c r="G219" s="48">
        <v>8.8497499291999997</v>
      </c>
      <c r="H219" s="36">
        <v>54</v>
      </c>
    </row>
    <row r="220" spans="1:8" x14ac:dyDescent="0.3">
      <c r="A220" s="117" t="s">
        <v>106</v>
      </c>
      <c r="B220" s="8">
        <v>2021</v>
      </c>
      <c r="C220" s="11" t="s">
        <v>2768</v>
      </c>
      <c r="D220" s="68" t="s">
        <v>2841</v>
      </c>
      <c r="E220" s="54">
        <v>3.9540439752999998</v>
      </c>
      <c r="F220" s="50">
        <v>5.7940258152000004</v>
      </c>
      <c r="G220" s="48">
        <v>2.1140621355000002</v>
      </c>
      <c r="H220" s="36">
        <v>18</v>
      </c>
    </row>
    <row r="221" spans="1:8" x14ac:dyDescent="0.3">
      <c r="A221" s="117" t="s">
        <v>107</v>
      </c>
      <c r="B221" s="8">
        <v>2021</v>
      </c>
      <c r="C221" s="11" t="s">
        <v>2768</v>
      </c>
      <c r="D221" s="68" t="s">
        <v>2841</v>
      </c>
      <c r="E221" s="54">
        <v>11.756394112000001</v>
      </c>
      <c r="F221" s="50">
        <v>14.932774923</v>
      </c>
      <c r="G221" s="48">
        <v>8.5800132999999992</v>
      </c>
      <c r="H221" s="36">
        <v>53</v>
      </c>
    </row>
    <row r="222" spans="1:8" x14ac:dyDescent="0.3">
      <c r="A222" s="116" t="s">
        <v>108</v>
      </c>
      <c r="B222" s="10">
        <v>2021</v>
      </c>
      <c r="C222" s="11" t="s">
        <v>2768</v>
      </c>
      <c r="D222" s="68" t="s">
        <v>2841</v>
      </c>
      <c r="E222" s="52">
        <v>37.363868138999997</v>
      </c>
      <c r="F222" s="47">
        <v>42.937267233</v>
      </c>
      <c r="G222" s="48">
        <v>31.790469044000002</v>
      </c>
      <c r="H222" s="2">
        <v>174</v>
      </c>
    </row>
    <row r="223" spans="1:8" x14ac:dyDescent="0.3">
      <c r="A223" s="117" t="s">
        <v>109</v>
      </c>
      <c r="B223" s="8">
        <v>2021</v>
      </c>
      <c r="C223" s="11" t="s">
        <v>2768</v>
      </c>
      <c r="D223" s="68" t="s">
        <v>2841</v>
      </c>
      <c r="E223" s="54">
        <v>38.745247065999997</v>
      </c>
      <c r="F223" s="75">
        <v>44.426970312999998</v>
      </c>
      <c r="G223" s="48">
        <v>33.063523818</v>
      </c>
      <c r="H223" s="76">
        <v>180</v>
      </c>
    </row>
    <row r="224" spans="1:8" x14ac:dyDescent="0.3">
      <c r="A224" s="117" t="s">
        <v>110</v>
      </c>
      <c r="B224" s="8">
        <v>2021</v>
      </c>
      <c r="C224" s="11" t="s">
        <v>2768</v>
      </c>
      <c r="D224" s="68" t="s">
        <v>2841</v>
      </c>
      <c r="E224" s="54">
        <v>110.68745849</v>
      </c>
      <c r="F224" s="50">
        <v>120.42672503</v>
      </c>
      <c r="G224" s="48">
        <v>100.94819194999999</v>
      </c>
      <c r="H224" s="36">
        <v>497</v>
      </c>
    </row>
    <row r="225" spans="1:8" x14ac:dyDescent="0.3">
      <c r="A225" s="116" t="s">
        <v>111</v>
      </c>
      <c r="B225" s="10">
        <v>2021</v>
      </c>
      <c r="C225" s="11" t="s">
        <v>2768</v>
      </c>
      <c r="D225" s="68" t="s">
        <v>2841</v>
      </c>
      <c r="E225" s="53">
        <v>105.85825726</v>
      </c>
      <c r="F225" s="49">
        <v>115.22694712000001</v>
      </c>
      <c r="G225" s="48">
        <v>96.489567394000005</v>
      </c>
      <c r="H225" s="14">
        <v>491</v>
      </c>
    </row>
    <row r="226" spans="1:8" x14ac:dyDescent="0.3">
      <c r="A226" s="117" t="s">
        <v>112</v>
      </c>
      <c r="B226" s="8">
        <v>2021</v>
      </c>
      <c r="C226" s="11" t="s">
        <v>2768</v>
      </c>
      <c r="D226" s="68" t="s">
        <v>2841</v>
      </c>
      <c r="E226" s="54">
        <v>73.454572577999997</v>
      </c>
      <c r="F226" s="50">
        <v>81.373147399000004</v>
      </c>
      <c r="G226" s="48">
        <v>65.535997756</v>
      </c>
      <c r="H226" s="36">
        <v>332</v>
      </c>
    </row>
    <row r="227" spans="1:8" x14ac:dyDescent="0.3">
      <c r="A227" s="117" t="s">
        <v>113</v>
      </c>
      <c r="B227" s="8">
        <v>2021</v>
      </c>
      <c r="C227" s="11" t="s">
        <v>2768</v>
      </c>
      <c r="D227" s="68" t="s">
        <v>2841</v>
      </c>
      <c r="E227" s="54">
        <v>51.383656459999997</v>
      </c>
      <c r="F227" s="50">
        <v>57.903967649999998</v>
      </c>
      <c r="G227" s="48">
        <v>44.863345270000003</v>
      </c>
      <c r="H227" s="36">
        <v>240</v>
      </c>
    </row>
    <row r="228" spans="1:8" x14ac:dyDescent="0.3">
      <c r="A228" s="117" t="s">
        <v>114</v>
      </c>
      <c r="B228" s="8">
        <v>2022</v>
      </c>
      <c r="C228" s="11" t="s">
        <v>2768</v>
      </c>
      <c r="D228" s="68" t="s">
        <v>2841</v>
      </c>
      <c r="E228" s="54">
        <v>77.383839241999993</v>
      </c>
      <c r="F228" s="50">
        <v>85.470126960000002</v>
      </c>
      <c r="G228" s="48">
        <v>69.297551523999999</v>
      </c>
      <c r="H228" s="36">
        <v>352</v>
      </c>
    </row>
    <row r="229" spans="1:8" x14ac:dyDescent="0.3">
      <c r="A229" s="117" t="s">
        <v>115</v>
      </c>
      <c r="B229" s="8">
        <v>2022</v>
      </c>
      <c r="C229" s="11" t="s">
        <v>2768</v>
      </c>
      <c r="D229" s="68" t="s">
        <v>2841</v>
      </c>
      <c r="E229" s="54">
        <v>46.861870453999998</v>
      </c>
      <c r="F229" s="50">
        <v>53.505683726000001</v>
      </c>
      <c r="G229" s="48">
        <v>40.218057182999999</v>
      </c>
      <c r="H229" s="36">
        <v>192</v>
      </c>
    </row>
    <row r="230" spans="1:8" x14ac:dyDescent="0.3">
      <c r="A230" s="117" t="s">
        <v>125</v>
      </c>
      <c r="B230" s="101" t="s">
        <v>125</v>
      </c>
      <c r="C230" s="102" t="s">
        <v>2768</v>
      </c>
      <c r="D230" s="103" t="s">
        <v>2841</v>
      </c>
      <c r="E230" s="104">
        <v>107.18344509000001</v>
      </c>
      <c r="F230" s="105">
        <v>109.1484541</v>
      </c>
      <c r="G230" s="106">
        <v>105.21843608</v>
      </c>
      <c r="H230" s="107">
        <v>11435</v>
      </c>
    </row>
  </sheetData>
  <hyperlinks>
    <hyperlink ref="A4" location="Contents!A1" display="Back to table of contents"/>
  </hyperlinks>
  <pageMargins left="0.7" right="0.7" top="0.75" bottom="0.75" header="0.3" footer="0.3"/>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55"/>
  <sheetViews>
    <sheetView zoomScaleNormal="100" workbookViewId="0"/>
  </sheetViews>
  <sheetFormatPr defaultColWidth="9.33203125" defaultRowHeight="15.6" x14ac:dyDescent="0.3"/>
  <cols>
    <col min="1" max="3" width="16.6640625" style="7" customWidth="1"/>
    <col min="4" max="4" width="28.5546875" style="7" bestFit="1" customWidth="1"/>
    <col min="5" max="5" width="34.44140625" style="7" bestFit="1" customWidth="1"/>
    <col min="6" max="7" width="17" style="7" customWidth="1"/>
    <col min="8" max="8" width="17" style="42" customWidth="1"/>
    <col min="9" max="9" width="17" style="41" customWidth="1"/>
    <col min="10" max="25" width="17" style="7" customWidth="1"/>
    <col min="26" max="16384" width="9.33203125" style="7"/>
  </cols>
  <sheetData>
    <row r="1" spans="1:25" s="4" customFormat="1" x14ac:dyDescent="0.3">
      <c r="A1" s="3" t="s">
        <v>2826</v>
      </c>
      <c r="B1" s="3"/>
      <c r="H1" s="36"/>
      <c r="I1" s="13"/>
    </row>
    <row r="2" spans="1:25" s="4" customFormat="1" ht="15" x14ac:dyDescent="0.25">
      <c r="A2" s="5" t="s">
        <v>2853</v>
      </c>
      <c r="B2" s="5"/>
      <c r="H2" s="36"/>
      <c r="I2" s="13"/>
    </row>
    <row r="3" spans="1:25" s="4" customFormat="1" ht="15" x14ac:dyDescent="0.25">
      <c r="A3" s="5" t="s">
        <v>16</v>
      </c>
      <c r="B3" s="5"/>
      <c r="H3" s="36"/>
      <c r="I3" s="13"/>
    </row>
    <row r="4" spans="1:25" s="4" customFormat="1" ht="30" customHeight="1" x14ac:dyDescent="0.25">
      <c r="A4" s="6" t="s">
        <v>20</v>
      </c>
      <c r="B4" s="6"/>
      <c r="H4" s="36"/>
      <c r="I4" s="13"/>
    </row>
    <row r="5" spans="1:25" s="95" customFormat="1" ht="95.1" customHeight="1" thickBot="1" x14ac:dyDescent="0.35">
      <c r="A5" s="87" t="s">
        <v>2751</v>
      </c>
      <c r="B5" s="87" t="s">
        <v>2750</v>
      </c>
      <c r="C5" s="88" t="s">
        <v>59</v>
      </c>
      <c r="D5" s="88" t="s">
        <v>60</v>
      </c>
      <c r="E5" s="88" t="s">
        <v>62</v>
      </c>
      <c r="F5" s="44" t="s">
        <v>2754</v>
      </c>
      <c r="G5" s="94" t="s">
        <v>2753</v>
      </c>
      <c r="H5" s="90" t="s">
        <v>61</v>
      </c>
      <c r="I5" s="91" t="s">
        <v>64</v>
      </c>
      <c r="J5" s="91" t="s">
        <v>65</v>
      </c>
      <c r="K5" s="91" t="s">
        <v>66</v>
      </c>
      <c r="L5" s="91" t="s">
        <v>67</v>
      </c>
      <c r="M5" s="91" t="s">
        <v>68</v>
      </c>
      <c r="N5" s="91" t="s">
        <v>69</v>
      </c>
      <c r="O5" s="91" t="s">
        <v>70</v>
      </c>
      <c r="P5" s="91" t="s">
        <v>71</v>
      </c>
      <c r="Q5" s="91" t="s">
        <v>72</v>
      </c>
      <c r="R5" s="91" t="s">
        <v>73</v>
      </c>
      <c r="S5" s="91" t="s">
        <v>74</v>
      </c>
      <c r="T5" s="91" t="s">
        <v>75</v>
      </c>
      <c r="U5" s="91" t="s">
        <v>76</v>
      </c>
      <c r="V5" s="91" t="s">
        <v>77</v>
      </c>
      <c r="W5" s="91" t="s">
        <v>78</v>
      </c>
      <c r="X5" s="91" t="s">
        <v>79</v>
      </c>
      <c r="Y5" s="91" t="s">
        <v>80</v>
      </c>
    </row>
    <row r="6" spans="1:25" ht="30" customHeight="1" x14ac:dyDescent="0.3">
      <c r="A6" s="8" t="s">
        <v>104</v>
      </c>
      <c r="B6" s="8">
        <v>2020</v>
      </c>
      <c r="C6" s="11" t="s">
        <v>2770</v>
      </c>
      <c r="D6" s="45" t="s">
        <v>2854</v>
      </c>
      <c r="E6" s="12" t="s">
        <v>2752</v>
      </c>
      <c r="F6" s="119">
        <v>306.48588432000003</v>
      </c>
      <c r="G6" s="125">
        <v>11.644523157</v>
      </c>
      <c r="H6" s="120">
        <v>8.3989664825000006</v>
      </c>
      <c r="I6" s="48">
        <v>0</v>
      </c>
      <c r="J6" s="120">
        <v>0</v>
      </c>
      <c r="K6" s="50">
        <v>43.297502578</v>
      </c>
      <c r="L6" s="50">
        <v>45.257670472999997</v>
      </c>
      <c r="M6" s="50">
        <v>77.831384158999995</v>
      </c>
      <c r="N6" s="50">
        <v>127.89933764</v>
      </c>
      <c r="O6" s="50">
        <v>200.44294152000001</v>
      </c>
      <c r="P6" s="50">
        <v>201.30435169</v>
      </c>
      <c r="Q6" s="50">
        <v>393.81333583999998</v>
      </c>
      <c r="R6" s="50">
        <v>552.82027754000001</v>
      </c>
      <c r="S6" s="50">
        <v>882.82835808000004</v>
      </c>
      <c r="T6" s="50">
        <v>1598.3255164</v>
      </c>
      <c r="U6" s="50">
        <v>2559.1541155</v>
      </c>
      <c r="V6" s="50">
        <v>5337.0577112999999</v>
      </c>
      <c r="W6" s="50">
        <v>9861.4554257</v>
      </c>
      <c r="X6" s="50">
        <v>18584.452429000001</v>
      </c>
      <c r="Y6" s="50">
        <v>39529.122878000002</v>
      </c>
    </row>
    <row r="7" spans="1:25" ht="16.2" customHeight="1" x14ac:dyDescent="0.3">
      <c r="A7" s="8" t="s">
        <v>104</v>
      </c>
      <c r="B7" s="8">
        <v>2020</v>
      </c>
      <c r="C7" s="11" t="s">
        <v>2769</v>
      </c>
      <c r="D7" s="45" t="s">
        <v>2854</v>
      </c>
      <c r="E7" s="12" t="s">
        <v>2752</v>
      </c>
      <c r="F7" s="54">
        <v>290.53263883</v>
      </c>
      <c r="G7" s="71">
        <v>10.931970833999999</v>
      </c>
      <c r="H7" s="50">
        <v>0</v>
      </c>
      <c r="I7" s="48">
        <v>8.0481951564000003</v>
      </c>
      <c r="J7" s="50">
        <v>33.841949108999998</v>
      </c>
      <c r="K7" s="50">
        <v>140.32993436999999</v>
      </c>
      <c r="L7" s="50">
        <v>160.90270409999999</v>
      </c>
      <c r="M7" s="50">
        <v>98.911629462999997</v>
      </c>
      <c r="N7" s="50">
        <v>252.73789481</v>
      </c>
      <c r="O7" s="50">
        <v>337.59857640000001</v>
      </c>
      <c r="P7" s="50">
        <v>579.57317096999998</v>
      </c>
      <c r="Q7" s="50">
        <v>743.64023976999999</v>
      </c>
      <c r="R7" s="50">
        <v>1006.0487614</v>
      </c>
      <c r="S7" s="50">
        <v>1780.7938569999999</v>
      </c>
      <c r="T7" s="50">
        <v>2633.9194103</v>
      </c>
      <c r="U7" s="50">
        <v>3899.1338556999999</v>
      </c>
      <c r="V7" s="50">
        <v>8134.9885323999997</v>
      </c>
      <c r="W7" s="50">
        <v>13136.072561000001</v>
      </c>
      <c r="X7" s="50">
        <v>24078.721727</v>
      </c>
      <c r="Y7" s="50">
        <v>43214.395144000002</v>
      </c>
    </row>
    <row r="8" spans="1:25" ht="16.2" customHeight="1" x14ac:dyDescent="0.3">
      <c r="A8" s="8" t="s">
        <v>104</v>
      </c>
      <c r="B8" s="8">
        <v>2020</v>
      </c>
      <c r="C8" s="11" t="s">
        <v>2768</v>
      </c>
      <c r="D8" s="45" t="s">
        <v>2854</v>
      </c>
      <c r="E8" s="12" t="s">
        <v>2752</v>
      </c>
      <c r="F8" s="54">
        <v>298.29611405000003</v>
      </c>
      <c r="G8" s="71">
        <v>11.277002317999999</v>
      </c>
      <c r="H8" s="50">
        <v>4.0912632068999999</v>
      </c>
      <c r="I8" s="48">
        <v>4.1025843064999998</v>
      </c>
      <c r="J8" s="50">
        <v>17.299666629000001</v>
      </c>
      <c r="K8" s="50">
        <v>92.494633695000005</v>
      </c>
      <c r="L8" s="50">
        <v>103.21138591</v>
      </c>
      <c r="M8" s="50">
        <v>88.284349766000005</v>
      </c>
      <c r="N8" s="50">
        <v>189.00708456999999</v>
      </c>
      <c r="O8" s="50">
        <v>267.89017940000002</v>
      </c>
      <c r="P8" s="50">
        <v>384.36753424</v>
      </c>
      <c r="Q8" s="50">
        <v>562.45490468000003</v>
      </c>
      <c r="R8" s="50">
        <v>772.36099709999996</v>
      </c>
      <c r="S8" s="50">
        <v>1317.5713883000001</v>
      </c>
      <c r="T8" s="50">
        <v>2096.8089841000001</v>
      </c>
      <c r="U8" s="50">
        <v>3196.0549156000002</v>
      </c>
      <c r="V8" s="50">
        <v>6595.3977203000004</v>
      </c>
      <c r="W8" s="50">
        <v>11237.725336</v>
      </c>
      <c r="X8" s="50">
        <v>20674.108359999998</v>
      </c>
      <c r="Y8" s="50">
        <v>40675.869581999999</v>
      </c>
    </row>
    <row r="9" spans="1:25" ht="16.2" customHeight="1" x14ac:dyDescent="0.3">
      <c r="A9" s="8" t="s">
        <v>104</v>
      </c>
      <c r="B9" s="8">
        <v>2021</v>
      </c>
      <c r="C9" s="11" t="s">
        <v>2770</v>
      </c>
      <c r="D9" s="45" t="s">
        <v>2854</v>
      </c>
      <c r="E9" s="12" t="s">
        <v>2752</v>
      </c>
      <c r="F9" s="54">
        <v>246.55273108</v>
      </c>
      <c r="G9" s="71">
        <v>11.835949168999999</v>
      </c>
      <c r="H9" s="50">
        <v>0</v>
      </c>
      <c r="I9" s="48">
        <v>0</v>
      </c>
      <c r="J9" s="50">
        <v>8.8603928633999995</v>
      </c>
      <c r="K9" s="50">
        <v>36.716097875000003</v>
      </c>
      <c r="L9" s="50">
        <v>52.571432889999997</v>
      </c>
      <c r="M9" s="50">
        <v>31.834251101</v>
      </c>
      <c r="N9" s="50">
        <v>120.19821405</v>
      </c>
      <c r="O9" s="50">
        <v>232.63057422</v>
      </c>
      <c r="P9" s="50">
        <v>285.36137136000002</v>
      </c>
      <c r="Q9" s="50">
        <v>420.82159030999998</v>
      </c>
      <c r="R9" s="50">
        <v>493.94469199000002</v>
      </c>
      <c r="S9" s="50">
        <v>735.52087945999995</v>
      </c>
      <c r="T9" s="50">
        <v>932.68208732000005</v>
      </c>
      <c r="U9" s="50">
        <v>1683.7275789</v>
      </c>
      <c r="V9" s="50">
        <v>2747.1624689</v>
      </c>
      <c r="W9" s="50">
        <v>5620.3459106</v>
      </c>
      <c r="X9" s="50">
        <v>9386.4526483000009</v>
      </c>
      <c r="Y9" s="50">
        <v>18518.806657000001</v>
      </c>
    </row>
    <row r="10" spans="1:25" ht="16.2" customHeight="1" x14ac:dyDescent="0.3">
      <c r="A10" s="8" t="s">
        <v>104</v>
      </c>
      <c r="B10" s="8">
        <v>2021</v>
      </c>
      <c r="C10" s="11" t="s">
        <v>2769</v>
      </c>
      <c r="D10" s="45" t="s">
        <v>2854</v>
      </c>
      <c r="E10" s="12" t="s">
        <v>2752</v>
      </c>
      <c r="F10" s="54">
        <v>375.59026928999998</v>
      </c>
      <c r="G10" s="71">
        <v>11.189239396</v>
      </c>
      <c r="H10" s="50">
        <v>16.111266065999999</v>
      </c>
      <c r="I10" s="48">
        <v>7.8927561034</v>
      </c>
      <c r="J10" s="50">
        <v>8.4652051537999995</v>
      </c>
      <c r="K10" s="50">
        <v>50.179758225999997</v>
      </c>
      <c r="L10" s="50">
        <v>91.026638708999997</v>
      </c>
      <c r="M10" s="50">
        <v>116.07744409</v>
      </c>
      <c r="N10" s="50">
        <v>187.86065085000001</v>
      </c>
      <c r="O10" s="50">
        <v>308.08115529999998</v>
      </c>
      <c r="P10" s="50">
        <v>412.70791428000001</v>
      </c>
      <c r="Q10" s="50">
        <v>622.39238510999996</v>
      </c>
      <c r="R10" s="50">
        <v>697.50747302000002</v>
      </c>
      <c r="S10" s="50">
        <v>987.45878494999999</v>
      </c>
      <c r="T10" s="50">
        <v>1545.7318193999999</v>
      </c>
      <c r="U10" s="50">
        <v>2751.8269925999998</v>
      </c>
      <c r="V10" s="50">
        <v>4306.6195755999997</v>
      </c>
      <c r="W10" s="50">
        <v>6443.1857962000004</v>
      </c>
      <c r="X10" s="50">
        <v>12198.641718000001</v>
      </c>
      <c r="Y10" s="50">
        <v>20472.300026000001</v>
      </c>
    </row>
    <row r="11" spans="1:25" ht="16.2" customHeight="1" x14ac:dyDescent="0.3">
      <c r="A11" s="8" t="s">
        <v>104</v>
      </c>
      <c r="B11" s="8">
        <v>2021</v>
      </c>
      <c r="C11" s="11" t="s">
        <v>2768</v>
      </c>
      <c r="D11" s="45" t="s">
        <v>2854</v>
      </c>
      <c r="E11" s="12" t="s">
        <v>2752</v>
      </c>
      <c r="F11" s="54">
        <v>312.65449493</v>
      </c>
      <c r="G11" s="71">
        <v>11.503512196000001</v>
      </c>
      <c r="H11" s="50">
        <v>8.2815419160000001</v>
      </c>
      <c r="I11" s="48">
        <v>4.0246204118</v>
      </c>
      <c r="J11" s="50">
        <v>8.6582919974999992</v>
      </c>
      <c r="K11" s="50">
        <v>43.528961258000002</v>
      </c>
      <c r="L11" s="50">
        <v>71.901291673000003</v>
      </c>
      <c r="M11" s="50">
        <v>73.686674135000004</v>
      </c>
      <c r="N11" s="50">
        <v>153.33441379000001</v>
      </c>
      <c r="O11" s="50">
        <v>269.73203211999999</v>
      </c>
      <c r="P11" s="50">
        <v>347.21395182999998</v>
      </c>
      <c r="Q11" s="50">
        <v>517.80370134999998</v>
      </c>
      <c r="R11" s="50">
        <v>592.34938744999999</v>
      </c>
      <c r="S11" s="50">
        <v>857.44165155999997</v>
      </c>
      <c r="T11" s="50">
        <v>1227.6821158</v>
      </c>
      <c r="U11" s="50">
        <v>2190.6202294999998</v>
      </c>
      <c r="V11" s="50">
        <v>3454.9411807000001</v>
      </c>
      <c r="W11" s="50">
        <v>5967.3309246999997</v>
      </c>
      <c r="X11" s="50">
        <v>10465.635176</v>
      </c>
      <c r="Y11" s="50">
        <v>19138.797379</v>
      </c>
    </row>
    <row r="12" spans="1:25" ht="16.2" customHeight="1" x14ac:dyDescent="0.3">
      <c r="A12" s="8" t="s">
        <v>104</v>
      </c>
      <c r="B12" s="8">
        <v>2020</v>
      </c>
      <c r="C12" s="11" t="s">
        <v>2770</v>
      </c>
      <c r="D12" s="45" t="s">
        <v>2854</v>
      </c>
      <c r="E12" s="12" t="s">
        <v>63</v>
      </c>
      <c r="F12" s="40">
        <v>6</v>
      </c>
      <c r="G12" s="72">
        <v>1</v>
      </c>
      <c r="H12" s="36">
        <v>1</v>
      </c>
      <c r="I12" s="17">
        <v>0</v>
      </c>
      <c r="J12" s="36">
        <v>0</v>
      </c>
      <c r="K12" s="36">
        <v>6</v>
      </c>
      <c r="L12" s="36">
        <v>7</v>
      </c>
      <c r="M12" s="36">
        <v>12</v>
      </c>
      <c r="N12" s="36">
        <v>19</v>
      </c>
      <c r="O12" s="36">
        <v>27</v>
      </c>
      <c r="P12" s="36">
        <v>30</v>
      </c>
      <c r="Q12" s="36">
        <v>66</v>
      </c>
      <c r="R12" s="36">
        <v>93</v>
      </c>
      <c r="S12" s="36">
        <v>131</v>
      </c>
      <c r="T12" s="36">
        <v>204</v>
      </c>
      <c r="U12" s="36">
        <v>313</v>
      </c>
      <c r="V12" s="36">
        <v>476</v>
      </c>
      <c r="W12" s="36">
        <v>671</v>
      </c>
      <c r="X12" s="36">
        <v>796</v>
      </c>
      <c r="Y12" s="36">
        <v>976</v>
      </c>
    </row>
    <row r="13" spans="1:25" ht="16.2" customHeight="1" x14ac:dyDescent="0.3">
      <c r="A13" s="8" t="s">
        <v>104</v>
      </c>
      <c r="B13" s="8">
        <v>2020</v>
      </c>
      <c r="C13" s="11" t="s">
        <v>2769</v>
      </c>
      <c r="D13" s="45" t="s">
        <v>2854</v>
      </c>
      <c r="E13" s="12" t="s">
        <v>63</v>
      </c>
      <c r="F13" s="40">
        <v>6</v>
      </c>
      <c r="G13" s="72">
        <v>1</v>
      </c>
      <c r="H13" s="36">
        <v>0</v>
      </c>
      <c r="I13" s="17">
        <v>1</v>
      </c>
      <c r="J13" s="36">
        <v>4</v>
      </c>
      <c r="K13" s="36">
        <v>20</v>
      </c>
      <c r="L13" s="36">
        <v>25</v>
      </c>
      <c r="M13" s="36">
        <v>15</v>
      </c>
      <c r="N13" s="36">
        <v>36</v>
      </c>
      <c r="O13" s="36">
        <v>44</v>
      </c>
      <c r="P13" s="36">
        <v>81</v>
      </c>
      <c r="Q13" s="36">
        <v>116</v>
      </c>
      <c r="R13" s="36">
        <v>159</v>
      </c>
      <c r="S13" s="36">
        <v>248</v>
      </c>
      <c r="T13" s="36">
        <v>312</v>
      </c>
      <c r="U13" s="36">
        <v>432</v>
      </c>
      <c r="V13" s="36">
        <v>593</v>
      </c>
      <c r="W13" s="36">
        <v>648</v>
      </c>
      <c r="X13" s="36">
        <v>633</v>
      </c>
      <c r="Y13" s="36">
        <v>482</v>
      </c>
    </row>
    <row r="14" spans="1:25" ht="16.2" customHeight="1" x14ac:dyDescent="0.3">
      <c r="A14" s="8" t="s">
        <v>104</v>
      </c>
      <c r="B14" s="8">
        <v>2020</v>
      </c>
      <c r="C14" s="11" t="s">
        <v>2768</v>
      </c>
      <c r="D14" s="45" t="s">
        <v>2854</v>
      </c>
      <c r="E14" s="12" t="s">
        <v>63</v>
      </c>
      <c r="F14" s="40">
        <v>12</v>
      </c>
      <c r="G14" s="72">
        <v>2</v>
      </c>
      <c r="H14" s="36">
        <v>1</v>
      </c>
      <c r="I14" s="17">
        <v>1</v>
      </c>
      <c r="J14" s="36">
        <v>4</v>
      </c>
      <c r="K14" s="36">
        <v>26</v>
      </c>
      <c r="L14" s="36">
        <v>32</v>
      </c>
      <c r="M14" s="36">
        <v>27</v>
      </c>
      <c r="N14" s="36">
        <v>55</v>
      </c>
      <c r="O14" s="36">
        <v>71</v>
      </c>
      <c r="P14" s="36">
        <v>111</v>
      </c>
      <c r="Q14" s="36">
        <v>182</v>
      </c>
      <c r="R14" s="36">
        <v>252</v>
      </c>
      <c r="S14" s="36">
        <v>379</v>
      </c>
      <c r="T14" s="36">
        <v>516</v>
      </c>
      <c r="U14" s="36">
        <v>745</v>
      </c>
      <c r="V14" s="36">
        <v>1069</v>
      </c>
      <c r="W14" s="36">
        <v>1319</v>
      </c>
      <c r="X14" s="36">
        <v>1429</v>
      </c>
      <c r="Y14" s="36">
        <v>1458</v>
      </c>
    </row>
    <row r="15" spans="1:25" ht="16.2" customHeight="1" x14ac:dyDescent="0.3">
      <c r="A15" s="8" t="s">
        <v>104</v>
      </c>
      <c r="B15" s="8">
        <v>2021</v>
      </c>
      <c r="C15" s="11" t="s">
        <v>2770</v>
      </c>
      <c r="D15" s="45" t="s">
        <v>2854</v>
      </c>
      <c r="E15" s="12" t="s">
        <v>63</v>
      </c>
      <c r="F15" s="40">
        <v>5</v>
      </c>
      <c r="G15" s="72">
        <v>1</v>
      </c>
      <c r="H15" s="36">
        <v>0</v>
      </c>
      <c r="I15" s="17">
        <v>0</v>
      </c>
      <c r="J15" s="36">
        <v>1</v>
      </c>
      <c r="K15" s="36">
        <v>5</v>
      </c>
      <c r="L15" s="36">
        <v>8</v>
      </c>
      <c r="M15" s="36">
        <v>5</v>
      </c>
      <c r="N15" s="36">
        <v>18</v>
      </c>
      <c r="O15" s="36">
        <v>32</v>
      </c>
      <c r="P15" s="36">
        <v>41</v>
      </c>
      <c r="Q15" s="36">
        <v>70</v>
      </c>
      <c r="R15" s="36">
        <v>84</v>
      </c>
      <c r="S15" s="36">
        <v>112</v>
      </c>
      <c r="T15" s="36">
        <v>121</v>
      </c>
      <c r="U15" s="36">
        <v>210</v>
      </c>
      <c r="V15" s="36">
        <v>251</v>
      </c>
      <c r="W15" s="36">
        <v>384</v>
      </c>
      <c r="X15" s="36">
        <v>409</v>
      </c>
      <c r="Y15" s="36">
        <v>465</v>
      </c>
    </row>
    <row r="16" spans="1:25" ht="16.2" customHeight="1" x14ac:dyDescent="0.3">
      <c r="A16" s="8" t="s">
        <v>104</v>
      </c>
      <c r="B16" s="8">
        <v>2021</v>
      </c>
      <c r="C16" s="11" t="s">
        <v>2769</v>
      </c>
      <c r="D16" s="45" t="s">
        <v>2854</v>
      </c>
      <c r="E16" s="12" t="s">
        <v>63</v>
      </c>
      <c r="F16" s="40">
        <v>8</v>
      </c>
      <c r="G16" s="72">
        <v>1</v>
      </c>
      <c r="H16" s="36">
        <v>2</v>
      </c>
      <c r="I16" s="17">
        <v>1</v>
      </c>
      <c r="J16" s="36">
        <v>1</v>
      </c>
      <c r="K16" s="36">
        <v>7</v>
      </c>
      <c r="L16" s="36">
        <v>14</v>
      </c>
      <c r="M16" s="36">
        <v>18</v>
      </c>
      <c r="N16" s="36">
        <v>27</v>
      </c>
      <c r="O16" s="36">
        <v>41</v>
      </c>
      <c r="P16" s="36">
        <v>56</v>
      </c>
      <c r="Q16" s="36">
        <v>96</v>
      </c>
      <c r="R16" s="36">
        <v>111</v>
      </c>
      <c r="S16" s="36">
        <v>141</v>
      </c>
      <c r="T16" s="36">
        <v>186</v>
      </c>
      <c r="U16" s="36">
        <v>310</v>
      </c>
      <c r="V16" s="36">
        <v>327</v>
      </c>
      <c r="W16" s="36">
        <v>321</v>
      </c>
      <c r="X16" s="36">
        <v>331</v>
      </c>
      <c r="Y16" s="36">
        <v>239</v>
      </c>
    </row>
    <row r="17" spans="1:25" ht="16.2" customHeight="1" x14ac:dyDescent="0.3">
      <c r="A17" s="8" t="s">
        <v>104</v>
      </c>
      <c r="B17" s="8">
        <v>2021</v>
      </c>
      <c r="C17" s="11" t="s">
        <v>2768</v>
      </c>
      <c r="D17" s="45" t="s">
        <v>2854</v>
      </c>
      <c r="E17" s="12" t="s">
        <v>63</v>
      </c>
      <c r="F17" s="40">
        <v>13</v>
      </c>
      <c r="G17" s="72">
        <v>2</v>
      </c>
      <c r="H17" s="36">
        <v>2</v>
      </c>
      <c r="I17" s="17">
        <v>1</v>
      </c>
      <c r="J17" s="36">
        <v>2</v>
      </c>
      <c r="K17" s="36">
        <v>12</v>
      </c>
      <c r="L17" s="36">
        <v>22</v>
      </c>
      <c r="M17" s="36">
        <v>23</v>
      </c>
      <c r="N17" s="36">
        <v>45</v>
      </c>
      <c r="O17" s="36">
        <v>73</v>
      </c>
      <c r="P17" s="36">
        <v>97</v>
      </c>
      <c r="Q17" s="36">
        <v>166</v>
      </c>
      <c r="R17" s="36">
        <v>195</v>
      </c>
      <c r="S17" s="36">
        <v>253</v>
      </c>
      <c r="T17" s="36">
        <v>307</v>
      </c>
      <c r="U17" s="36">
        <v>520</v>
      </c>
      <c r="V17" s="36">
        <v>578</v>
      </c>
      <c r="W17" s="36">
        <v>705</v>
      </c>
      <c r="X17" s="36">
        <v>740</v>
      </c>
      <c r="Y17" s="36">
        <v>704</v>
      </c>
    </row>
    <row r="18" spans="1:25" ht="16.2" customHeight="1" x14ac:dyDescent="0.3">
      <c r="A18" s="8" t="s">
        <v>104</v>
      </c>
      <c r="B18" s="8">
        <v>2020</v>
      </c>
      <c r="C18" s="11" t="s">
        <v>2770</v>
      </c>
      <c r="D18" s="45" t="s">
        <v>2728</v>
      </c>
      <c r="E18" s="12" t="s">
        <v>2752</v>
      </c>
      <c r="F18" s="54">
        <v>0</v>
      </c>
      <c r="G18" s="71">
        <v>0</v>
      </c>
      <c r="H18" s="50">
        <v>0</v>
      </c>
      <c r="I18" s="48">
        <v>0</v>
      </c>
      <c r="J18" s="50">
        <v>0</v>
      </c>
      <c r="K18" s="50">
        <v>0</v>
      </c>
      <c r="L18" s="50">
        <v>6.4653814962</v>
      </c>
      <c r="M18" s="50">
        <v>6.4859486799999999</v>
      </c>
      <c r="N18" s="50">
        <v>13.463088172000001</v>
      </c>
      <c r="O18" s="50">
        <v>37.119063244000003</v>
      </c>
      <c r="P18" s="50">
        <v>40.260870339</v>
      </c>
      <c r="Q18" s="50">
        <v>53.701818523999997</v>
      </c>
      <c r="R18" s="50">
        <v>142.66329743</v>
      </c>
      <c r="S18" s="50">
        <v>188.69613759999999</v>
      </c>
      <c r="T18" s="50">
        <v>368.24166309999998</v>
      </c>
      <c r="U18" s="50">
        <v>694.97795470000005</v>
      </c>
      <c r="V18" s="50">
        <v>1636.9966930000001</v>
      </c>
      <c r="W18" s="50">
        <v>3380.2306228000002</v>
      </c>
      <c r="X18" s="50">
        <v>6840.7594994999999</v>
      </c>
      <c r="Y18" s="50">
        <v>14053.899219999999</v>
      </c>
    </row>
    <row r="19" spans="1:25" ht="16.2" customHeight="1" x14ac:dyDescent="0.3">
      <c r="A19" s="8" t="s">
        <v>104</v>
      </c>
      <c r="B19" s="8">
        <v>2020</v>
      </c>
      <c r="C19" s="11" t="s">
        <v>2769</v>
      </c>
      <c r="D19" s="45" t="s">
        <v>2728</v>
      </c>
      <c r="E19" s="12" t="s">
        <v>2752</v>
      </c>
      <c r="F19" s="54">
        <v>0</v>
      </c>
      <c r="G19" s="71">
        <v>0</v>
      </c>
      <c r="H19" s="50">
        <v>0</v>
      </c>
      <c r="I19" s="48">
        <v>0</v>
      </c>
      <c r="J19" s="50">
        <v>0</v>
      </c>
      <c r="K19" s="50">
        <v>0</v>
      </c>
      <c r="L19" s="50">
        <v>0</v>
      </c>
      <c r="M19" s="50">
        <v>6.5941086309000001</v>
      </c>
      <c r="N19" s="50">
        <v>14.040994156</v>
      </c>
      <c r="O19" s="50">
        <v>23.018084754</v>
      </c>
      <c r="P19" s="50">
        <v>128.79403798999999</v>
      </c>
      <c r="Q19" s="50">
        <v>198.73144339000001</v>
      </c>
      <c r="R19" s="50">
        <v>265.74872941000001</v>
      </c>
      <c r="S19" s="50">
        <v>366.21163996000001</v>
      </c>
      <c r="T19" s="50">
        <v>650.03780317999997</v>
      </c>
      <c r="U19" s="50">
        <v>1380.9432406000001</v>
      </c>
      <c r="V19" s="50">
        <v>3086.6313992999999</v>
      </c>
      <c r="W19" s="50">
        <v>5067.9292286</v>
      </c>
      <c r="X19" s="50">
        <v>9509.7637152000007</v>
      </c>
      <c r="Y19" s="50">
        <v>16048.499442</v>
      </c>
    </row>
    <row r="20" spans="1:25" ht="16.2" customHeight="1" x14ac:dyDescent="0.3">
      <c r="A20" s="8" t="s">
        <v>104</v>
      </c>
      <c r="B20" s="8">
        <v>2020</v>
      </c>
      <c r="C20" s="11" t="s">
        <v>2768</v>
      </c>
      <c r="D20" s="45" t="s">
        <v>2728</v>
      </c>
      <c r="E20" s="12" t="s">
        <v>2752</v>
      </c>
      <c r="F20" s="54">
        <v>0</v>
      </c>
      <c r="G20" s="71">
        <v>0</v>
      </c>
      <c r="H20" s="50">
        <v>0</v>
      </c>
      <c r="I20" s="48">
        <v>0</v>
      </c>
      <c r="J20" s="50">
        <v>0</v>
      </c>
      <c r="K20" s="50">
        <v>0</v>
      </c>
      <c r="L20" s="50">
        <v>3.2253558097999999</v>
      </c>
      <c r="M20" s="50">
        <v>6.5395814642000003</v>
      </c>
      <c r="N20" s="50">
        <v>13.745969787</v>
      </c>
      <c r="O20" s="50">
        <v>30.184808947000001</v>
      </c>
      <c r="P20" s="50">
        <v>83.106493891</v>
      </c>
      <c r="Q20" s="50">
        <v>123.61646257</v>
      </c>
      <c r="R20" s="50">
        <v>202.28502305000001</v>
      </c>
      <c r="S20" s="50">
        <v>274.63889096999998</v>
      </c>
      <c r="T20" s="50">
        <v>503.88432951999999</v>
      </c>
      <c r="U20" s="50">
        <v>1021.0215704</v>
      </c>
      <c r="V20" s="50">
        <v>2288.9546811999999</v>
      </c>
      <c r="W20" s="50">
        <v>4089.5437157000001</v>
      </c>
      <c r="X20" s="50">
        <v>7855.8718262000002</v>
      </c>
      <c r="Y20" s="50">
        <v>14674.559259</v>
      </c>
    </row>
    <row r="21" spans="1:25" ht="16.2" customHeight="1" x14ac:dyDescent="0.3">
      <c r="A21" s="8" t="s">
        <v>104</v>
      </c>
      <c r="B21" s="8">
        <v>2021</v>
      </c>
      <c r="C21" s="11" t="s">
        <v>2770</v>
      </c>
      <c r="D21" s="45" t="s">
        <v>2728</v>
      </c>
      <c r="E21" s="12" t="s">
        <v>2752</v>
      </c>
      <c r="F21" s="54">
        <v>0</v>
      </c>
      <c r="G21" s="71">
        <v>0</v>
      </c>
      <c r="H21" s="50">
        <v>0</v>
      </c>
      <c r="I21" s="48">
        <v>0</v>
      </c>
      <c r="J21" s="50">
        <v>0</v>
      </c>
      <c r="K21" s="50">
        <v>0</v>
      </c>
      <c r="L21" s="50">
        <v>0</v>
      </c>
      <c r="M21" s="50">
        <v>0</v>
      </c>
      <c r="N21" s="50">
        <v>0</v>
      </c>
      <c r="O21" s="50">
        <v>0</v>
      </c>
      <c r="P21" s="50">
        <v>20.880100343999999</v>
      </c>
      <c r="Q21" s="50">
        <v>6.0117370043999996</v>
      </c>
      <c r="R21" s="50">
        <v>11.760587905</v>
      </c>
      <c r="S21" s="50">
        <v>45.970054965999999</v>
      </c>
      <c r="T21" s="50">
        <v>23.124349272</v>
      </c>
      <c r="U21" s="50">
        <v>16.035500751000001</v>
      </c>
      <c r="V21" s="50">
        <v>32.834611182000003</v>
      </c>
      <c r="W21" s="50">
        <v>73.181587377</v>
      </c>
      <c r="X21" s="50">
        <v>183.59809580999999</v>
      </c>
      <c r="Y21" s="50">
        <v>398.25390659999999</v>
      </c>
    </row>
    <row r="22" spans="1:25" ht="16.2" customHeight="1" x14ac:dyDescent="0.3">
      <c r="A22" s="8" t="s">
        <v>104</v>
      </c>
      <c r="B22" s="8">
        <v>2021</v>
      </c>
      <c r="C22" s="11" t="s">
        <v>2769</v>
      </c>
      <c r="D22" s="45" t="s">
        <v>2728</v>
      </c>
      <c r="E22" s="12" t="s">
        <v>2752</v>
      </c>
      <c r="F22" s="54">
        <v>0</v>
      </c>
      <c r="G22" s="71">
        <v>0</v>
      </c>
      <c r="H22" s="50">
        <v>0</v>
      </c>
      <c r="I22" s="48">
        <v>0</v>
      </c>
      <c r="J22" s="50">
        <v>0</v>
      </c>
      <c r="K22" s="50">
        <v>0</v>
      </c>
      <c r="L22" s="50">
        <v>0</v>
      </c>
      <c r="M22" s="50">
        <v>6.4487468941000001</v>
      </c>
      <c r="N22" s="50">
        <v>0</v>
      </c>
      <c r="O22" s="50">
        <v>7.5141745194</v>
      </c>
      <c r="P22" s="50">
        <v>14.739568367</v>
      </c>
      <c r="Q22" s="50">
        <v>0</v>
      </c>
      <c r="R22" s="50">
        <v>18.851553325000001</v>
      </c>
      <c r="S22" s="50">
        <v>28.013015176</v>
      </c>
      <c r="T22" s="50">
        <v>49.862316753999998</v>
      </c>
      <c r="U22" s="50">
        <v>44.384306332999998</v>
      </c>
      <c r="V22" s="50">
        <v>79.020542672000005</v>
      </c>
      <c r="W22" s="50">
        <v>140.50560926</v>
      </c>
      <c r="X22" s="50">
        <v>221.12341483</v>
      </c>
      <c r="Y22" s="50">
        <v>513.94895461999999</v>
      </c>
    </row>
    <row r="23" spans="1:25" ht="16.2" customHeight="1" x14ac:dyDescent="0.3">
      <c r="A23" s="8" t="s">
        <v>104</v>
      </c>
      <c r="B23" s="8">
        <v>2021</v>
      </c>
      <c r="C23" s="11" t="s">
        <v>2768</v>
      </c>
      <c r="D23" s="45" t="s">
        <v>2728</v>
      </c>
      <c r="E23" s="12" t="s">
        <v>2752</v>
      </c>
      <c r="F23" s="54">
        <v>0</v>
      </c>
      <c r="G23" s="71">
        <v>0</v>
      </c>
      <c r="H23" s="50">
        <v>0</v>
      </c>
      <c r="I23" s="48">
        <v>0</v>
      </c>
      <c r="J23" s="50">
        <v>0</v>
      </c>
      <c r="K23" s="50">
        <v>0</v>
      </c>
      <c r="L23" s="50">
        <v>0</v>
      </c>
      <c r="M23" s="50">
        <v>3.2037684407000002</v>
      </c>
      <c r="N23" s="50">
        <v>0</v>
      </c>
      <c r="O23" s="50">
        <v>3.6949593440999999</v>
      </c>
      <c r="P23" s="50">
        <v>17.897626382999999</v>
      </c>
      <c r="Q23" s="50">
        <v>3.1192994057000001</v>
      </c>
      <c r="R23" s="50">
        <v>15.188445831999999</v>
      </c>
      <c r="S23" s="50">
        <v>37.280071806999999</v>
      </c>
      <c r="T23" s="50">
        <v>35.990680918999999</v>
      </c>
      <c r="U23" s="50">
        <v>29.489118473000001</v>
      </c>
      <c r="V23" s="50">
        <v>53.796661984000004</v>
      </c>
      <c r="W23" s="50">
        <v>101.57159021</v>
      </c>
      <c r="X23" s="50">
        <v>197.99850334000001</v>
      </c>
      <c r="Y23" s="50">
        <v>434.97266768999998</v>
      </c>
    </row>
    <row r="24" spans="1:25" ht="16.2" customHeight="1" x14ac:dyDescent="0.3">
      <c r="A24" s="8" t="s">
        <v>104</v>
      </c>
      <c r="B24" s="8">
        <v>2020</v>
      </c>
      <c r="C24" s="11" t="s">
        <v>2770</v>
      </c>
      <c r="D24" s="45" t="s">
        <v>2728</v>
      </c>
      <c r="E24" s="12" t="s">
        <v>63</v>
      </c>
      <c r="F24" s="40">
        <v>0</v>
      </c>
      <c r="G24" s="72">
        <v>0</v>
      </c>
      <c r="H24" s="36">
        <v>0</v>
      </c>
      <c r="I24" s="17">
        <v>0</v>
      </c>
      <c r="J24" s="36">
        <v>0</v>
      </c>
      <c r="K24" s="36">
        <v>0</v>
      </c>
      <c r="L24" s="36">
        <v>1</v>
      </c>
      <c r="M24" s="36">
        <v>1</v>
      </c>
      <c r="N24" s="36">
        <v>2</v>
      </c>
      <c r="O24" s="36">
        <v>5</v>
      </c>
      <c r="P24" s="36">
        <v>6</v>
      </c>
      <c r="Q24" s="36">
        <v>9</v>
      </c>
      <c r="R24" s="36">
        <v>24</v>
      </c>
      <c r="S24" s="36">
        <v>28</v>
      </c>
      <c r="T24" s="36">
        <v>47</v>
      </c>
      <c r="U24" s="36">
        <v>85</v>
      </c>
      <c r="V24" s="36">
        <v>146</v>
      </c>
      <c r="W24" s="36">
        <v>230</v>
      </c>
      <c r="X24" s="36">
        <v>293</v>
      </c>
      <c r="Y24" s="36">
        <v>347</v>
      </c>
    </row>
    <row r="25" spans="1:25" ht="16.2" customHeight="1" x14ac:dyDescent="0.3">
      <c r="A25" s="8" t="s">
        <v>104</v>
      </c>
      <c r="B25" s="8">
        <v>2020</v>
      </c>
      <c r="C25" s="11" t="s">
        <v>2769</v>
      </c>
      <c r="D25" s="45" t="s">
        <v>2728</v>
      </c>
      <c r="E25" s="12" t="s">
        <v>63</v>
      </c>
      <c r="F25" s="40">
        <v>0</v>
      </c>
      <c r="G25" s="72">
        <v>0</v>
      </c>
      <c r="H25" s="36">
        <v>0</v>
      </c>
      <c r="I25" s="17">
        <v>0</v>
      </c>
      <c r="J25" s="36">
        <v>0</v>
      </c>
      <c r="K25" s="36">
        <v>0</v>
      </c>
      <c r="L25" s="36">
        <v>0</v>
      </c>
      <c r="M25" s="36">
        <v>1</v>
      </c>
      <c r="N25" s="36">
        <v>2</v>
      </c>
      <c r="O25" s="36">
        <v>3</v>
      </c>
      <c r="P25" s="36">
        <v>18</v>
      </c>
      <c r="Q25" s="36">
        <v>31</v>
      </c>
      <c r="R25" s="36">
        <v>42</v>
      </c>
      <c r="S25" s="36">
        <v>51</v>
      </c>
      <c r="T25" s="36">
        <v>77</v>
      </c>
      <c r="U25" s="36">
        <v>153</v>
      </c>
      <c r="V25" s="36">
        <v>225</v>
      </c>
      <c r="W25" s="36">
        <v>250</v>
      </c>
      <c r="X25" s="36">
        <v>250</v>
      </c>
      <c r="Y25" s="36">
        <v>179</v>
      </c>
    </row>
    <row r="26" spans="1:25" ht="16.2" customHeight="1" x14ac:dyDescent="0.3">
      <c r="A26" s="8" t="s">
        <v>104</v>
      </c>
      <c r="B26" s="8">
        <v>2020</v>
      </c>
      <c r="C26" s="11" t="s">
        <v>2768</v>
      </c>
      <c r="D26" s="45" t="s">
        <v>2728</v>
      </c>
      <c r="E26" s="12" t="s">
        <v>63</v>
      </c>
      <c r="F26" s="40">
        <v>0</v>
      </c>
      <c r="G26" s="72">
        <v>0</v>
      </c>
      <c r="H26" s="36">
        <v>0</v>
      </c>
      <c r="I26" s="17">
        <v>0</v>
      </c>
      <c r="J26" s="36">
        <v>0</v>
      </c>
      <c r="K26" s="36">
        <v>0</v>
      </c>
      <c r="L26" s="36">
        <v>1</v>
      </c>
      <c r="M26" s="36">
        <v>2</v>
      </c>
      <c r="N26" s="36">
        <v>4</v>
      </c>
      <c r="O26" s="36">
        <v>8</v>
      </c>
      <c r="P26" s="36">
        <v>24</v>
      </c>
      <c r="Q26" s="36">
        <v>40</v>
      </c>
      <c r="R26" s="36">
        <v>66</v>
      </c>
      <c r="S26" s="36">
        <v>79</v>
      </c>
      <c r="T26" s="36">
        <v>124</v>
      </c>
      <c r="U26" s="36">
        <v>238</v>
      </c>
      <c r="V26" s="36">
        <v>371</v>
      </c>
      <c r="W26" s="36">
        <v>480</v>
      </c>
      <c r="X26" s="36">
        <v>543</v>
      </c>
      <c r="Y26" s="36">
        <v>526</v>
      </c>
    </row>
    <row r="27" spans="1:25" ht="16.2" customHeight="1" x14ac:dyDescent="0.3">
      <c r="A27" s="8" t="s">
        <v>104</v>
      </c>
      <c r="B27" s="8">
        <v>2021</v>
      </c>
      <c r="C27" s="11" t="s">
        <v>2770</v>
      </c>
      <c r="D27" s="45" t="s">
        <v>2728</v>
      </c>
      <c r="E27" s="12" t="s">
        <v>63</v>
      </c>
      <c r="F27" s="40">
        <v>0</v>
      </c>
      <c r="G27" s="72">
        <v>0</v>
      </c>
      <c r="H27" s="36">
        <v>0</v>
      </c>
      <c r="I27" s="17">
        <v>0</v>
      </c>
      <c r="J27" s="36">
        <v>0</v>
      </c>
      <c r="K27" s="36">
        <v>0</v>
      </c>
      <c r="L27" s="36">
        <v>0</v>
      </c>
      <c r="M27" s="36">
        <v>0</v>
      </c>
      <c r="N27" s="36">
        <v>0</v>
      </c>
      <c r="O27" s="36">
        <v>0</v>
      </c>
      <c r="P27" s="36">
        <v>3</v>
      </c>
      <c r="Q27" s="36">
        <v>1</v>
      </c>
      <c r="R27" s="36">
        <v>2</v>
      </c>
      <c r="S27" s="36">
        <v>7</v>
      </c>
      <c r="T27" s="36">
        <v>3</v>
      </c>
      <c r="U27" s="36">
        <v>2</v>
      </c>
      <c r="V27" s="36">
        <v>3</v>
      </c>
      <c r="W27" s="36">
        <v>5</v>
      </c>
      <c r="X27" s="36">
        <v>8</v>
      </c>
      <c r="Y27" s="36">
        <v>10</v>
      </c>
    </row>
    <row r="28" spans="1:25" ht="16.2" customHeight="1" x14ac:dyDescent="0.3">
      <c r="A28" s="8" t="s">
        <v>104</v>
      </c>
      <c r="B28" s="8">
        <v>2021</v>
      </c>
      <c r="C28" s="11" t="s">
        <v>2769</v>
      </c>
      <c r="D28" s="45" t="s">
        <v>2728</v>
      </c>
      <c r="E28" s="12" t="s">
        <v>63</v>
      </c>
      <c r="F28" s="40">
        <v>0</v>
      </c>
      <c r="G28" s="72">
        <v>0</v>
      </c>
      <c r="H28" s="36">
        <v>0</v>
      </c>
      <c r="I28" s="17">
        <v>0</v>
      </c>
      <c r="J28" s="36">
        <v>0</v>
      </c>
      <c r="K28" s="36">
        <v>0</v>
      </c>
      <c r="L28" s="36">
        <v>0</v>
      </c>
      <c r="M28" s="36">
        <v>1</v>
      </c>
      <c r="N28" s="36">
        <v>0</v>
      </c>
      <c r="O28" s="36">
        <v>1</v>
      </c>
      <c r="P28" s="36">
        <v>2</v>
      </c>
      <c r="Q28" s="36">
        <v>0</v>
      </c>
      <c r="R28" s="36">
        <v>3</v>
      </c>
      <c r="S28" s="36">
        <v>4</v>
      </c>
      <c r="T28" s="36">
        <v>6</v>
      </c>
      <c r="U28" s="36">
        <v>5</v>
      </c>
      <c r="V28" s="36">
        <v>6</v>
      </c>
      <c r="W28" s="36">
        <v>7</v>
      </c>
      <c r="X28" s="36">
        <v>6</v>
      </c>
      <c r="Y28" s="36">
        <v>6</v>
      </c>
    </row>
    <row r="29" spans="1:25" ht="16.2" customHeight="1" x14ac:dyDescent="0.3">
      <c r="A29" s="8" t="s">
        <v>104</v>
      </c>
      <c r="B29" s="8">
        <v>2021</v>
      </c>
      <c r="C29" s="11" t="s">
        <v>2768</v>
      </c>
      <c r="D29" s="45" t="s">
        <v>2728</v>
      </c>
      <c r="E29" s="12" t="s">
        <v>63</v>
      </c>
      <c r="F29" s="40">
        <v>0</v>
      </c>
      <c r="G29" s="72">
        <v>0</v>
      </c>
      <c r="H29" s="36">
        <v>0</v>
      </c>
      <c r="I29" s="17">
        <v>0</v>
      </c>
      <c r="J29" s="36">
        <v>0</v>
      </c>
      <c r="K29" s="36">
        <v>0</v>
      </c>
      <c r="L29" s="36">
        <v>0</v>
      </c>
      <c r="M29" s="36">
        <v>1</v>
      </c>
      <c r="N29" s="36">
        <v>0</v>
      </c>
      <c r="O29" s="36">
        <v>1</v>
      </c>
      <c r="P29" s="36">
        <v>5</v>
      </c>
      <c r="Q29" s="36">
        <v>1</v>
      </c>
      <c r="R29" s="36">
        <v>5</v>
      </c>
      <c r="S29" s="36">
        <v>11</v>
      </c>
      <c r="T29" s="36">
        <v>9</v>
      </c>
      <c r="U29" s="36">
        <v>7</v>
      </c>
      <c r="V29" s="36">
        <v>9</v>
      </c>
      <c r="W29" s="36">
        <v>12</v>
      </c>
      <c r="X29" s="36">
        <v>14</v>
      </c>
      <c r="Y29" s="36">
        <v>16</v>
      </c>
    </row>
    <row r="30" spans="1:25" ht="16.2" customHeight="1" x14ac:dyDescent="0.3">
      <c r="A30" s="8" t="s">
        <v>104</v>
      </c>
      <c r="B30" s="8">
        <v>2020</v>
      </c>
      <c r="C30" s="11" t="s">
        <v>2770</v>
      </c>
      <c r="D30" s="74" t="s">
        <v>2841</v>
      </c>
      <c r="E30" s="12" t="s">
        <v>2752</v>
      </c>
      <c r="F30" s="54">
        <v>0</v>
      </c>
      <c r="G30" s="71">
        <v>0</v>
      </c>
      <c r="H30" s="50">
        <v>0</v>
      </c>
      <c r="I30" s="48">
        <v>0</v>
      </c>
      <c r="J30" s="50">
        <v>0</v>
      </c>
      <c r="K30" s="50">
        <v>0</v>
      </c>
      <c r="L30" s="50">
        <v>0</v>
      </c>
      <c r="M30" s="50">
        <v>6.4859486799999999</v>
      </c>
      <c r="N30" s="50">
        <v>13.463088172000001</v>
      </c>
      <c r="O30" s="50">
        <v>29.695250595000001</v>
      </c>
      <c r="P30" s="50">
        <v>40.260870339</v>
      </c>
      <c r="Q30" s="50">
        <v>53.701818523999997</v>
      </c>
      <c r="R30" s="50">
        <v>142.66329743</v>
      </c>
      <c r="S30" s="50">
        <v>188.69613759999999</v>
      </c>
      <c r="T30" s="50">
        <v>336.90194709000002</v>
      </c>
      <c r="U30" s="50">
        <v>686.80174347000002</v>
      </c>
      <c r="V30" s="50">
        <v>1536.0859379000001</v>
      </c>
      <c r="W30" s="50">
        <v>3203.8707641999999</v>
      </c>
      <c r="X30" s="50">
        <v>6583.9391770000002</v>
      </c>
      <c r="Y30" s="50">
        <v>13770.391165999999</v>
      </c>
    </row>
    <row r="31" spans="1:25" ht="16.2" customHeight="1" x14ac:dyDescent="0.3">
      <c r="A31" s="8" t="s">
        <v>104</v>
      </c>
      <c r="B31" s="8">
        <v>2020</v>
      </c>
      <c r="C31" s="11" t="s">
        <v>2769</v>
      </c>
      <c r="D31" s="74" t="s">
        <v>2841</v>
      </c>
      <c r="E31" s="12" t="s">
        <v>2752</v>
      </c>
      <c r="F31" s="54">
        <v>0</v>
      </c>
      <c r="G31" s="71">
        <v>0</v>
      </c>
      <c r="H31" s="50">
        <v>0</v>
      </c>
      <c r="I31" s="48">
        <v>0</v>
      </c>
      <c r="J31" s="50">
        <v>0</v>
      </c>
      <c r="K31" s="50">
        <v>0</v>
      </c>
      <c r="L31" s="50">
        <v>0</v>
      </c>
      <c r="M31" s="50">
        <v>6.5941086309000001</v>
      </c>
      <c r="N31" s="50">
        <v>14.040994156</v>
      </c>
      <c r="O31" s="50">
        <v>23.018084754</v>
      </c>
      <c r="P31" s="50">
        <v>114.48358933</v>
      </c>
      <c r="Q31" s="50">
        <v>185.91005994</v>
      </c>
      <c r="R31" s="50">
        <v>253.09402800999999</v>
      </c>
      <c r="S31" s="50">
        <v>344.66977878</v>
      </c>
      <c r="T31" s="50">
        <v>633.15370440000004</v>
      </c>
      <c r="U31" s="50">
        <v>1272.6339668000001</v>
      </c>
      <c r="V31" s="50">
        <v>2949.4477815999999</v>
      </c>
      <c r="W31" s="50">
        <v>4966.5706440000004</v>
      </c>
      <c r="X31" s="50">
        <v>9319.5684409000005</v>
      </c>
      <c r="Y31" s="50">
        <v>15689.873756000001</v>
      </c>
    </row>
    <row r="32" spans="1:25" ht="16.2" customHeight="1" x14ac:dyDescent="0.3">
      <c r="A32" s="8" t="s">
        <v>104</v>
      </c>
      <c r="B32" s="8">
        <v>2020</v>
      </c>
      <c r="C32" s="11" t="s">
        <v>2768</v>
      </c>
      <c r="D32" s="74" t="s">
        <v>2841</v>
      </c>
      <c r="E32" s="12" t="s">
        <v>2752</v>
      </c>
      <c r="F32" s="54">
        <v>0</v>
      </c>
      <c r="G32" s="71">
        <v>0</v>
      </c>
      <c r="H32" s="50">
        <v>0</v>
      </c>
      <c r="I32" s="48">
        <v>0</v>
      </c>
      <c r="J32" s="50">
        <v>0</v>
      </c>
      <c r="K32" s="50">
        <v>0</v>
      </c>
      <c r="L32" s="50">
        <v>0</v>
      </c>
      <c r="M32" s="50">
        <v>6.5395814642000003</v>
      </c>
      <c r="N32" s="50">
        <v>13.745969787</v>
      </c>
      <c r="O32" s="50">
        <v>26.411707828000001</v>
      </c>
      <c r="P32" s="50">
        <v>76.180952732999998</v>
      </c>
      <c r="Q32" s="50">
        <v>117.43563944</v>
      </c>
      <c r="R32" s="50">
        <v>196.15517387</v>
      </c>
      <c r="S32" s="50">
        <v>264.20956598999999</v>
      </c>
      <c r="T32" s="50">
        <v>479.50282970000001</v>
      </c>
      <c r="U32" s="50">
        <v>965.25148458000001</v>
      </c>
      <c r="V32" s="50">
        <v>2171.730587</v>
      </c>
      <c r="W32" s="50">
        <v>3944.7057091000001</v>
      </c>
      <c r="X32" s="50">
        <v>7624.3912566999998</v>
      </c>
      <c r="Y32" s="50">
        <v>14367.676841</v>
      </c>
    </row>
    <row r="33" spans="1:25" ht="16.2" customHeight="1" x14ac:dyDescent="0.3">
      <c r="A33" s="8" t="s">
        <v>104</v>
      </c>
      <c r="B33" s="8">
        <v>2021</v>
      </c>
      <c r="C33" s="11" t="s">
        <v>2770</v>
      </c>
      <c r="D33" s="74" t="s">
        <v>2841</v>
      </c>
      <c r="E33" s="12" t="s">
        <v>2752</v>
      </c>
      <c r="F33" s="54">
        <v>0</v>
      </c>
      <c r="G33" s="71">
        <v>0</v>
      </c>
      <c r="H33" s="50">
        <v>0</v>
      </c>
      <c r="I33" s="48">
        <v>0</v>
      </c>
      <c r="J33" s="50">
        <v>0</v>
      </c>
      <c r="K33" s="50">
        <v>0</v>
      </c>
      <c r="L33" s="50">
        <v>0</v>
      </c>
      <c r="M33" s="50">
        <v>0</v>
      </c>
      <c r="N33" s="50">
        <v>0</v>
      </c>
      <c r="O33" s="50">
        <v>0</v>
      </c>
      <c r="P33" s="50">
        <v>20.880100343999999</v>
      </c>
      <c r="Q33" s="50">
        <v>6.0117370043999996</v>
      </c>
      <c r="R33" s="50">
        <v>11.760587905</v>
      </c>
      <c r="S33" s="50">
        <v>39.402904257000003</v>
      </c>
      <c r="T33" s="50">
        <v>15.416232848</v>
      </c>
      <c r="U33" s="50">
        <v>16.035500751000001</v>
      </c>
      <c r="V33" s="50">
        <v>0</v>
      </c>
      <c r="W33" s="50">
        <v>43.908952425999999</v>
      </c>
      <c r="X33" s="50">
        <v>91.799047904999995</v>
      </c>
      <c r="Y33" s="50">
        <v>199.1269533</v>
      </c>
    </row>
    <row r="34" spans="1:25" ht="16.2" customHeight="1" x14ac:dyDescent="0.3">
      <c r="A34" s="8" t="s">
        <v>104</v>
      </c>
      <c r="B34" s="8">
        <v>2021</v>
      </c>
      <c r="C34" s="11" t="s">
        <v>2769</v>
      </c>
      <c r="D34" s="74" t="s">
        <v>2841</v>
      </c>
      <c r="E34" s="12" t="s">
        <v>2752</v>
      </c>
      <c r="F34" s="54">
        <v>0</v>
      </c>
      <c r="G34" s="71">
        <v>0</v>
      </c>
      <c r="H34" s="50">
        <v>0</v>
      </c>
      <c r="I34" s="48">
        <v>0</v>
      </c>
      <c r="J34" s="50">
        <v>0</v>
      </c>
      <c r="K34" s="50">
        <v>0</v>
      </c>
      <c r="L34" s="50">
        <v>0</v>
      </c>
      <c r="M34" s="50">
        <v>6.4487468941000001</v>
      </c>
      <c r="N34" s="50">
        <v>0</v>
      </c>
      <c r="O34" s="50">
        <v>7.5141745194</v>
      </c>
      <c r="P34" s="50">
        <v>14.739568367</v>
      </c>
      <c r="Q34" s="50">
        <v>0</v>
      </c>
      <c r="R34" s="50">
        <v>12.567702217000001</v>
      </c>
      <c r="S34" s="50">
        <v>21.009761382000001</v>
      </c>
      <c r="T34" s="50">
        <v>33.241544503</v>
      </c>
      <c r="U34" s="50">
        <v>35.507445066000002</v>
      </c>
      <c r="V34" s="50">
        <v>39.510271336000002</v>
      </c>
      <c r="W34" s="50">
        <v>40.144459789999999</v>
      </c>
      <c r="X34" s="50">
        <v>73.707804944000003</v>
      </c>
      <c r="Y34" s="50">
        <v>171.31631820999999</v>
      </c>
    </row>
    <row r="35" spans="1:25" ht="16.2" customHeight="1" x14ac:dyDescent="0.3">
      <c r="A35" s="8" t="s">
        <v>104</v>
      </c>
      <c r="B35" s="8">
        <v>2021</v>
      </c>
      <c r="C35" s="11" t="s">
        <v>2768</v>
      </c>
      <c r="D35" s="74" t="s">
        <v>2841</v>
      </c>
      <c r="E35" s="12" t="s">
        <v>2752</v>
      </c>
      <c r="F35" s="54">
        <v>0</v>
      </c>
      <c r="G35" s="71">
        <v>0</v>
      </c>
      <c r="H35" s="50">
        <v>0</v>
      </c>
      <c r="I35" s="48">
        <v>0</v>
      </c>
      <c r="J35" s="50">
        <v>0</v>
      </c>
      <c r="K35" s="50">
        <v>0</v>
      </c>
      <c r="L35" s="50">
        <v>0</v>
      </c>
      <c r="M35" s="50">
        <v>3.2037684407000002</v>
      </c>
      <c r="N35" s="50">
        <v>0</v>
      </c>
      <c r="O35" s="50">
        <v>3.6949593440999999</v>
      </c>
      <c r="P35" s="50">
        <v>17.897626382999999</v>
      </c>
      <c r="Q35" s="50">
        <v>3.1192994057000001</v>
      </c>
      <c r="R35" s="50">
        <v>12.150756665999999</v>
      </c>
      <c r="S35" s="50">
        <v>30.501876932999998</v>
      </c>
      <c r="T35" s="50">
        <v>23.993787279999999</v>
      </c>
      <c r="U35" s="50">
        <v>25.276387263</v>
      </c>
      <c r="V35" s="50">
        <v>17.932220660999999</v>
      </c>
      <c r="W35" s="50">
        <v>42.321495919999997</v>
      </c>
      <c r="X35" s="50">
        <v>84.856501429999994</v>
      </c>
      <c r="Y35" s="50">
        <v>190.30054211999999</v>
      </c>
    </row>
    <row r="36" spans="1:25" ht="16.2" customHeight="1" x14ac:dyDescent="0.3">
      <c r="A36" s="8" t="s">
        <v>104</v>
      </c>
      <c r="B36" s="8">
        <v>2020</v>
      </c>
      <c r="C36" s="11" t="s">
        <v>2770</v>
      </c>
      <c r="D36" s="74" t="s">
        <v>2841</v>
      </c>
      <c r="E36" s="12" t="s">
        <v>63</v>
      </c>
      <c r="F36" s="40">
        <v>0</v>
      </c>
      <c r="G36" s="72">
        <v>0</v>
      </c>
      <c r="H36" s="36">
        <v>0</v>
      </c>
      <c r="I36" s="17">
        <v>0</v>
      </c>
      <c r="J36" s="36">
        <v>0</v>
      </c>
      <c r="K36" s="36">
        <v>0</v>
      </c>
      <c r="L36" s="36">
        <v>0</v>
      </c>
      <c r="M36" s="36">
        <v>1</v>
      </c>
      <c r="N36" s="36">
        <v>2</v>
      </c>
      <c r="O36" s="36">
        <v>4</v>
      </c>
      <c r="P36" s="36">
        <v>6</v>
      </c>
      <c r="Q36" s="36">
        <v>9</v>
      </c>
      <c r="R36" s="36">
        <v>24</v>
      </c>
      <c r="S36" s="36">
        <v>28</v>
      </c>
      <c r="T36" s="36">
        <v>43</v>
      </c>
      <c r="U36" s="36">
        <v>84</v>
      </c>
      <c r="V36" s="36">
        <v>137</v>
      </c>
      <c r="W36" s="36">
        <v>218</v>
      </c>
      <c r="X36" s="36">
        <v>282</v>
      </c>
      <c r="Y36" s="36">
        <v>340</v>
      </c>
    </row>
    <row r="37" spans="1:25" ht="16.2" customHeight="1" x14ac:dyDescent="0.3">
      <c r="A37" s="8" t="s">
        <v>104</v>
      </c>
      <c r="B37" s="8">
        <v>2020</v>
      </c>
      <c r="C37" s="11" t="s">
        <v>2769</v>
      </c>
      <c r="D37" s="74" t="s">
        <v>2841</v>
      </c>
      <c r="E37" s="12" t="s">
        <v>63</v>
      </c>
      <c r="F37" s="40">
        <v>0</v>
      </c>
      <c r="G37" s="72">
        <v>0</v>
      </c>
      <c r="H37" s="36">
        <v>0</v>
      </c>
      <c r="I37" s="17">
        <v>0</v>
      </c>
      <c r="J37" s="36">
        <v>0</v>
      </c>
      <c r="K37" s="36">
        <v>0</v>
      </c>
      <c r="L37" s="36">
        <v>0</v>
      </c>
      <c r="M37" s="36">
        <v>1</v>
      </c>
      <c r="N37" s="36">
        <v>2</v>
      </c>
      <c r="O37" s="36">
        <v>3</v>
      </c>
      <c r="P37" s="36">
        <v>16</v>
      </c>
      <c r="Q37" s="36">
        <v>29</v>
      </c>
      <c r="R37" s="36">
        <v>40</v>
      </c>
      <c r="S37" s="36">
        <v>48</v>
      </c>
      <c r="T37" s="36">
        <v>75</v>
      </c>
      <c r="U37" s="36">
        <v>141</v>
      </c>
      <c r="V37" s="36">
        <v>215</v>
      </c>
      <c r="W37" s="36">
        <v>245</v>
      </c>
      <c r="X37" s="36">
        <v>245</v>
      </c>
      <c r="Y37" s="36">
        <v>175</v>
      </c>
    </row>
    <row r="38" spans="1:25" ht="16.2" customHeight="1" x14ac:dyDescent="0.3">
      <c r="A38" s="8" t="s">
        <v>104</v>
      </c>
      <c r="B38" s="8">
        <v>2020</v>
      </c>
      <c r="C38" s="11" t="s">
        <v>2768</v>
      </c>
      <c r="D38" s="74" t="s">
        <v>2841</v>
      </c>
      <c r="E38" s="12" t="s">
        <v>63</v>
      </c>
      <c r="F38" s="40">
        <v>0</v>
      </c>
      <c r="G38" s="72">
        <v>0</v>
      </c>
      <c r="H38" s="36">
        <v>0</v>
      </c>
      <c r="I38" s="17">
        <v>0</v>
      </c>
      <c r="J38" s="36">
        <v>0</v>
      </c>
      <c r="K38" s="36">
        <v>0</v>
      </c>
      <c r="L38" s="36">
        <v>0</v>
      </c>
      <c r="M38" s="36">
        <v>2</v>
      </c>
      <c r="N38" s="36">
        <v>4</v>
      </c>
      <c r="O38" s="36">
        <v>7</v>
      </c>
      <c r="P38" s="36">
        <v>22</v>
      </c>
      <c r="Q38" s="36">
        <v>38</v>
      </c>
      <c r="R38" s="36">
        <v>64</v>
      </c>
      <c r="S38" s="36">
        <v>76</v>
      </c>
      <c r="T38" s="36">
        <v>118</v>
      </c>
      <c r="U38" s="36">
        <v>225</v>
      </c>
      <c r="V38" s="36">
        <v>352</v>
      </c>
      <c r="W38" s="36">
        <v>463</v>
      </c>
      <c r="X38" s="36">
        <v>527</v>
      </c>
      <c r="Y38" s="36">
        <v>515</v>
      </c>
    </row>
    <row r="39" spans="1:25" ht="16.2" customHeight="1" x14ac:dyDescent="0.3">
      <c r="A39" s="8" t="s">
        <v>104</v>
      </c>
      <c r="B39" s="8">
        <v>2021</v>
      </c>
      <c r="C39" s="11" t="s">
        <v>2770</v>
      </c>
      <c r="D39" s="74" t="s">
        <v>2841</v>
      </c>
      <c r="E39" s="12" t="s">
        <v>63</v>
      </c>
      <c r="F39" s="40">
        <v>0</v>
      </c>
      <c r="G39" s="72">
        <v>0</v>
      </c>
      <c r="H39" s="36">
        <v>0</v>
      </c>
      <c r="I39" s="17">
        <v>0</v>
      </c>
      <c r="J39" s="36">
        <v>0</v>
      </c>
      <c r="K39" s="36">
        <v>0</v>
      </c>
      <c r="L39" s="36">
        <v>0</v>
      </c>
      <c r="M39" s="36">
        <v>0</v>
      </c>
      <c r="N39" s="36">
        <v>0</v>
      </c>
      <c r="O39" s="36">
        <v>0</v>
      </c>
      <c r="P39" s="36">
        <v>3</v>
      </c>
      <c r="Q39" s="36">
        <v>1</v>
      </c>
      <c r="R39" s="36">
        <v>2</v>
      </c>
      <c r="S39" s="36">
        <v>6</v>
      </c>
      <c r="T39" s="36">
        <v>2</v>
      </c>
      <c r="U39" s="36">
        <v>2</v>
      </c>
      <c r="V39" s="36">
        <v>0</v>
      </c>
      <c r="W39" s="36">
        <v>3</v>
      </c>
      <c r="X39" s="36">
        <v>4</v>
      </c>
      <c r="Y39" s="36">
        <v>5</v>
      </c>
    </row>
    <row r="40" spans="1:25" ht="16.2" customHeight="1" x14ac:dyDescent="0.3">
      <c r="A40" s="8" t="s">
        <v>104</v>
      </c>
      <c r="B40" s="8">
        <v>2021</v>
      </c>
      <c r="C40" s="11" t="s">
        <v>2769</v>
      </c>
      <c r="D40" s="74" t="s">
        <v>2841</v>
      </c>
      <c r="E40" s="12" t="s">
        <v>63</v>
      </c>
      <c r="F40" s="40">
        <v>0</v>
      </c>
      <c r="G40" s="72">
        <v>0</v>
      </c>
      <c r="H40" s="36">
        <v>0</v>
      </c>
      <c r="I40" s="17">
        <v>0</v>
      </c>
      <c r="J40" s="36">
        <v>0</v>
      </c>
      <c r="K40" s="36">
        <v>0</v>
      </c>
      <c r="L40" s="36">
        <v>0</v>
      </c>
      <c r="M40" s="36">
        <v>1</v>
      </c>
      <c r="N40" s="36">
        <v>0</v>
      </c>
      <c r="O40" s="36">
        <v>1</v>
      </c>
      <c r="P40" s="36">
        <v>2</v>
      </c>
      <c r="Q40" s="36">
        <v>0</v>
      </c>
      <c r="R40" s="36">
        <v>2</v>
      </c>
      <c r="S40" s="36">
        <v>3</v>
      </c>
      <c r="T40" s="36">
        <v>4</v>
      </c>
      <c r="U40" s="36">
        <v>4</v>
      </c>
      <c r="V40" s="36">
        <v>3</v>
      </c>
      <c r="W40" s="36">
        <v>2</v>
      </c>
      <c r="X40" s="36">
        <v>2</v>
      </c>
      <c r="Y40" s="36">
        <v>2</v>
      </c>
    </row>
    <row r="41" spans="1:25" ht="16.2" customHeight="1" x14ac:dyDescent="0.3">
      <c r="A41" s="8" t="s">
        <v>104</v>
      </c>
      <c r="B41" s="8">
        <v>2021</v>
      </c>
      <c r="C41" s="11" t="s">
        <v>2768</v>
      </c>
      <c r="D41" s="74" t="s">
        <v>2841</v>
      </c>
      <c r="E41" s="12" t="s">
        <v>63</v>
      </c>
      <c r="F41" s="40">
        <v>0</v>
      </c>
      <c r="G41" s="72">
        <v>0</v>
      </c>
      <c r="H41" s="36">
        <v>0</v>
      </c>
      <c r="I41" s="17">
        <v>0</v>
      </c>
      <c r="J41" s="36">
        <v>0</v>
      </c>
      <c r="K41" s="36">
        <v>0</v>
      </c>
      <c r="L41" s="36">
        <v>0</v>
      </c>
      <c r="M41" s="36">
        <v>1</v>
      </c>
      <c r="N41" s="36">
        <v>0</v>
      </c>
      <c r="O41" s="36">
        <v>1</v>
      </c>
      <c r="P41" s="36">
        <v>5</v>
      </c>
      <c r="Q41" s="36">
        <v>1</v>
      </c>
      <c r="R41" s="36">
        <v>4</v>
      </c>
      <c r="S41" s="36">
        <v>9</v>
      </c>
      <c r="T41" s="36">
        <v>6</v>
      </c>
      <c r="U41" s="36">
        <v>6</v>
      </c>
      <c r="V41" s="36">
        <v>3</v>
      </c>
      <c r="W41" s="36">
        <v>5</v>
      </c>
      <c r="X41" s="36">
        <v>6</v>
      </c>
      <c r="Y41" s="36">
        <v>7</v>
      </c>
    </row>
    <row r="42" spans="1:25" ht="16.2" customHeight="1" x14ac:dyDescent="0.3">
      <c r="A42" s="8" t="s">
        <v>2845</v>
      </c>
      <c r="B42" s="8">
        <v>2020</v>
      </c>
      <c r="C42" s="11" t="s">
        <v>2770</v>
      </c>
      <c r="D42" s="45" t="s">
        <v>2854</v>
      </c>
      <c r="E42" s="12" t="s">
        <v>2752</v>
      </c>
      <c r="F42" s="54">
        <v>247.54578998</v>
      </c>
      <c r="G42" s="71">
        <v>11.359076257</v>
      </c>
      <c r="H42" s="50">
        <v>16.319765157999999</v>
      </c>
      <c r="I42" s="48">
        <v>16.115571034999999</v>
      </c>
      <c r="J42" s="50">
        <v>0</v>
      </c>
      <c r="K42" s="50">
        <v>42.164847375999997</v>
      </c>
      <c r="L42" s="50">
        <v>50.349648598999998</v>
      </c>
      <c r="M42" s="50">
        <v>62.513069465000001</v>
      </c>
      <c r="N42" s="50">
        <v>71.480894673999998</v>
      </c>
      <c r="O42" s="50">
        <v>185.81736103</v>
      </c>
      <c r="P42" s="50">
        <v>322.08319046999998</v>
      </c>
      <c r="Q42" s="50">
        <v>272.63307653999999</v>
      </c>
      <c r="R42" s="50">
        <v>458.18369422000001</v>
      </c>
      <c r="S42" s="50">
        <v>640.74384637000003</v>
      </c>
      <c r="T42" s="50">
        <v>1133.6489094999999</v>
      </c>
      <c r="U42" s="50">
        <v>1752.6989509</v>
      </c>
      <c r="V42" s="50">
        <v>2774.7067628999998</v>
      </c>
      <c r="W42" s="50">
        <v>5146.696363</v>
      </c>
      <c r="X42" s="50">
        <v>8644.6025946000009</v>
      </c>
      <c r="Y42" s="50">
        <v>17025.933942</v>
      </c>
    </row>
    <row r="43" spans="1:25" ht="16.2" customHeight="1" x14ac:dyDescent="0.3">
      <c r="A43" s="8" t="s">
        <v>2845</v>
      </c>
      <c r="B43" s="8">
        <v>2020</v>
      </c>
      <c r="C43" s="11" t="s">
        <v>2769</v>
      </c>
      <c r="D43" s="45" t="s">
        <v>2854</v>
      </c>
      <c r="E43" s="12" t="s">
        <v>2752</v>
      </c>
      <c r="F43" s="54">
        <v>188.11468604999999</v>
      </c>
      <c r="G43" s="71">
        <v>10.670865142</v>
      </c>
      <c r="H43" s="50">
        <v>0</v>
      </c>
      <c r="I43" s="48">
        <v>0</v>
      </c>
      <c r="J43" s="50">
        <v>65.532726264000004</v>
      </c>
      <c r="K43" s="50">
        <v>88.862020724000004</v>
      </c>
      <c r="L43" s="50">
        <v>68.783103562999997</v>
      </c>
      <c r="M43" s="50">
        <v>158.57935619</v>
      </c>
      <c r="N43" s="50">
        <v>237.20491301000001</v>
      </c>
      <c r="O43" s="50">
        <v>317.36994165999999</v>
      </c>
      <c r="P43" s="50">
        <v>454.95404517999998</v>
      </c>
      <c r="Q43" s="50">
        <v>512.01929366000002</v>
      </c>
      <c r="R43" s="50">
        <v>714.27791295999998</v>
      </c>
      <c r="S43" s="50">
        <v>1131.0443155</v>
      </c>
      <c r="T43" s="50">
        <v>1703.7202056000001</v>
      </c>
      <c r="U43" s="50">
        <v>2758.666976</v>
      </c>
      <c r="V43" s="50">
        <v>4368.8147957000001</v>
      </c>
      <c r="W43" s="50">
        <v>6615.0413798999998</v>
      </c>
      <c r="X43" s="50">
        <v>10691.831337</v>
      </c>
      <c r="Y43" s="50">
        <v>18121.029434</v>
      </c>
    </row>
    <row r="44" spans="1:25" ht="16.2" customHeight="1" x14ac:dyDescent="0.3">
      <c r="A44" s="8" t="s">
        <v>2845</v>
      </c>
      <c r="B44" s="8">
        <v>2020</v>
      </c>
      <c r="C44" s="11" t="s">
        <v>2768</v>
      </c>
      <c r="D44" s="45" t="s">
        <v>2854</v>
      </c>
      <c r="E44" s="12" t="s">
        <v>2752</v>
      </c>
      <c r="F44" s="54">
        <v>217.06671324000001</v>
      </c>
      <c r="G44" s="71">
        <v>11.004220908000001</v>
      </c>
      <c r="H44" s="50">
        <v>7.9440052007000004</v>
      </c>
      <c r="I44" s="48">
        <v>7.9034714520999998</v>
      </c>
      <c r="J44" s="50">
        <v>33.500017014999997</v>
      </c>
      <c r="K44" s="50">
        <v>65.836697033999997</v>
      </c>
      <c r="L44" s="50">
        <v>59.596271557000001</v>
      </c>
      <c r="M44" s="50">
        <v>110.19584704</v>
      </c>
      <c r="N44" s="50">
        <v>152.60134357000001</v>
      </c>
      <c r="O44" s="50">
        <v>250.53473592</v>
      </c>
      <c r="P44" s="50">
        <v>386.43258114000002</v>
      </c>
      <c r="Q44" s="50">
        <v>387.91965218000001</v>
      </c>
      <c r="R44" s="50">
        <v>582.14399125</v>
      </c>
      <c r="S44" s="50">
        <v>878.1106873</v>
      </c>
      <c r="T44" s="50">
        <v>1407.9048495</v>
      </c>
      <c r="U44" s="50">
        <v>2230.8780452999999</v>
      </c>
      <c r="V44" s="50">
        <v>3493.1534965999999</v>
      </c>
      <c r="W44" s="50">
        <v>5764.5404581000003</v>
      </c>
      <c r="X44" s="50">
        <v>9425.7032170999992</v>
      </c>
      <c r="Y44" s="50">
        <v>17368.771315999998</v>
      </c>
    </row>
    <row r="45" spans="1:25" ht="16.2" customHeight="1" x14ac:dyDescent="0.3">
      <c r="A45" s="8" t="s">
        <v>2845</v>
      </c>
      <c r="B45" s="8">
        <v>2021</v>
      </c>
      <c r="C45" s="11" t="s">
        <v>2770</v>
      </c>
      <c r="D45" s="45" t="s">
        <v>2854</v>
      </c>
      <c r="E45" s="12" t="s">
        <v>2752</v>
      </c>
      <c r="F45" s="54">
        <v>425.23399998999997</v>
      </c>
      <c r="G45" s="71">
        <v>0</v>
      </c>
      <c r="H45" s="50">
        <v>8.3004193746000006</v>
      </c>
      <c r="I45" s="48">
        <v>0</v>
      </c>
      <c r="J45" s="50">
        <v>34.254988955999998</v>
      </c>
      <c r="K45" s="50">
        <v>35.818781860999998</v>
      </c>
      <c r="L45" s="50">
        <v>57.653752240000003</v>
      </c>
      <c r="M45" s="50">
        <v>67.379712201999993</v>
      </c>
      <c r="N45" s="50">
        <v>103.22531367000001</v>
      </c>
      <c r="O45" s="50">
        <v>160.40786274000001</v>
      </c>
      <c r="P45" s="50">
        <v>245.93301058</v>
      </c>
      <c r="Q45" s="50">
        <v>373.77444371000001</v>
      </c>
      <c r="R45" s="50">
        <v>500.09432530999999</v>
      </c>
      <c r="S45" s="50">
        <v>674.84912723000002</v>
      </c>
      <c r="T45" s="50">
        <v>1082.1649015</v>
      </c>
      <c r="U45" s="50">
        <v>1842.2185022000001</v>
      </c>
      <c r="V45" s="50">
        <v>3211.5657937999999</v>
      </c>
      <c r="W45" s="50">
        <v>5377.1870790000003</v>
      </c>
      <c r="X45" s="50">
        <v>10077.563862999999</v>
      </c>
      <c r="Y45" s="50">
        <v>20989.326292999998</v>
      </c>
    </row>
    <row r="46" spans="1:25" ht="16.2" customHeight="1" x14ac:dyDescent="0.3">
      <c r="A46" s="8" t="s">
        <v>2845</v>
      </c>
      <c r="B46" s="8">
        <v>2021</v>
      </c>
      <c r="C46" s="11" t="s">
        <v>2769</v>
      </c>
      <c r="D46" s="45" t="s">
        <v>2854</v>
      </c>
      <c r="E46" s="12" t="s">
        <v>2752</v>
      </c>
      <c r="F46" s="54">
        <v>270.10097377</v>
      </c>
      <c r="G46" s="71">
        <v>21.816393204000001</v>
      </c>
      <c r="H46" s="50">
        <v>0</v>
      </c>
      <c r="I46" s="48">
        <v>7.5981035014999998</v>
      </c>
      <c r="J46" s="50">
        <v>24.534948349</v>
      </c>
      <c r="K46" s="50">
        <v>56.034733256999999</v>
      </c>
      <c r="L46" s="50">
        <v>82.172277261000005</v>
      </c>
      <c r="M46" s="50">
        <v>142.56619064</v>
      </c>
      <c r="N46" s="50">
        <v>134.33283354</v>
      </c>
      <c r="O46" s="50">
        <v>295.95887052</v>
      </c>
      <c r="P46" s="50">
        <v>418.31031751</v>
      </c>
      <c r="Q46" s="50">
        <v>554.96169154999995</v>
      </c>
      <c r="R46" s="50">
        <v>711.29097990000002</v>
      </c>
      <c r="S46" s="50">
        <v>1177.4088111999999</v>
      </c>
      <c r="T46" s="50">
        <v>2005.8352812000001</v>
      </c>
      <c r="U46" s="50">
        <v>2480.8880730000001</v>
      </c>
      <c r="V46" s="50">
        <v>4590.2209516000003</v>
      </c>
      <c r="W46" s="50">
        <v>8149.3122248999998</v>
      </c>
      <c r="X46" s="50">
        <v>13399.999444999999</v>
      </c>
      <c r="Y46" s="50">
        <v>21454.298289999999</v>
      </c>
    </row>
    <row r="47" spans="1:25" ht="16.2" customHeight="1" x14ac:dyDescent="0.3">
      <c r="A47" s="8" t="s">
        <v>2845</v>
      </c>
      <c r="B47" s="8">
        <v>2021</v>
      </c>
      <c r="C47" s="11" t="s">
        <v>2768</v>
      </c>
      <c r="D47" s="45" t="s">
        <v>2854</v>
      </c>
      <c r="E47" s="12" t="s">
        <v>2752</v>
      </c>
      <c r="F47" s="54">
        <v>345.79157186999998</v>
      </c>
      <c r="G47" s="71">
        <v>11.200412963</v>
      </c>
      <c r="H47" s="50">
        <v>4.0312527099000004</v>
      </c>
      <c r="I47" s="48">
        <v>3.8757684758000002</v>
      </c>
      <c r="J47" s="50">
        <v>29.283082618000002</v>
      </c>
      <c r="K47" s="50">
        <v>46.040489131999998</v>
      </c>
      <c r="L47" s="50">
        <v>69.994918435000002</v>
      </c>
      <c r="M47" s="50">
        <v>104.74996075999999</v>
      </c>
      <c r="N47" s="50">
        <v>118.46599623</v>
      </c>
      <c r="O47" s="50">
        <v>227.01696612000001</v>
      </c>
      <c r="P47" s="50">
        <v>329.78478828999999</v>
      </c>
      <c r="Q47" s="50">
        <v>460.89130555999998</v>
      </c>
      <c r="R47" s="50">
        <v>602.13281730000006</v>
      </c>
      <c r="S47" s="50">
        <v>918.01230267000005</v>
      </c>
      <c r="T47" s="50">
        <v>1526.6315798999999</v>
      </c>
      <c r="U47" s="50">
        <v>2145.1625666999998</v>
      </c>
      <c r="V47" s="50">
        <v>3839.2990254000001</v>
      </c>
      <c r="W47" s="50">
        <v>6547.8772896</v>
      </c>
      <c r="X47" s="50">
        <v>11355.505417</v>
      </c>
      <c r="Y47" s="50">
        <v>21137.888719999999</v>
      </c>
    </row>
    <row r="48" spans="1:25" ht="16.2" customHeight="1" x14ac:dyDescent="0.3">
      <c r="A48" s="8" t="s">
        <v>2845</v>
      </c>
      <c r="B48" s="8">
        <v>2020</v>
      </c>
      <c r="C48" s="11" t="s">
        <v>2770</v>
      </c>
      <c r="D48" s="45" t="s">
        <v>2854</v>
      </c>
      <c r="E48" s="12" t="s">
        <v>63</v>
      </c>
      <c r="F48" s="40">
        <v>5</v>
      </c>
      <c r="G48" s="72">
        <v>1</v>
      </c>
      <c r="H48" s="36">
        <v>2</v>
      </c>
      <c r="I48" s="17">
        <v>2</v>
      </c>
      <c r="J48" s="36">
        <v>0</v>
      </c>
      <c r="K48" s="36">
        <v>6</v>
      </c>
      <c r="L48" s="36">
        <v>8</v>
      </c>
      <c r="M48" s="36">
        <v>10</v>
      </c>
      <c r="N48" s="36">
        <v>11</v>
      </c>
      <c r="O48" s="36">
        <v>26</v>
      </c>
      <c r="P48" s="36">
        <v>49</v>
      </c>
      <c r="Q48" s="36">
        <v>47</v>
      </c>
      <c r="R48" s="36">
        <v>80</v>
      </c>
      <c r="S48" s="36">
        <v>99</v>
      </c>
      <c r="T48" s="36">
        <v>150</v>
      </c>
      <c r="U48" s="36">
        <v>223</v>
      </c>
      <c r="V48" s="36">
        <v>257</v>
      </c>
      <c r="W48" s="36">
        <v>362</v>
      </c>
      <c r="X48" s="36">
        <v>384</v>
      </c>
      <c r="Y48" s="36">
        <v>435</v>
      </c>
    </row>
    <row r="49" spans="1:25" ht="16.2" customHeight="1" x14ac:dyDescent="0.3">
      <c r="A49" s="8" t="s">
        <v>2845</v>
      </c>
      <c r="B49" s="8">
        <v>2020</v>
      </c>
      <c r="C49" s="11" t="s">
        <v>2769</v>
      </c>
      <c r="D49" s="45" t="s">
        <v>2854</v>
      </c>
      <c r="E49" s="12" t="s">
        <v>63</v>
      </c>
      <c r="F49" s="40">
        <v>4</v>
      </c>
      <c r="G49" s="72">
        <v>1</v>
      </c>
      <c r="H49" s="36">
        <v>0</v>
      </c>
      <c r="I49" s="17">
        <v>0</v>
      </c>
      <c r="J49" s="36">
        <v>8</v>
      </c>
      <c r="K49" s="36">
        <v>13</v>
      </c>
      <c r="L49" s="36">
        <v>11</v>
      </c>
      <c r="M49" s="36">
        <v>25</v>
      </c>
      <c r="N49" s="36">
        <v>35</v>
      </c>
      <c r="O49" s="36">
        <v>43</v>
      </c>
      <c r="P49" s="36">
        <v>65</v>
      </c>
      <c r="Q49" s="36">
        <v>82</v>
      </c>
      <c r="R49" s="36">
        <v>117</v>
      </c>
      <c r="S49" s="36">
        <v>164</v>
      </c>
      <c r="T49" s="36">
        <v>209</v>
      </c>
      <c r="U49" s="36">
        <v>318</v>
      </c>
      <c r="V49" s="36">
        <v>332</v>
      </c>
      <c r="W49" s="36">
        <v>338</v>
      </c>
      <c r="X49" s="36">
        <v>293</v>
      </c>
      <c r="Y49" s="36">
        <v>211</v>
      </c>
    </row>
    <row r="50" spans="1:25" ht="16.2" customHeight="1" x14ac:dyDescent="0.3">
      <c r="A50" s="8" t="s">
        <v>2845</v>
      </c>
      <c r="B50" s="8">
        <v>2020</v>
      </c>
      <c r="C50" s="11" t="s">
        <v>2768</v>
      </c>
      <c r="D50" s="45" t="s">
        <v>2854</v>
      </c>
      <c r="E50" s="12" t="s">
        <v>63</v>
      </c>
      <c r="F50" s="40">
        <v>9</v>
      </c>
      <c r="G50" s="72">
        <v>2</v>
      </c>
      <c r="H50" s="36">
        <v>2</v>
      </c>
      <c r="I50" s="17">
        <v>2</v>
      </c>
      <c r="J50" s="36">
        <v>8</v>
      </c>
      <c r="K50" s="36">
        <v>19</v>
      </c>
      <c r="L50" s="36">
        <v>19</v>
      </c>
      <c r="M50" s="36">
        <v>35</v>
      </c>
      <c r="N50" s="36">
        <v>46</v>
      </c>
      <c r="O50" s="36">
        <v>69</v>
      </c>
      <c r="P50" s="36">
        <v>114</v>
      </c>
      <c r="Q50" s="36">
        <v>129</v>
      </c>
      <c r="R50" s="36">
        <v>197</v>
      </c>
      <c r="S50" s="36">
        <v>263</v>
      </c>
      <c r="T50" s="36">
        <v>359</v>
      </c>
      <c r="U50" s="36">
        <v>541</v>
      </c>
      <c r="V50" s="36">
        <v>589</v>
      </c>
      <c r="W50" s="36">
        <v>700</v>
      </c>
      <c r="X50" s="36">
        <v>677</v>
      </c>
      <c r="Y50" s="36">
        <v>646</v>
      </c>
    </row>
    <row r="51" spans="1:25" ht="16.2" customHeight="1" x14ac:dyDescent="0.3">
      <c r="A51" s="8" t="s">
        <v>2845</v>
      </c>
      <c r="B51" s="8">
        <v>2021</v>
      </c>
      <c r="C51" s="11" t="s">
        <v>2770</v>
      </c>
      <c r="D51" s="45" t="s">
        <v>2854</v>
      </c>
      <c r="E51" s="12" t="s">
        <v>63</v>
      </c>
      <c r="F51" s="40">
        <v>9</v>
      </c>
      <c r="G51" s="72">
        <v>0</v>
      </c>
      <c r="H51" s="36">
        <v>1</v>
      </c>
      <c r="I51" s="17">
        <v>0</v>
      </c>
      <c r="J51" s="36">
        <v>4</v>
      </c>
      <c r="K51" s="36">
        <v>5</v>
      </c>
      <c r="L51" s="36">
        <v>9</v>
      </c>
      <c r="M51" s="36">
        <v>11</v>
      </c>
      <c r="N51" s="36">
        <v>16</v>
      </c>
      <c r="O51" s="36">
        <v>23</v>
      </c>
      <c r="P51" s="36">
        <v>36</v>
      </c>
      <c r="Q51" s="36">
        <v>64</v>
      </c>
      <c r="R51" s="36">
        <v>88</v>
      </c>
      <c r="S51" s="36">
        <v>107</v>
      </c>
      <c r="T51" s="36">
        <v>146</v>
      </c>
      <c r="U51" s="36">
        <v>237</v>
      </c>
      <c r="V51" s="36">
        <v>308</v>
      </c>
      <c r="W51" s="36">
        <v>380</v>
      </c>
      <c r="X51" s="36">
        <v>456</v>
      </c>
      <c r="Y51" s="36">
        <v>548</v>
      </c>
    </row>
    <row r="52" spans="1:25" ht="16.2" customHeight="1" x14ac:dyDescent="0.3">
      <c r="A52" s="8" t="s">
        <v>2845</v>
      </c>
      <c r="B52" s="8">
        <v>2021</v>
      </c>
      <c r="C52" s="11" t="s">
        <v>2769</v>
      </c>
      <c r="D52" s="45" t="s">
        <v>2854</v>
      </c>
      <c r="E52" s="12" t="s">
        <v>63</v>
      </c>
      <c r="F52" s="40">
        <v>6</v>
      </c>
      <c r="G52" s="72">
        <v>2</v>
      </c>
      <c r="H52" s="36">
        <v>0</v>
      </c>
      <c r="I52" s="17">
        <v>1</v>
      </c>
      <c r="J52" s="36">
        <v>3</v>
      </c>
      <c r="K52" s="36">
        <v>8</v>
      </c>
      <c r="L52" s="36">
        <v>13</v>
      </c>
      <c r="M52" s="36">
        <v>23</v>
      </c>
      <c r="N52" s="36">
        <v>20</v>
      </c>
      <c r="O52" s="36">
        <v>41</v>
      </c>
      <c r="P52" s="36">
        <v>58</v>
      </c>
      <c r="Q52" s="36">
        <v>88</v>
      </c>
      <c r="R52" s="36">
        <v>117</v>
      </c>
      <c r="S52" s="36">
        <v>175</v>
      </c>
      <c r="T52" s="36">
        <v>251</v>
      </c>
      <c r="U52" s="36">
        <v>288</v>
      </c>
      <c r="V52" s="36">
        <v>368</v>
      </c>
      <c r="W52" s="36">
        <v>421</v>
      </c>
      <c r="X52" s="36">
        <v>379</v>
      </c>
      <c r="Y52" s="36">
        <v>263</v>
      </c>
    </row>
    <row r="53" spans="1:25" ht="16.2" customHeight="1" x14ac:dyDescent="0.3">
      <c r="A53" s="8" t="s">
        <v>2845</v>
      </c>
      <c r="B53" s="8">
        <v>2021</v>
      </c>
      <c r="C53" s="11" t="s">
        <v>2768</v>
      </c>
      <c r="D53" s="45" t="s">
        <v>2854</v>
      </c>
      <c r="E53" s="12" t="s">
        <v>63</v>
      </c>
      <c r="F53" s="40">
        <v>15</v>
      </c>
      <c r="G53" s="72">
        <v>2</v>
      </c>
      <c r="H53" s="36">
        <v>1</v>
      </c>
      <c r="I53" s="17">
        <v>1</v>
      </c>
      <c r="J53" s="36">
        <v>7</v>
      </c>
      <c r="K53" s="36">
        <v>13</v>
      </c>
      <c r="L53" s="36">
        <v>22</v>
      </c>
      <c r="M53" s="36">
        <v>34</v>
      </c>
      <c r="N53" s="36">
        <v>36</v>
      </c>
      <c r="O53" s="36">
        <v>64</v>
      </c>
      <c r="P53" s="36">
        <v>94</v>
      </c>
      <c r="Q53" s="36">
        <v>152</v>
      </c>
      <c r="R53" s="36">
        <v>205</v>
      </c>
      <c r="S53" s="36">
        <v>282</v>
      </c>
      <c r="T53" s="36">
        <v>397</v>
      </c>
      <c r="U53" s="36">
        <v>525</v>
      </c>
      <c r="V53" s="36">
        <v>676</v>
      </c>
      <c r="W53" s="36">
        <v>801</v>
      </c>
      <c r="X53" s="36">
        <v>835</v>
      </c>
      <c r="Y53" s="36">
        <v>811</v>
      </c>
    </row>
    <row r="54" spans="1:25" ht="16.2" customHeight="1" x14ac:dyDescent="0.3">
      <c r="A54" s="8" t="s">
        <v>2845</v>
      </c>
      <c r="B54" s="8">
        <v>2020</v>
      </c>
      <c r="C54" s="11" t="s">
        <v>2770</v>
      </c>
      <c r="D54" s="45" t="s">
        <v>2728</v>
      </c>
      <c r="E54" s="12" t="s">
        <v>2752</v>
      </c>
      <c r="F54" s="54">
        <v>0</v>
      </c>
      <c r="G54" s="71">
        <v>0</v>
      </c>
      <c r="H54" s="50">
        <v>0</v>
      </c>
      <c r="I54" s="48">
        <v>0</v>
      </c>
      <c r="J54" s="50">
        <v>0</v>
      </c>
      <c r="K54" s="50">
        <v>0</v>
      </c>
      <c r="L54" s="50">
        <v>0</v>
      </c>
      <c r="M54" s="50">
        <v>0</v>
      </c>
      <c r="N54" s="50">
        <v>0</v>
      </c>
      <c r="O54" s="50">
        <v>0</v>
      </c>
      <c r="P54" s="50">
        <v>0</v>
      </c>
      <c r="Q54" s="50">
        <v>0</v>
      </c>
      <c r="R54" s="50">
        <v>0</v>
      </c>
      <c r="S54" s="50">
        <v>6.4721600642999997</v>
      </c>
      <c r="T54" s="50">
        <v>7.5576593963000001</v>
      </c>
      <c r="U54" s="50">
        <v>0</v>
      </c>
      <c r="V54" s="50">
        <v>10.796524369</v>
      </c>
      <c r="W54" s="50">
        <v>14.217393268</v>
      </c>
      <c r="X54" s="50">
        <v>90.047943693999997</v>
      </c>
      <c r="Y54" s="50">
        <v>195.70039014</v>
      </c>
    </row>
    <row r="55" spans="1:25" ht="16.2" customHeight="1" x14ac:dyDescent="0.3">
      <c r="A55" s="8" t="s">
        <v>2845</v>
      </c>
      <c r="B55" s="8">
        <v>2020</v>
      </c>
      <c r="C55" s="11" t="s">
        <v>2769</v>
      </c>
      <c r="D55" s="45" t="s">
        <v>2728</v>
      </c>
      <c r="E55" s="12" t="s">
        <v>2752</v>
      </c>
      <c r="F55" s="54">
        <v>0</v>
      </c>
      <c r="G55" s="71">
        <v>0</v>
      </c>
      <c r="H55" s="50">
        <v>0</v>
      </c>
      <c r="I55" s="48">
        <v>0</v>
      </c>
      <c r="J55" s="50">
        <v>0</v>
      </c>
      <c r="K55" s="50">
        <v>0</v>
      </c>
      <c r="L55" s="50">
        <v>0</v>
      </c>
      <c r="M55" s="50">
        <v>0</v>
      </c>
      <c r="N55" s="50">
        <v>0</v>
      </c>
      <c r="O55" s="50">
        <v>0</v>
      </c>
      <c r="P55" s="50">
        <v>0</v>
      </c>
      <c r="Q55" s="50">
        <v>0</v>
      </c>
      <c r="R55" s="50">
        <v>6.1049394269999997</v>
      </c>
      <c r="S55" s="50">
        <v>0</v>
      </c>
      <c r="T55" s="50">
        <v>0</v>
      </c>
      <c r="U55" s="50">
        <v>8.6750533835999999</v>
      </c>
      <c r="V55" s="50">
        <v>0</v>
      </c>
      <c r="W55" s="50">
        <v>39.142256686000003</v>
      </c>
      <c r="X55" s="50">
        <v>36.490891933999997</v>
      </c>
      <c r="Y55" s="50">
        <v>85.881656082999996</v>
      </c>
    </row>
    <row r="56" spans="1:25" ht="16.2" customHeight="1" x14ac:dyDescent="0.3">
      <c r="A56" s="8" t="s">
        <v>2845</v>
      </c>
      <c r="B56" s="8">
        <v>2020</v>
      </c>
      <c r="C56" s="11" t="s">
        <v>2768</v>
      </c>
      <c r="D56" s="45" t="s">
        <v>2728</v>
      </c>
      <c r="E56" s="12" t="s">
        <v>2752</v>
      </c>
      <c r="F56" s="54">
        <v>0</v>
      </c>
      <c r="G56" s="71">
        <v>0</v>
      </c>
      <c r="H56" s="50">
        <v>0</v>
      </c>
      <c r="I56" s="48">
        <v>0</v>
      </c>
      <c r="J56" s="50">
        <v>0</v>
      </c>
      <c r="K56" s="50">
        <v>0</v>
      </c>
      <c r="L56" s="50">
        <v>0</v>
      </c>
      <c r="M56" s="50">
        <v>0</v>
      </c>
      <c r="N56" s="50">
        <v>0</v>
      </c>
      <c r="O56" s="50">
        <v>0</v>
      </c>
      <c r="P56" s="50">
        <v>0</v>
      </c>
      <c r="Q56" s="50">
        <v>0</v>
      </c>
      <c r="R56" s="50">
        <v>2.9550456408999999</v>
      </c>
      <c r="S56" s="50">
        <v>3.3388239061</v>
      </c>
      <c r="T56" s="50">
        <v>3.9217405276999999</v>
      </c>
      <c r="U56" s="50">
        <v>4.1236193074000003</v>
      </c>
      <c r="V56" s="50">
        <v>5.9306510978000002</v>
      </c>
      <c r="W56" s="50">
        <v>24.705173391999999</v>
      </c>
      <c r="X56" s="50">
        <v>69.613760834999994</v>
      </c>
      <c r="Y56" s="50">
        <v>161.31985742000001</v>
      </c>
    </row>
    <row r="57" spans="1:25" ht="16.2" customHeight="1" x14ac:dyDescent="0.3">
      <c r="A57" s="8" t="s">
        <v>2845</v>
      </c>
      <c r="B57" s="8">
        <v>2021</v>
      </c>
      <c r="C57" s="11" t="s">
        <v>2770</v>
      </c>
      <c r="D57" s="45" t="s">
        <v>2728</v>
      </c>
      <c r="E57" s="12" t="s">
        <v>2752</v>
      </c>
      <c r="F57" s="54">
        <v>0</v>
      </c>
      <c r="G57" s="71">
        <v>0</v>
      </c>
      <c r="H57" s="50">
        <v>0</v>
      </c>
      <c r="I57" s="48">
        <v>0</v>
      </c>
      <c r="J57" s="50">
        <v>8.5637472388999996</v>
      </c>
      <c r="K57" s="50">
        <v>0</v>
      </c>
      <c r="L57" s="50">
        <v>0</v>
      </c>
      <c r="M57" s="50">
        <v>0</v>
      </c>
      <c r="N57" s="50">
        <v>19.354746312</v>
      </c>
      <c r="O57" s="50">
        <v>6.9742549017000002</v>
      </c>
      <c r="P57" s="50">
        <v>13.662945032</v>
      </c>
      <c r="Q57" s="50">
        <v>17.520677049</v>
      </c>
      <c r="R57" s="50">
        <v>45.463120482999997</v>
      </c>
      <c r="S57" s="50">
        <v>37.842007133999999</v>
      </c>
      <c r="T57" s="50">
        <v>29.648353463999999</v>
      </c>
      <c r="U57" s="50">
        <v>62.184590790999998</v>
      </c>
      <c r="V57" s="50">
        <v>83.417293345000004</v>
      </c>
      <c r="W57" s="50">
        <v>169.80590776</v>
      </c>
      <c r="X57" s="50">
        <v>397.79857351999999</v>
      </c>
      <c r="Y57" s="50">
        <v>612.82704505000004</v>
      </c>
    </row>
    <row r="58" spans="1:25" ht="16.2" customHeight="1" x14ac:dyDescent="0.3">
      <c r="A58" s="8" t="s">
        <v>2845</v>
      </c>
      <c r="B58" s="8">
        <v>2021</v>
      </c>
      <c r="C58" s="11" t="s">
        <v>2769</v>
      </c>
      <c r="D58" s="45" t="s">
        <v>2728</v>
      </c>
      <c r="E58" s="12" t="s">
        <v>2752</v>
      </c>
      <c r="F58" s="54">
        <v>0</v>
      </c>
      <c r="G58" s="71">
        <v>0</v>
      </c>
      <c r="H58" s="50">
        <v>0</v>
      </c>
      <c r="I58" s="48">
        <v>0</v>
      </c>
      <c r="J58" s="50">
        <v>0</v>
      </c>
      <c r="K58" s="50">
        <v>0</v>
      </c>
      <c r="L58" s="50">
        <v>6.3209444046999996</v>
      </c>
      <c r="M58" s="50">
        <v>6.1985300279000004</v>
      </c>
      <c r="N58" s="50">
        <v>13.433283354</v>
      </c>
      <c r="O58" s="50">
        <v>7.2185090371999996</v>
      </c>
      <c r="P58" s="50">
        <v>7.2122468537</v>
      </c>
      <c r="Q58" s="50">
        <v>31.531914293</v>
      </c>
      <c r="R58" s="50">
        <v>42.555870591999998</v>
      </c>
      <c r="S58" s="50">
        <v>94.192704891999995</v>
      </c>
      <c r="T58" s="50">
        <v>119.87063433</v>
      </c>
      <c r="U58" s="50">
        <v>146.44130987</v>
      </c>
      <c r="V58" s="50">
        <v>236.99510348000001</v>
      </c>
      <c r="W58" s="50">
        <v>290.35554245999998</v>
      </c>
      <c r="X58" s="50">
        <v>601.05538406999995</v>
      </c>
      <c r="Y58" s="50">
        <v>897.32806534999997</v>
      </c>
    </row>
    <row r="59" spans="1:25" ht="16.2" customHeight="1" x14ac:dyDescent="0.3">
      <c r="A59" s="8" t="s">
        <v>2845</v>
      </c>
      <c r="B59" s="8">
        <v>2021</v>
      </c>
      <c r="C59" s="11" t="s">
        <v>2768</v>
      </c>
      <c r="D59" s="45" t="s">
        <v>2728</v>
      </c>
      <c r="E59" s="12" t="s">
        <v>2752</v>
      </c>
      <c r="F59" s="54">
        <v>0</v>
      </c>
      <c r="G59" s="71">
        <v>0</v>
      </c>
      <c r="H59" s="50">
        <v>0</v>
      </c>
      <c r="I59" s="48">
        <v>0</v>
      </c>
      <c r="J59" s="50">
        <v>4.1832975167999997</v>
      </c>
      <c r="K59" s="50">
        <v>0</v>
      </c>
      <c r="L59" s="50">
        <v>3.1815872016000002</v>
      </c>
      <c r="M59" s="50">
        <v>3.0808811988000002</v>
      </c>
      <c r="N59" s="50">
        <v>16.453610587</v>
      </c>
      <c r="O59" s="50">
        <v>7.0942801913000002</v>
      </c>
      <c r="P59" s="50">
        <v>10.525046435</v>
      </c>
      <c r="Q59" s="50">
        <v>24.257437135</v>
      </c>
      <c r="R59" s="50">
        <v>44.058498827000001</v>
      </c>
      <c r="S59" s="50">
        <v>65.107255507999994</v>
      </c>
      <c r="T59" s="50">
        <v>73.062972337999994</v>
      </c>
      <c r="U59" s="50">
        <v>102.15059841</v>
      </c>
      <c r="V59" s="50">
        <v>153.34478356</v>
      </c>
      <c r="W59" s="50">
        <v>220.71496482000001</v>
      </c>
      <c r="X59" s="50">
        <v>475.97926897999997</v>
      </c>
      <c r="Y59" s="50">
        <v>703.72749127999998</v>
      </c>
    </row>
    <row r="60" spans="1:25" ht="16.2" customHeight="1" x14ac:dyDescent="0.3">
      <c r="A60" s="8" t="s">
        <v>2845</v>
      </c>
      <c r="B60" s="8">
        <v>2020</v>
      </c>
      <c r="C60" s="11" t="s">
        <v>2770</v>
      </c>
      <c r="D60" s="45" t="s">
        <v>2728</v>
      </c>
      <c r="E60" s="12" t="s">
        <v>63</v>
      </c>
      <c r="F60" s="40">
        <v>0</v>
      </c>
      <c r="G60" s="72">
        <v>0</v>
      </c>
      <c r="H60" s="36">
        <v>0</v>
      </c>
      <c r="I60" s="17">
        <v>0</v>
      </c>
      <c r="J60" s="36">
        <v>0</v>
      </c>
      <c r="K60" s="36">
        <v>0</v>
      </c>
      <c r="L60" s="36">
        <v>0</v>
      </c>
      <c r="M60" s="36">
        <v>0</v>
      </c>
      <c r="N60" s="36">
        <v>0</v>
      </c>
      <c r="O60" s="36">
        <v>0</v>
      </c>
      <c r="P60" s="36">
        <v>0</v>
      </c>
      <c r="Q60" s="36">
        <v>0</v>
      </c>
      <c r="R60" s="36">
        <v>0</v>
      </c>
      <c r="S60" s="36">
        <v>1</v>
      </c>
      <c r="T60" s="36">
        <v>1</v>
      </c>
      <c r="U60" s="36">
        <v>0</v>
      </c>
      <c r="V60" s="36">
        <v>1</v>
      </c>
      <c r="W60" s="36">
        <v>1</v>
      </c>
      <c r="X60" s="36">
        <v>4</v>
      </c>
      <c r="Y60" s="36">
        <v>5</v>
      </c>
    </row>
    <row r="61" spans="1:25" ht="16.2" customHeight="1" x14ac:dyDescent="0.3">
      <c r="A61" s="8" t="s">
        <v>2845</v>
      </c>
      <c r="B61" s="8">
        <v>2020</v>
      </c>
      <c r="C61" s="11" t="s">
        <v>2769</v>
      </c>
      <c r="D61" s="45" t="s">
        <v>2728</v>
      </c>
      <c r="E61" s="12" t="s">
        <v>63</v>
      </c>
      <c r="F61" s="40">
        <v>0</v>
      </c>
      <c r="G61" s="72">
        <v>0</v>
      </c>
      <c r="H61" s="36">
        <v>0</v>
      </c>
      <c r="I61" s="17">
        <v>0</v>
      </c>
      <c r="J61" s="36">
        <v>0</v>
      </c>
      <c r="K61" s="36">
        <v>0</v>
      </c>
      <c r="L61" s="36">
        <v>0</v>
      </c>
      <c r="M61" s="36">
        <v>0</v>
      </c>
      <c r="N61" s="36">
        <v>0</v>
      </c>
      <c r="O61" s="36">
        <v>0</v>
      </c>
      <c r="P61" s="36">
        <v>0</v>
      </c>
      <c r="Q61" s="36">
        <v>0</v>
      </c>
      <c r="R61" s="36">
        <v>1</v>
      </c>
      <c r="S61" s="36">
        <v>0</v>
      </c>
      <c r="T61" s="36">
        <v>0</v>
      </c>
      <c r="U61" s="36">
        <v>1</v>
      </c>
      <c r="V61" s="36">
        <v>0</v>
      </c>
      <c r="W61" s="36">
        <v>2</v>
      </c>
      <c r="X61" s="36">
        <v>1</v>
      </c>
      <c r="Y61" s="36">
        <v>1</v>
      </c>
    </row>
    <row r="62" spans="1:25" ht="16.2" customHeight="1" x14ac:dyDescent="0.3">
      <c r="A62" s="8" t="s">
        <v>2845</v>
      </c>
      <c r="B62" s="8">
        <v>2020</v>
      </c>
      <c r="C62" s="11" t="s">
        <v>2768</v>
      </c>
      <c r="D62" s="45" t="s">
        <v>2728</v>
      </c>
      <c r="E62" s="12" t="s">
        <v>63</v>
      </c>
      <c r="F62" s="40">
        <v>0</v>
      </c>
      <c r="G62" s="72">
        <v>0</v>
      </c>
      <c r="H62" s="36">
        <v>0</v>
      </c>
      <c r="I62" s="17">
        <v>0</v>
      </c>
      <c r="J62" s="36">
        <v>0</v>
      </c>
      <c r="K62" s="36">
        <v>0</v>
      </c>
      <c r="L62" s="36">
        <v>0</v>
      </c>
      <c r="M62" s="36">
        <v>0</v>
      </c>
      <c r="N62" s="36">
        <v>0</v>
      </c>
      <c r="O62" s="36">
        <v>0</v>
      </c>
      <c r="P62" s="36">
        <v>0</v>
      </c>
      <c r="Q62" s="36">
        <v>0</v>
      </c>
      <c r="R62" s="36">
        <v>1</v>
      </c>
      <c r="S62" s="36">
        <v>1</v>
      </c>
      <c r="T62" s="36">
        <v>1</v>
      </c>
      <c r="U62" s="36">
        <v>1</v>
      </c>
      <c r="V62" s="36">
        <v>1</v>
      </c>
      <c r="W62" s="36">
        <v>3</v>
      </c>
      <c r="X62" s="36">
        <v>5</v>
      </c>
      <c r="Y62" s="36">
        <v>6</v>
      </c>
    </row>
    <row r="63" spans="1:25" ht="16.2" customHeight="1" x14ac:dyDescent="0.3">
      <c r="A63" s="8" t="s">
        <v>2845</v>
      </c>
      <c r="B63" s="8">
        <v>2021</v>
      </c>
      <c r="C63" s="11" t="s">
        <v>2770</v>
      </c>
      <c r="D63" s="45" t="s">
        <v>2728</v>
      </c>
      <c r="E63" s="12" t="s">
        <v>63</v>
      </c>
      <c r="F63" s="40">
        <v>0</v>
      </c>
      <c r="G63" s="72">
        <v>0</v>
      </c>
      <c r="H63" s="36">
        <v>0</v>
      </c>
      <c r="I63" s="17">
        <v>0</v>
      </c>
      <c r="J63" s="36">
        <v>1</v>
      </c>
      <c r="K63" s="36">
        <v>0</v>
      </c>
      <c r="L63" s="36">
        <v>0</v>
      </c>
      <c r="M63" s="36">
        <v>0</v>
      </c>
      <c r="N63" s="36">
        <v>3</v>
      </c>
      <c r="O63" s="36">
        <v>1</v>
      </c>
      <c r="P63" s="36">
        <v>2</v>
      </c>
      <c r="Q63" s="36">
        <v>3</v>
      </c>
      <c r="R63" s="36">
        <v>8</v>
      </c>
      <c r="S63" s="36">
        <v>6</v>
      </c>
      <c r="T63" s="36">
        <v>4</v>
      </c>
      <c r="U63" s="36">
        <v>8</v>
      </c>
      <c r="V63" s="36">
        <v>8</v>
      </c>
      <c r="W63" s="36">
        <v>12</v>
      </c>
      <c r="X63" s="36">
        <v>18</v>
      </c>
      <c r="Y63" s="36">
        <v>16</v>
      </c>
    </row>
    <row r="64" spans="1:25" ht="16.2" customHeight="1" x14ac:dyDescent="0.3">
      <c r="A64" s="8" t="s">
        <v>2845</v>
      </c>
      <c r="B64" s="8">
        <v>2021</v>
      </c>
      <c r="C64" s="11" t="s">
        <v>2769</v>
      </c>
      <c r="D64" s="45" t="s">
        <v>2728</v>
      </c>
      <c r="E64" s="12" t="s">
        <v>63</v>
      </c>
      <c r="F64" s="40">
        <v>0</v>
      </c>
      <c r="G64" s="72">
        <v>0</v>
      </c>
      <c r="H64" s="36">
        <v>0</v>
      </c>
      <c r="I64" s="17">
        <v>0</v>
      </c>
      <c r="J64" s="36">
        <v>0</v>
      </c>
      <c r="K64" s="36">
        <v>0</v>
      </c>
      <c r="L64" s="36">
        <v>1</v>
      </c>
      <c r="M64" s="36">
        <v>1</v>
      </c>
      <c r="N64" s="36">
        <v>2</v>
      </c>
      <c r="O64" s="36">
        <v>1</v>
      </c>
      <c r="P64" s="36">
        <v>1</v>
      </c>
      <c r="Q64" s="36">
        <v>5</v>
      </c>
      <c r="R64" s="36">
        <v>7</v>
      </c>
      <c r="S64" s="36">
        <v>14</v>
      </c>
      <c r="T64" s="36">
        <v>15</v>
      </c>
      <c r="U64" s="36">
        <v>17</v>
      </c>
      <c r="V64" s="36">
        <v>19</v>
      </c>
      <c r="W64" s="36">
        <v>15</v>
      </c>
      <c r="X64" s="36">
        <v>17</v>
      </c>
      <c r="Y64" s="36">
        <v>11</v>
      </c>
    </row>
    <row r="65" spans="1:25" ht="16.2" customHeight="1" x14ac:dyDescent="0.3">
      <c r="A65" s="8" t="s">
        <v>2845</v>
      </c>
      <c r="B65" s="8">
        <v>2021</v>
      </c>
      <c r="C65" s="11" t="s">
        <v>2768</v>
      </c>
      <c r="D65" s="45" t="s">
        <v>2728</v>
      </c>
      <c r="E65" s="12" t="s">
        <v>63</v>
      </c>
      <c r="F65" s="40">
        <v>0</v>
      </c>
      <c r="G65" s="72">
        <v>0</v>
      </c>
      <c r="H65" s="36">
        <v>0</v>
      </c>
      <c r="I65" s="17">
        <v>0</v>
      </c>
      <c r="J65" s="36">
        <v>1</v>
      </c>
      <c r="K65" s="36">
        <v>0</v>
      </c>
      <c r="L65" s="36">
        <v>1</v>
      </c>
      <c r="M65" s="36">
        <v>1</v>
      </c>
      <c r="N65" s="36">
        <v>5</v>
      </c>
      <c r="O65" s="36">
        <v>2</v>
      </c>
      <c r="P65" s="36">
        <v>3</v>
      </c>
      <c r="Q65" s="36">
        <v>8</v>
      </c>
      <c r="R65" s="36">
        <v>15</v>
      </c>
      <c r="S65" s="36">
        <v>20</v>
      </c>
      <c r="T65" s="36">
        <v>19</v>
      </c>
      <c r="U65" s="36">
        <v>25</v>
      </c>
      <c r="V65" s="36">
        <v>27</v>
      </c>
      <c r="W65" s="36">
        <v>27</v>
      </c>
      <c r="X65" s="36">
        <v>35</v>
      </c>
      <c r="Y65" s="36">
        <v>27</v>
      </c>
    </row>
    <row r="66" spans="1:25" ht="16.2" customHeight="1" x14ac:dyDescent="0.3">
      <c r="A66" s="8" t="s">
        <v>2845</v>
      </c>
      <c r="B66" s="8">
        <v>2020</v>
      </c>
      <c r="C66" s="11" t="s">
        <v>2770</v>
      </c>
      <c r="D66" s="74" t="s">
        <v>2841</v>
      </c>
      <c r="E66" s="12" t="s">
        <v>2752</v>
      </c>
      <c r="F66" s="54">
        <v>0</v>
      </c>
      <c r="G66" s="71">
        <v>0</v>
      </c>
      <c r="H66" s="50">
        <v>0</v>
      </c>
      <c r="I66" s="48">
        <v>0</v>
      </c>
      <c r="J66" s="50">
        <v>0</v>
      </c>
      <c r="K66" s="50">
        <v>0</v>
      </c>
      <c r="L66" s="50">
        <v>0</v>
      </c>
      <c r="M66" s="50">
        <v>0</v>
      </c>
      <c r="N66" s="50">
        <v>0</v>
      </c>
      <c r="O66" s="50">
        <v>0</v>
      </c>
      <c r="P66" s="50">
        <v>0</v>
      </c>
      <c r="Q66" s="50">
        <v>0</v>
      </c>
      <c r="R66" s="50">
        <v>0</v>
      </c>
      <c r="S66" s="50">
        <v>0</v>
      </c>
      <c r="T66" s="50">
        <v>7.5576593963000001</v>
      </c>
      <c r="U66" s="50">
        <v>0</v>
      </c>
      <c r="V66" s="50">
        <v>10.796524369</v>
      </c>
      <c r="W66" s="50">
        <v>14.217393268</v>
      </c>
      <c r="X66" s="50">
        <v>45.023971846999999</v>
      </c>
      <c r="Y66" s="50">
        <v>117.42023408999999</v>
      </c>
    </row>
    <row r="67" spans="1:25" ht="16.2" customHeight="1" x14ac:dyDescent="0.3">
      <c r="A67" s="8" t="s">
        <v>2845</v>
      </c>
      <c r="B67" s="8">
        <v>2020</v>
      </c>
      <c r="C67" s="11" t="s">
        <v>2769</v>
      </c>
      <c r="D67" s="74" t="s">
        <v>2841</v>
      </c>
      <c r="E67" s="12" t="s">
        <v>2752</v>
      </c>
      <c r="F67" s="54">
        <v>0</v>
      </c>
      <c r="G67" s="71">
        <v>0</v>
      </c>
      <c r="H67" s="50">
        <v>0</v>
      </c>
      <c r="I67" s="48">
        <v>0</v>
      </c>
      <c r="J67" s="50">
        <v>0</v>
      </c>
      <c r="K67" s="50">
        <v>0</v>
      </c>
      <c r="L67" s="50">
        <v>0</v>
      </c>
      <c r="M67" s="50">
        <v>0</v>
      </c>
      <c r="N67" s="50">
        <v>0</v>
      </c>
      <c r="O67" s="50">
        <v>0</v>
      </c>
      <c r="P67" s="50">
        <v>0</v>
      </c>
      <c r="Q67" s="50">
        <v>0</v>
      </c>
      <c r="R67" s="50">
        <v>0</v>
      </c>
      <c r="S67" s="50">
        <v>0</v>
      </c>
      <c r="T67" s="50">
        <v>0</v>
      </c>
      <c r="U67" s="50">
        <v>0</v>
      </c>
      <c r="V67" s="50">
        <v>0</v>
      </c>
      <c r="W67" s="50">
        <v>19.571128343000002</v>
      </c>
      <c r="X67" s="50">
        <v>0</v>
      </c>
      <c r="Y67" s="50">
        <v>0</v>
      </c>
    </row>
    <row r="68" spans="1:25" ht="16.2" customHeight="1" x14ac:dyDescent="0.3">
      <c r="A68" s="8" t="s">
        <v>2845</v>
      </c>
      <c r="B68" s="8">
        <v>2020</v>
      </c>
      <c r="C68" s="11" t="s">
        <v>2768</v>
      </c>
      <c r="D68" s="74" t="s">
        <v>2841</v>
      </c>
      <c r="E68" s="12" t="s">
        <v>2752</v>
      </c>
      <c r="F68" s="54">
        <v>0</v>
      </c>
      <c r="G68" s="71">
        <v>0</v>
      </c>
      <c r="H68" s="50">
        <v>0</v>
      </c>
      <c r="I68" s="48">
        <v>0</v>
      </c>
      <c r="J68" s="50">
        <v>0</v>
      </c>
      <c r="K68" s="50">
        <v>0</v>
      </c>
      <c r="L68" s="50">
        <v>0</v>
      </c>
      <c r="M68" s="50">
        <v>0</v>
      </c>
      <c r="N68" s="50">
        <v>0</v>
      </c>
      <c r="O68" s="50">
        <v>0</v>
      </c>
      <c r="P68" s="50">
        <v>0</v>
      </c>
      <c r="Q68" s="50">
        <v>0</v>
      </c>
      <c r="R68" s="50">
        <v>0</v>
      </c>
      <c r="S68" s="50">
        <v>0</v>
      </c>
      <c r="T68" s="50">
        <v>3.9217405276999999</v>
      </c>
      <c r="U68" s="50">
        <v>0</v>
      </c>
      <c r="V68" s="50">
        <v>5.9306510978000002</v>
      </c>
      <c r="W68" s="50">
        <v>16.470115594999999</v>
      </c>
      <c r="X68" s="50">
        <v>27.845504334000001</v>
      </c>
      <c r="Y68" s="50">
        <v>80.659928711999996</v>
      </c>
    </row>
    <row r="69" spans="1:25" ht="16.2" customHeight="1" x14ac:dyDescent="0.3">
      <c r="A69" s="8" t="s">
        <v>2845</v>
      </c>
      <c r="B69" s="8">
        <v>2021</v>
      </c>
      <c r="C69" s="11" t="s">
        <v>2770</v>
      </c>
      <c r="D69" s="74" t="s">
        <v>2841</v>
      </c>
      <c r="E69" s="12" t="s">
        <v>2752</v>
      </c>
      <c r="F69" s="54">
        <v>0</v>
      </c>
      <c r="G69" s="71">
        <v>0</v>
      </c>
      <c r="H69" s="50">
        <v>0</v>
      </c>
      <c r="I69" s="48">
        <v>0</v>
      </c>
      <c r="J69" s="50">
        <v>8.5637472388999996</v>
      </c>
      <c r="K69" s="50">
        <v>0</v>
      </c>
      <c r="L69" s="50">
        <v>0</v>
      </c>
      <c r="M69" s="50">
        <v>0</v>
      </c>
      <c r="N69" s="50">
        <v>12.903164208</v>
      </c>
      <c r="O69" s="50">
        <v>6.9742549017000002</v>
      </c>
      <c r="P69" s="50">
        <v>13.662945032</v>
      </c>
      <c r="Q69" s="50">
        <v>11.680451366</v>
      </c>
      <c r="R69" s="50">
        <v>34.097340361999997</v>
      </c>
      <c r="S69" s="50">
        <v>37.842007133999999</v>
      </c>
      <c r="T69" s="50">
        <v>14.824176732</v>
      </c>
      <c r="U69" s="50">
        <v>54.411516941999999</v>
      </c>
      <c r="V69" s="50">
        <v>52.135808341000001</v>
      </c>
      <c r="W69" s="50">
        <v>155.65541544000001</v>
      </c>
      <c r="X69" s="50">
        <v>331.49881126999998</v>
      </c>
      <c r="Y69" s="50">
        <v>536.22366440999997</v>
      </c>
    </row>
    <row r="70" spans="1:25" ht="16.2" customHeight="1" x14ac:dyDescent="0.3">
      <c r="A70" s="8" t="s">
        <v>2845</v>
      </c>
      <c r="B70" s="8">
        <v>2021</v>
      </c>
      <c r="C70" s="11" t="s">
        <v>2769</v>
      </c>
      <c r="D70" s="74" t="s">
        <v>2841</v>
      </c>
      <c r="E70" s="12" t="s">
        <v>2752</v>
      </c>
      <c r="F70" s="54">
        <v>0</v>
      </c>
      <c r="G70" s="71">
        <v>0</v>
      </c>
      <c r="H70" s="50">
        <v>0</v>
      </c>
      <c r="I70" s="48">
        <v>0</v>
      </c>
      <c r="J70" s="50">
        <v>0</v>
      </c>
      <c r="K70" s="50">
        <v>0</v>
      </c>
      <c r="L70" s="50">
        <v>6.3209444046999996</v>
      </c>
      <c r="M70" s="50">
        <v>6.1985300279000004</v>
      </c>
      <c r="N70" s="50">
        <v>13.433283354</v>
      </c>
      <c r="O70" s="50">
        <v>7.2185090371999996</v>
      </c>
      <c r="P70" s="50">
        <v>7.2122468537</v>
      </c>
      <c r="Q70" s="50">
        <v>12.612765717</v>
      </c>
      <c r="R70" s="50">
        <v>42.555870591999998</v>
      </c>
      <c r="S70" s="50">
        <v>74.008553844000005</v>
      </c>
      <c r="T70" s="50">
        <v>87.905131845</v>
      </c>
      <c r="U70" s="50">
        <v>137.82711517000001</v>
      </c>
      <c r="V70" s="50">
        <v>212.04825048000001</v>
      </c>
      <c r="W70" s="50">
        <v>232.28443396</v>
      </c>
      <c r="X70" s="50">
        <v>494.98678688000001</v>
      </c>
      <c r="Y70" s="50">
        <v>815.75278667999999</v>
      </c>
    </row>
    <row r="71" spans="1:25" ht="16.2" customHeight="1" x14ac:dyDescent="0.3">
      <c r="A71" s="8" t="s">
        <v>2845</v>
      </c>
      <c r="B71" s="8">
        <v>2021</v>
      </c>
      <c r="C71" s="11" t="s">
        <v>2768</v>
      </c>
      <c r="D71" s="74" t="s">
        <v>2841</v>
      </c>
      <c r="E71" s="12" t="s">
        <v>2752</v>
      </c>
      <c r="F71" s="54">
        <v>0</v>
      </c>
      <c r="G71" s="71">
        <v>0</v>
      </c>
      <c r="H71" s="50">
        <v>0</v>
      </c>
      <c r="I71" s="48">
        <v>0</v>
      </c>
      <c r="J71" s="50">
        <v>4.1832975167999997</v>
      </c>
      <c r="K71" s="50">
        <v>0</v>
      </c>
      <c r="L71" s="50">
        <v>3.1815872016000002</v>
      </c>
      <c r="M71" s="50">
        <v>3.0808811988000002</v>
      </c>
      <c r="N71" s="50">
        <v>13.16288847</v>
      </c>
      <c r="O71" s="50">
        <v>7.0942801913000002</v>
      </c>
      <c r="P71" s="50">
        <v>10.525046435</v>
      </c>
      <c r="Q71" s="50">
        <v>12.128718567</v>
      </c>
      <c r="R71" s="50">
        <v>38.184032317000003</v>
      </c>
      <c r="S71" s="50">
        <v>55.341167182</v>
      </c>
      <c r="T71" s="50">
        <v>49.990454757999998</v>
      </c>
      <c r="U71" s="50">
        <v>93.978550538999997</v>
      </c>
      <c r="V71" s="50">
        <v>124.94760142</v>
      </c>
      <c r="W71" s="50">
        <v>188.01645151</v>
      </c>
      <c r="X71" s="50">
        <v>394.38282286999998</v>
      </c>
      <c r="Y71" s="50">
        <v>625.53554781000003</v>
      </c>
    </row>
    <row r="72" spans="1:25" ht="16.2" customHeight="1" x14ac:dyDescent="0.3">
      <c r="A72" s="8" t="s">
        <v>2845</v>
      </c>
      <c r="B72" s="8">
        <v>2020</v>
      </c>
      <c r="C72" s="11" t="s">
        <v>2770</v>
      </c>
      <c r="D72" s="74" t="s">
        <v>2841</v>
      </c>
      <c r="E72" s="12" t="s">
        <v>63</v>
      </c>
      <c r="F72" s="40">
        <v>0</v>
      </c>
      <c r="G72" s="72">
        <v>0</v>
      </c>
      <c r="H72" s="36">
        <v>0</v>
      </c>
      <c r="I72" s="17">
        <v>0</v>
      </c>
      <c r="J72" s="36">
        <v>0</v>
      </c>
      <c r="K72" s="36">
        <v>0</v>
      </c>
      <c r="L72" s="36">
        <v>0</v>
      </c>
      <c r="M72" s="36">
        <v>0</v>
      </c>
      <c r="N72" s="36">
        <v>0</v>
      </c>
      <c r="O72" s="36">
        <v>0</v>
      </c>
      <c r="P72" s="36">
        <v>0</v>
      </c>
      <c r="Q72" s="36">
        <v>0</v>
      </c>
      <c r="R72" s="36">
        <v>0</v>
      </c>
      <c r="S72" s="36">
        <v>0</v>
      </c>
      <c r="T72" s="36">
        <v>1</v>
      </c>
      <c r="U72" s="36">
        <v>0</v>
      </c>
      <c r="V72" s="36">
        <v>1</v>
      </c>
      <c r="W72" s="36">
        <v>1</v>
      </c>
      <c r="X72" s="36">
        <v>2</v>
      </c>
      <c r="Y72" s="36">
        <v>3</v>
      </c>
    </row>
    <row r="73" spans="1:25" ht="16.2" customHeight="1" x14ac:dyDescent="0.3">
      <c r="A73" s="8" t="s">
        <v>2845</v>
      </c>
      <c r="B73" s="8">
        <v>2020</v>
      </c>
      <c r="C73" s="11" t="s">
        <v>2769</v>
      </c>
      <c r="D73" s="74" t="s">
        <v>2841</v>
      </c>
      <c r="E73" s="12" t="s">
        <v>63</v>
      </c>
      <c r="F73" s="40">
        <v>0</v>
      </c>
      <c r="G73" s="72">
        <v>0</v>
      </c>
      <c r="H73" s="36">
        <v>0</v>
      </c>
      <c r="I73" s="17">
        <v>0</v>
      </c>
      <c r="J73" s="36">
        <v>0</v>
      </c>
      <c r="K73" s="36">
        <v>0</v>
      </c>
      <c r="L73" s="36">
        <v>0</v>
      </c>
      <c r="M73" s="36">
        <v>0</v>
      </c>
      <c r="N73" s="36">
        <v>0</v>
      </c>
      <c r="O73" s="36">
        <v>0</v>
      </c>
      <c r="P73" s="36">
        <v>0</v>
      </c>
      <c r="Q73" s="36">
        <v>0</v>
      </c>
      <c r="R73" s="36">
        <v>0</v>
      </c>
      <c r="S73" s="36">
        <v>0</v>
      </c>
      <c r="T73" s="36">
        <v>0</v>
      </c>
      <c r="U73" s="36">
        <v>0</v>
      </c>
      <c r="V73" s="36">
        <v>0</v>
      </c>
      <c r="W73" s="36">
        <v>1</v>
      </c>
      <c r="X73" s="36">
        <v>0</v>
      </c>
      <c r="Y73" s="36">
        <v>0</v>
      </c>
    </row>
    <row r="74" spans="1:25" ht="16.2" customHeight="1" x14ac:dyDescent="0.3">
      <c r="A74" s="8" t="s">
        <v>2845</v>
      </c>
      <c r="B74" s="8">
        <v>2020</v>
      </c>
      <c r="C74" s="11" t="s">
        <v>2768</v>
      </c>
      <c r="D74" s="74" t="s">
        <v>2841</v>
      </c>
      <c r="E74" s="12" t="s">
        <v>63</v>
      </c>
      <c r="F74" s="40">
        <v>0</v>
      </c>
      <c r="G74" s="72">
        <v>0</v>
      </c>
      <c r="H74" s="36">
        <v>0</v>
      </c>
      <c r="I74" s="17">
        <v>0</v>
      </c>
      <c r="J74" s="36">
        <v>0</v>
      </c>
      <c r="K74" s="36">
        <v>0</v>
      </c>
      <c r="L74" s="36">
        <v>0</v>
      </c>
      <c r="M74" s="36">
        <v>0</v>
      </c>
      <c r="N74" s="36">
        <v>0</v>
      </c>
      <c r="O74" s="36">
        <v>0</v>
      </c>
      <c r="P74" s="36">
        <v>0</v>
      </c>
      <c r="Q74" s="36">
        <v>0</v>
      </c>
      <c r="R74" s="36">
        <v>0</v>
      </c>
      <c r="S74" s="36">
        <v>0</v>
      </c>
      <c r="T74" s="36">
        <v>1</v>
      </c>
      <c r="U74" s="36">
        <v>0</v>
      </c>
      <c r="V74" s="36">
        <v>1</v>
      </c>
      <c r="W74" s="36">
        <v>2</v>
      </c>
      <c r="X74" s="36">
        <v>2</v>
      </c>
      <c r="Y74" s="36">
        <v>3</v>
      </c>
    </row>
    <row r="75" spans="1:25" ht="16.2" customHeight="1" x14ac:dyDescent="0.3">
      <c r="A75" s="8" t="s">
        <v>2845</v>
      </c>
      <c r="B75" s="8">
        <v>2021</v>
      </c>
      <c r="C75" s="11" t="s">
        <v>2770</v>
      </c>
      <c r="D75" s="74" t="s">
        <v>2841</v>
      </c>
      <c r="E75" s="12" t="s">
        <v>63</v>
      </c>
      <c r="F75" s="40">
        <v>0</v>
      </c>
      <c r="G75" s="72">
        <v>0</v>
      </c>
      <c r="H75" s="36">
        <v>0</v>
      </c>
      <c r="I75" s="17">
        <v>0</v>
      </c>
      <c r="J75" s="36">
        <v>1</v>
      </c>
      <c r="K75" s="36">
        <v>0</v>
      </c>
      <c r="L75" s="36">
        <v>0</v>
      </c>
      <c r="M75" s="36">
        <v>0</v>
      </c>
      <c r="N75" s="36">
        <v>2</v>
      </c>
      <c r="O75" s="36">
        <v>1</v>
      </c>
      <c r="P75" s="36">
        <v>2</v>
      </c>
      <c r="Q75" s="36">
        <v>2</v>
      </c>
      <c r="R75" s="36">
        <v>6</v>
      </c>
      <c r="S75" s="36">
        <v>6</v>
      </c>
      <c r="T75" s="36">
        <v>2</v>
      </c>
      <c r="U75" s="36">
        <v>7</v>
      </c>
      <c r="V75" s="36">
        <v>5</v>
      </c>
      <c r="W75" s="36">
        <v>11</v>
      </c>
      <c r="X75" s="36">
        <v>15</v>
      </c>
      <c r="Y75" s="36">
        <v>14</v>
      </c>
    </row>
    <row r="76" spans="1:25" ht="16.2" customHeight="1" x14ac:dyDescent="0.3">
      <c r="A76" s="8" t="s">
        <v>2845</v>
      </c>
      <c r="B76" s="8">
        <v>2021</v>
      </c>
      <c r="C76" s="11" t="s">
        <v>2769</v>
      </c>
      <c r="D76" s="74" t="s">
        <v>2841</v>
      </c>
      <c r="E76" s="12" t="s">
        <v>63</v>
      </c>
      <c r="F76" s="40">
        <v>0</v>
      </c>
      <c r="G76" s="72">
        <v>0</v>
      </c>
      <c r="H76" s="36">
        <v>0</v>
      </c>
      <c r="I76" s="17">
        <v>0</v>
      </c>
      <c r="J76" s="36">
        <v>0</v>
      </c>
      <c r="K76" s="36">
        <v>0</v>
      </c>
      <c r="L76" s="36">
        <v>1</v>
      </c>
      <c r="M76" s="36">
        <v>1</v>
      </c>
      <c r="N76" s="36">
        <v>2</v>
      </c>
      <c r="O76" s="36">
        <v>1</v>
      </c>
      <c r="P76" s="36">
        <v>1</v>
      </c>
      <c r="Q76" s="36">
        <v>2</v>
      </c>
      <c r="R76" s="36">
        <v>7</v>
      </c>
      <c r="S76" s="36">
        <v>11</v>
      </c>
      <c r="T76" s="36">
        <v>11</v>
      </c>
      <c r="U76" s="36">
        <v>16</v>
      </c>
      <c r="V76" s="36">
        <v>17</v>
      </c>
      <c r="W76" s="36">
        <v>12</v>
      </c>
      <c r="X76" s="36">
        <v>14</v>
      </c>
      <c r="Y76" s="36">
        <v>10</v>
      </c>
    </row>
    <row r="77" spans="1:25" ht="16.2" customHeight="1" x14ac:dyDescent="0.3">
      <c r="A77" s="8" t="s">
        <v>2845</v>
      </c>
      <c r="B77" s="8">
        <v>2021</v>
      </c>
      <c r="C77" s="11" t="s">
        <v>2768</v>
      </c>
      <c r="D77" s="74" t="s">
        <v>2841</v>
      </c>
      <c r="E77" s="12" t="s">
        <v>63</v>
      </c>
      <c r="F77" s="40">
        <v>0</v>
      </c>
      <c r="G77" s="72">
        <v>0</v>
      </c>
      <c r="H77" s="36">
        <v>0</v>
      </c>
      <c r="I77" s="17">
        <v>0</v>
      </c>
      <c r="J77" s="36">
        <v>1</v>
      </c>
      <c r="K77" s="36">
        <v>0</v>
      </c>
      <c r="L77" s="36">
        <v>1</v>
      </c>
      <c r="M77" s="36">
        <v>1</v>
      </c>
      <c r="N77" s="36">
        <v>4</v>
      </c>
      <c r="O77" s="36">
        <v>2</v>
      </c>
      <c r="P77" s="36">
        <v>3</v>
      </c>
      <c r="Q77" s="36">
        <v>4</v>
      </c>
      <c r="R77" s="36">
        <v>13</v>
      </c>
      <c r="S77" s="36">
        <v>17</v>
      </c>
      <c r="T77" s="36">
        <v>13</v>
      </c>
      <c r="U77" s="36">
        <v>23</v>
      </c>
      <c r="V77" s="36">
        <v>22</v>
      </c>
      <c r="W77" s="36">
        <v>23</v>
      </c>
      <c r="X77" s="36">
        <v>29</v>
      </c>
      <c r="Y77" s="36">
        <v>24</v>
      </c>
    </row>
    <row r="78" spans="1:25" ht="16.2" customHeight="1" x14ac:dyDescent="0.3">
      <c r="A78" s="8" t="s">
        <v>2848</v>
      </c>
      <c r="B78" s="8">
        <v>2020</v>
      </c>
      <c r="C78" s="11" t="s">
        <v>2770</v>
      </c>
      <c r="D78" s="45" t="s">
        <v>2854</v>
      </c>
      <c r="E78" s="12" t="s">
        <v>2752</v>
      </c>
      <c r="F78" s="54">
        <v>97.323277126999997</v>
      </c>
      <c r="G78" s="71">
        <v>22.844531164999999</v>
      </c>
      <c r="H78" s="50">
        <v>8.2139652770999998</v>
      </c>
      <c r="I78" s="48">
        <v>0</v>
      </c>
      <c r="J78" s="50">
        <v>25.747475396999999</v>
      </c>
      <c r="K78" s="50">
        <v>35.382729073999997</v>
      </c>
      <c r="L78" s="50">
        <v>25.340889478000001</v>
      </c>
      <c r="M78" s="50">
        <v>68.358753922999995</v>
      </c>
      <c r="N78" s="50">
        <v>116.80308711000001</v>
      </c>
      <c r="O78" s="50">
        <v>177.50293583000001</v>
      </c>
      <c r="P78" s="50">
        <v>313.15023487000002</v>
      </c>
      <c r="Q78" s="50">
        <v>471.19820392000003</v>
      </c>
      <c r="R78" s="50">
        <v>611.68422539000005</v>
      </c>
      <c r="S78" s="50">
        <v>924.74023349000004</v>
      </c>
      <c r="T78" s="50">
        <v>1308.1994107</v>
      </c>
      <c r="U78" s="50">
        <v>2236.4072448000002</v>
      </c>
      <c r="V78" s="50">
        <v>3929.6593902999998</v>
      </c>
      <c r="W78" s="50">
        <v>7232.9659498999999</v>
      </c>
      <c r="X78" s="50">
        <v>13254.813018000001</v>
      </c>
      <c r="Y78" s="50">
        <v>25434.314406000001</v>
      </c>
    </row>
    <row r="79" spans="1:25" ht="16.2" customHeight="1" x14ac:dyDescent="0.3">
      <c r="A79" s="8" t="s">
        <v>2848</v>
      </c>
      <c r="B79" s="8">
        <v>2020</v>
      </c>
      <c r="C79" s="11" t="s">
        <v>2769</v>
      </c>
      <c r="D79" s="45" t="s">
        <v>2854</v>
      </c>
      <c r="E79" s="12" t="s">
        <v>2752</v>
      </c>
      <c r="F79" s="54">
        <v>323.94882847000002</v>
      </c>
      <c r="G79" s="71">
        <v>21.528132948</v>
      </c>
      <c r="H79" s="50">
        <v>0</v>
      </c>
      <c r="I79" s="48">
        <v>7.7064804271999998</v>
      </c>
      <c r="J79" s="50">
        <v>90.234381552000002</v>
      </c>
      <c r="K79" s="50">
        <v>75.852610166000005</v>
      </c>
      <c r="L79" s="50">
        <v>144.46805617999999</v>
      </c>
      <c r="M79" s="50">
        <v>138.59991260999999</v>
      </c>
      <c r="N79" s="50">
        <v>277.34270967999998</v>
      </c>
      <c r="O79" s="50">
        <v>330.10690987999999</v>
      </c>
      <c r="P79" s="50">
        <v>558.92503356999998</v>
      </c>
      <c r="Q79" s="50">
        <v>758.39781755000001</v>
      </c>
      <c r="R79" s="50">
        <v>866.39217374999998</v>
      </c>
      <c r="S79" s="50">
        <v>1417.0475254</v>
      </c>
      <c r="T79" s="50">
        <v>2051.2237839999998</v>
      </c>
      <c r="U79" s="50">
        <v>3371.2733105000002</v>
      </c>
      <c r="V79" s="50">
        <v>5354.9224582999996</v>
      </c>
      <c r="W79" s="50">
        <v>10094.011259999999</v>
      </c>
      <c r="X79" s="50">
        <v>15748.911050999999</v>
      </c>
      <c r="Y79" s="50">
        <v>28720.645171</v>
      </c>
    </row>
    <row r="80" spans="1:25" ht="16.2" customHeight="1" x14ac:dyDescent="0.3">
      <c r="A80" s="8" t="s">
        <v>2848</v>
      </c>
      <c r="B80" s="8">
        <v>2020</v>
      </c>
      <c r="C80" s="11" t="s">
        <v>2768</v>
      </c>
      <c r="D80" s="45" t="s">
        <v>2854</v>
      </c>
      <c r="E80" s="12" t="s">
        <v>2752</v>
      </c>
      <c r="F80" s="54">
        <v>213.48048922999999</v>
      </c>
      <c r="G80" s="71">
        <v>22.166805347</v>
      </c>
      <c r="H80" s="50">
        <v>3.9950709360999999</v>
      </c>
      <c r="I80" s="48">
        <v>3.9283488016999999</v>
      </c>
      <c r="J80" s="50">
        <v>58.719652124</v>
      </c>
      <c r="K80" s="50">
        <v>55.879586834000001</v>
      </c>
      <c r="L80" s="50">
        <v>85.159424619999996</v>
      </c>
      <c r="M80" s="50">
        <v>103.23920627</v>
      </c>
      <c r="N80" s="50">
        <v>195.40496524</v>
      </c>
      <c r="O80" s="50">
        <v>252.55967978000001</v>
      </c>
      <c r="P80" s="50">
        <v>432.35015055999997</v>
      </c>
      <c r="Q80" s="50">
        <v>609.44509091999998</v>
      </c>
      <c r="R80" s="50">
        <v>734.89281143999995</v>
      </c>
      <c r="S80" s="50">
        <v>1163.0304189000001</v>
      </c>
      <c r="T80" s="50">
        <v>1665.7028157</v>
      </c>
      <c r="U80" s="50">
        <v>2775.4172736</v>
      </c>
      <c r="V80" s="50">
        <v>4574.3073905000001</v>
      </c>
      <c r="W80" s="50">
        <v>8438.1435223999997</v>
      </c>
      <c r="X80" s="50">
        <v>14209.203498000001</v>
      </c>
      <c r="Y80" s="50">
        <v>26470.336644999999</v>
      </c>
    </row>
    <row r="81" spans="1:25" ht="16.2" customHeight="1" x14ac:dyDescent="0.3">
      <c r="A81" s="8" t="s">
        <v>2848</v>
      </c>
      <c r="B81" s="8">
        <v>2021</v>
      </c>
      <c r="C81" s="11" t="s">
        <v>2770</v>
      </c>
      <c r="D81" s="45" t="s">
        <v>2854</v>
      </c>
      <c r="E81" s="12" t="s">
        <v>2752</v>
      </c>
      <c r="F81" s="54">
        <v>283.87770963999998</v>
      </c>
      <c r="G81" s="71">
        <v>11.546288477999999</v>
      </c>
      <c r="H81" s="50">
        <v>0</v>
      </c>
      <c r="I81" s="48">
        <v>7.8894654860999998</v>
      </c>
      <c r="J81" s="50">
        <v>17.021189489000001</v>
      </c>
      <c r="K81" s="50">
        <v>28.929241465</v>
      </c>
      <c r="L81" s="50">
        <v>77.502946907999998</v>
      </c>
      <c r="M81" s="50">
        <v>66.995849796000002</v>
      </c>
      <c r="N81" s="50">
        <v>83.702857094999999</v>
      </c>
      <c r="O81" s="50">
        <v>199.84537452999999</v>
      </c>
      <c r="P81" s="50">
        <v>291.06791206999998</v>
      </c>
      <c r="Q81" s="50">
        <v>434.49771829000002</v>
      </c>
      <c r="R81" s="50">
        <v>607.75156649999997</v>
      </c>
      <c r="S81" s="50">
        <v>920.40399654999999</v>
      </c>
      <c r="T81" s="50">
        <v>1396.9011720000001</v>
      </c>
      <c r="U81" s="50">
        <v>2220.6580622000001</v>
      </c>
      <c r="V81" s="50">
        <v>3552.5304578999999</v>
      </c>
      <c r="W81" s="50">
        <v>7176.3712262999998</v>
      </c>
      <c r="X81" s="50">
        <v>12369.480765</v>
      </c>
      <c r="Y81" s="50">
        <v>24445.885879000001</v>
      </c>
    </row>
    <row r="82" spans="1:25" ht="16.2" customHeight="1" x14ac:dyDescent="0.3">
      <c r="A82" s="8" t="s">
        <v>2848</v>
      </c>
      <c r="B82" s="8">
        <v>2021</v>
      </c>
      <c r="C82" s="11" t="s">
        <v>2769</v>
      </c>
      <c r="D82" s="45" t="s">
        <v>2854</v>
      </c>
      <c r="E82" s="12" t="s">
        <v>2752</v>
      </c>
      <c r="F82" s="54">
        <v>225.39522987999999</v>
      </c>
      <c r="G82" s="71">
        <v>32.881190115000003</v>
      </c>
      <c r="H82" s="50">
        <v>7.8833149760000003</v>
      </c>
      <c r="I82" s="48">
        <v>15.141860255999999</v>
      </c>
      <c r="J82" s="50">
        <v>32.496807812</v>
      </c>
      <c r="K82" s="50">
        <v>56.632455509000003</v>
      </c>
      <c r="L82" s="50">
        <v>82.543008266000001</v>
      </c>
      <c r="M82" s="50">
        <v>153.93798555999999</v>
      </c>
      <c r="N82" s="50">
        <v>234.28863032999999</v>
      </c>
      <c r="O82" s="50">
        <v>300.39440239999999</v>
      </c>
      <c r="P82" s="50">
        <v>430.36886005000002</v>
      </c>
      <c r="Q82" s="50">
        <v>616.13238921000004</v>
      </c>
      <c r="R82" s="50">
        <v>893.86148576000005</v>
      </c>
      <c r="S82" s="50">
        <v>1289.3992452</v>
      </c>
      <c r="T82" s="50">
        <v>1871.4490648999999</v>
      </c>
      <c r="U82" s="50">
        <v>3237.6380690000001</v>
      </c>
      <c r="V82" s="50">
        <v>5279.8220699000003</v>
      </c>
      <c r="W82" s="50">
        <v>9262.7361184000001</v>
      </c>
      <c r="X82" s="50">
        <v>14650.308933</v>
      </c>
      <c r="Y82" s="50">
        <v>29559.696435000002</v>
      </c>
    </row>
    <row r="83" spans="1:25" ht="16.2" customHeight="1" x14ac:dyDescent="0.3">
      <c r="A83" s="8" t="s">
        <v>2848</v>
      </c>
      <c r="B83" s="8">
        <v>2021</v>
      </c>
      <c r="C83" s="11" t="s">
        <v>2768</v>
      </c>
      <c r="D83" s="45" t="s">
        <v>2854</v>
      </c>
      <c r="E83" s="12" t="s">
        <v>2752</v>
      </c>
      <c r="F83" s="54">
        <v>253.92945863</v>
      </c>
      <c r="G83" s="71">
        <v>22.491433307000001</v>
      </c>
      <c r="H83" s="50">
        <v>4.0558059414000001</v>
      </c>
      <c r="I83" s="48">
        <v>11.590374548</v>
      </c>
      <c r="J83" s="50">
        <v>24.938732357999999</v>
      </c>
      <c r="K83" s="50">
        <v>42.929178567000001</v>
      </c>
      <c r="L83" s="50">
        <v>80.044446719000007</v>
      </c>
      <c r="M83" s="50">
        <v>110.22916365</v>
      </c>
      <c r="N83" s="50">
        <v>157.53215900000001</v>
      </c>
      <c r="O83" s="50">
        <v>249.18542915</v>
      </c>
      <c r="P83" s="50">
        <v>358.93508942</v>
      </c>
      <c r="Q83" s="50">
        <v>521.74662268999998</v>
      </c>
      <c r="R83" s="50">
        <v>745.93160776000002</v>
      </c>
      <c r="S83" s="50">
        <v>1098.9203319999999</v>
      </c>
      <c r="T83" s="50">
        <v>1625.2046319000001</v>
      </c>
      <c r="U83" s="50">
        <v>2703.0484907999999</v>
      </c>
      <c r="V83" s="50">
        <v>4341.1285632999998</v>
      </c>
      <c r="W83" s="50">
        <v>8059.2347300000001</v>
      </c>
      <c r="X83" s="50">
        <v>13247.996085000001</v>
      </c>
      <c r="Y83" s="50">
        <v>26090.457554000001</v>
      </c>
    </row>
    <row r="84" spans="1:25" ht="16.2" customHeight="1" x14ac:dyDescent="0.3">
      <c r="A84" s="8" t="s">
        <v>2848</v>
      </c>
      <c r="B84" s="8">
        <v>2020</v>
      </c>
      <c r="C84" s="11" t="s">
        <v>2770</v>
      </c>
      <c r="D84" s="45" t="s">
        <v>2854</v>
      </c>
      <c r="E84" s="12" t="s">
        <v>63</v>
      </c>
      <c r="F84" s="40">
        <v>2</v>
      </c>
      <c r="G84" s="72">
        <v>2</v>
      </c>
      <c r="H84" s="36">
        <v>1</v>
      </c>
      <c r="I84" s="17">
        <v>0</v>
      </c>
      <c r="J84" s="36">
        <v>3</v>
      </c>
      <c r="K84" s="36">
        <v>5</v>
      </c>
      <c r="L84" s="36">
        <v>4</v>
      </c>
      <c r="M84" s="36">
        <v>11</v>
      </c>
      <c r="N84" s="36">
        <v>18</v>
      </c>
      <c r="O84" s="36">
        <v>25</v>
      </c>
      <c r="P84" s="36">
        <v>47</v>
      </c>
      <c r="Q84" s="36">
        <v>81</v>
      </c>
      <c r="R84" s="36">
        <v>107</v>
      </c>
      <c r="S84" s="36">
        <v>144</v>
      </c>
      <c r="T84" s="36">
        <v>174</v>
      </c>
      <c r="U84" s="36">
        <v>286</v>
      </c>
      <c r="V84" s="36">
        <v>367</v>
      </c>
      <c r="W84" s="36">
        <v>509</v>
      </c>
      <c r="X84" s="36">
        <v>592</v>
      </c>
      <c r="Y84" s="36">
        <v>654</v>
      </c>
    </row>
    <row r="85" spans="1:25" ht="16.2" customHeight="1" x14ac:dyDescent="0.3">
      <c r="A85" s="8" t="s">
        <v>2848</v>
      </c>
      <c r="B85" s="8">
        <v>2020</v>
      </c>
      <c r="C85" s="11" t="s">
        <v>2769</v>
      </c>
      <c r="D85" s="45" t="s">
        <v>2854</v>
      </c>
      <c r="E85" s="12" t="s">
        <v>63</v>
      </c>
      <c r="F85" s="40">
        <v>7</v>
      </c>
      <c r="G85" s="72">
        <v>2</v>
      </c>
      <c r="H85" s="36">
        <v>0</v>
      </c>
      <c r="I85" s="17">
        <v>1</v>
      </c>
      <c r="J85" s="36">
        <v>11</v>
      </c>
      <c r="K85" s="36">
        <v>11</v>
      </c>
      <c r="L85" s="36">
        <v>23</v>
      </c>
      <c r="M85" s="36">
        <v>22</v>
      </c>
      <c r="N85" s="36">
        <v>41</v>
      </c>
      <c r="O85" s="36">
        <v>45</v>
      </c>
      <c r="P85" s="36">
        <v>79</v>
      </c>
      <c r="Q85" s="36">
        <v>121</v>
      </c>
      <c r="R85" s="36">
        <v>142</v>
      </c>
      <c r="S85" s="36">
        <v>207</v>
      </c>
      <c r="T85" s="36">
        <v>253</v>
      </c>
      <c r="U85" s="36">
        <v>390</v>
      </c>
      <c r="V85" s="36">
        <v>413</v>
      </c>
      <c r="W85" s="36">
        <v>517</v>
      </c>
      <c r="X85" s="36">
        <v>436</v>
      </c>
      <c r="Y85" s="36">
        <v>340</v>
      </c>
    </row>
    <row r="86" spans="1:25" ht="16.2" customHeight="1" x14ac:dyDescent="0.3">
      <c r="A86" s="8" t="s">
        <v>2848</v>
      </c>
      <c r="B86" s="8">
        <v>2020</v>
      </c>
      <c r="C86" s="11" t="s">
        <v>2768</v>
      </c>
      <c r="D86" s="45" t="s">
        <v>2854</v>
      </c>
      <c r="E86" s="12" t="s">
        <v>63</v>
      </c>
      <c r="F86" s="40">
        <v>9</v>
      </c>
      <c r="G86" s="72">
        <v>4</v>
      </c>
      <c r="H86" s="36">
        <v>1</v>
      </c>
      <c r="I86" s="17">
        <v>1</v>
      </c>
      <c r="J86" s="36">
        <v>14</v>
      </c>
      <c r="K86" s="36">
        <v>16</v>
      </c>
      <c r="L86" s="36">
        <v>27</v>
      </c>
      <c r="M86" s="36">
        <v>33</v>
      </c>
      <c r="N86" s="36">
        <v>59</v>
      </c>
      <c r="O86" s="36">
        <v>70</v>
      </c>
      <c r="P86" s="36">
        <v>126</v>
      </c>
      <c r="Q86" s="36">
        <v>202</v>
      </c>
      <c r="R86" s="36">
        <v>249</v>
      </c>
      <c r="S86" s="36">
        <v>351</v>
      </c>
      <c r="T86" s="36">
        <v>427</v>
      </c>
      <c r="U86" s="36">
        <v>676</v>
      </c>
      <c r="V86" s="36">
        <v>780</v>
      </c>
      <c r="W86" s="36">
        <v>1026</v>
      </c>
      <c r="X86" s="36">
        <v>1028</v>
      </c>
      <c r="Y86" s="36">
        <v>994</v>
      </c>
    </row>
    <row r="87" spans="1:25" ht="16.2" customHeight="1" x14ac:dyDescent="0.3">
      <c r="A87" s="8" t="s">
        <v>2848</v>
      </c>
      <c r="B87" s="8">
        <v>2021</v>
      </c>
      <c r="C87" s="11" t="s">
        <v>2770</v>
      </c>
      <c r="D87" s="45" t="s">
        <v>2854</v>
      </c>
      <c r="E87" s="12" t="s">
        <v>63</v>
      </c>
      <c r="F87" s="40">
        <v>6</v>
      </c>
      <c r="G87" s="72">
        <v>1</v>
      </c>
      <c r="H87" s="36">
        <v>0</v>
      </c>
      <c r="I87" s="17">
        <v>1</v>
      </c>
      <c r="J87" s="36">
        <v>2</v>
      </c>
      <c r="K87" s="36">
        <v>4</v>
      </c>
      <c r="L87" s="36">
        <v>12</v>
      </c>
      <c r="M87" s="36">
        <v>11</v>
      </c>
      <c r="N87" s="36">
        <v>13</v>
      </c>
      <c r="O87" s="36">
        <v>29</v>
      </c>
      <c r="P87" s="36">
        <v>42</v>
      </c>
      <c r="Q87" s="36">
        <v>74</v>
      </c>
      <c r="R87" s="36">
        <v>107</v>
      </c>
      <c r="S87" s="36">
        <v>147</v>
      </c>
      <c r="T87" s="36">
        <v>190</v>
      </c>
      <c r="U87" s="36">
        <v>282</v>
      </c>
      <c r="V87" s="36">
        <v>350</v>
      </c>
      <c r="W87" s="36">
        <v>508</v>
      </c>
      <c r="X87" s="36">
        <v>562</v>
      </c>
      <c r="Y87" s="36">
        <v>642</v>
      </c>
    </row>
    <row r="88" spans="1:25" ht="16.2" customHeight="1" x14ac:dyDescent="0.3">
      <c r="A88" s="8" t="s">
        <v>2848</v>
      </c>
      <c r="B88" s="8">
        <v>2021</v>
      </c>
      <c r="C88" s="11" t="s">
        <v>2769</v>
      </c>
      <c r="D88" s="45" t="s">
        <v>2854</v>
      </c>
      <c r="E88" s="12" t="s">
        <v>63</v>
      </c>
      <c r="F88" s="40">
        <v>5</v>
      </c>
      <c r="G88" s="72">
        <v>3</v>
      </c>
      <c r="H88" s="36">
        <v>1</v>
      </c>
      <c r="I88" s="17">
        <v>2</v>
      </c>
      <c r="J88" s="36">
        <v>4</v>
      </c>
      <c r="K88" s="36">
        <v>8</v>
      </c>
      <c r="L88" s="36">
        <v>13</v>
      </c>
      <c r="M88" s="36">
        <v>25</v>
      </c>
      <c r="N88" s="36">
        <v>35</v>
      </c>
      <c r="O88" s="36">
        <v>42</v>
      </c>
      <c r="P88" s="36">
        <v>59</v>
      </c>
      <c r="Q88" s="36">
        <v>97</v>
      </c>
      <c r="R88" s="36">
        <v>147</v>
      </c>
      <c r="S88" s="36">
        <v>193</v>
      </c>
      <c r="T88" s="36">
        <v>236</v>
      </c>
      <c r="U88" s="36">
        <v>371</v>
      </c>
      <c r="V88" s="36">
        <v>437</v>
      </c>
      <c r="W88" s="36">
        <v>481</v>
      </c>
      <c r="X88" s="36">
        <v>417</v>
      </c>
      <c r="Y88" s="36">
        <v>368</v>
      </c>
    </row>
    <row r="89" spans="1:25" ht="16.2" customHeight="1" x14ac:dyDescent="0.3">
      <c r="A89" s="8" t="s">
        <v>2848</v>
      </c>
      <c r="B89" s="8">
        <v>2021</v>
      </c>
      <c r="C89" s="11" t="s">
        <v>2768</v>
      </c>
      <c r="D89" s="45" t="s">
        <v>2854</v>
      </c>
      <c r="E89" s="12" t="s">
        <v>63</v>
      </c>
      <c r="F89" s="40">
        <v>11</v>
      </c>
      <c r="G89" s="72">
        <v>4</v>
      </c>
      <c r="H89" s="36">
        <v>1</v>
      </c>
      <c r="I89" s="17">
        <v>3</v>
      </c>
      <c r="J89" s="36">
        <v>6</v>
      </c>
      <c r="K89" s="36">
        <v>12</v>
      </c>
      <c r="L89" s="36">
        <v>25</v>
      </c>
      <c r="M89" s="36">
        <v>36</v>
      </c>
      <c r="N89" s="36">
        <v>48</v>
      </c>
      <c r="O89" s="36">
        <v>71</v>
      </c>
      <c r="P89" s="36">
        <v>101</v>
      </c>
      <c r="Q89" s="36">
        <v>171</v>
      </c>
      <c r="R89" s="36">
        <v>254</v>
      </c>
      <c r="S89" s="36">
        <v>340</v>
      </c>
      <c r="T89" s="36">
        <v>426</v>
      </c>
      <c r="U89" s="36">
        <v>653</v>
      </c>
      <c r="V89" s="36">
        <v>787</v>
      </c>
      <c r="W89" s="36">
        <v>989</v>
      </c>
      <c r="X89" s="36">
        <v>979</v>
      </c>
      <c r="Y89" s="36">
        <v>1010</v>
      </c>
    </row>
    <row r="90" spans="1:25" ht="16.2" customHeight="1" x14ac:dyDescent="0.3">
      <c r="A90" s="8" t="s">
        <v>2848</v>
      </c>
      <c r="B90" s="8">
        <v>2020</v>
      </c>
      <c r="C90" s="11" t="s">
        <v>2770</v>
      </c>
      <c r="D90" s="45" t="s">
        <v>2728</v>
      </c>
      <c r="E90" s="12" t="s">
        <v>2752</v>
      </c>
      <c r="F90" s="54">
        <v>48.661638564</v>
      </c>
      <c r="G90" s="71">
        <v>0</v>
      </c>
      <c r="H90" s="50">
        <v>0</v>
      </c>
      <c r="I90" s="48">
        <v>0</v>
      </c>
      <c r="J90" s="50">
        <v>0</v>
      </c>
      <c r="K90" s="50">
        <v>7.0765458148000002</v>
      </c>
      <c r="L90" s="50">
        <v>0</v>
      </c>
      <c r="M90" s="50">
        <v>0</v>
      </c>
      <c r="N90" s="50">
        <v>0</v>
      </c>
      <c r="O90" s="50">
        <v>0</v>
      </c>
      <c r="P90" s="50">
        <v>53.302167638</v>
      </c>
      <c r="Q90" s="50">
        <v>40.720832438000002</v>
      </c>
      <c r="R90" s="50">
        <v>62.883425039999999</v>
      </c>
      <c r="S90" s="50">
        <v>77.061686124000005</v>
      </c>
      <c r="T90" s="50">
        <v>157.88613577000001</v>
      </c>
      <c r="U90" s="50">
        <v>375.34107605999998</v>
      </c>
      <c r="V90" s="50">
        <v>631.74360770999999</v>
      </c>
      <c r="W90" s="50">
        <v>1207.8626832</v>
      </c>
      <c r="X90" s="50">
        <v>2619.6167621</v>
      </c>
      <c r="Y90" s="50">
        <v>4550.1755129000003</v>
      </c>
    </row>
    <row r="91" spans="1:25" ht="16.2" customHeight="1" x14ac:dyDescent="0.3">
      <c r="A91" s="8" t="s">
        <v>2848</v>
      </c>
      <c r="B91" s="8">
        <v>2020</v>
      </c>
      <c r="C91" s="11" t="s">
        <v>2769</v>
      </c>
      <c r="D91" s="45" t="s">
        <v>2728</v>
      </c>
      <c r="E91" s="12" t="s">
        <v>2752</v>
      </c>
      <c r="F91" s="54">
        <v>0</v>
      </c>
      <c r="G91" s="71">
        <v>0</v>
      </c>
      <c r="H91" s="50">
        <v>0</v>
      </c>
      <c r="I91" s="48">
        <v>0</v>
      </c>
      <c r="J91" s="50">
        <v>0</v>
      </c>
      <c r="K91" s="50">
        <v>0</v>
      </c>
      <c r="L91" s="50">
        <v>0</v>
      </c>
      <c r="M91" s="50">
        <v>0</v>
      </c>
      <c r="N91" s="50">
        <v>13.528912668</v>
      </c>
      <c r="O91" s="50">
        <v>0</v>
      </c>
      <c r="P91" s="50">
        <v>42.450002550000001</v>
      </c>
      <c r="Q91" s="50">
        <v>62.677505582999999</v>
      </c>
      <c r="R91" s="50">
        <v>73.216240036000002</v>
      </c>
      <c r="S91" s="50">
        <v>191.67792614000001</v>
      </c>
      <c r="T91" s="50">
        <v>283.76613613000001</v>
      </c>
      <c r="U91" s="50">
        <v>631.03320941000004</v>
      </c>
      <c r="V91" s="50">
        <v>855.75032021000004</v>
      </c>
      <c r="W91" s="50">
        <v>2264.8071687000001</v>
      </c>
      <c r="X91" s="50">
        <v>4117.8345406999997</v>
      </c>
      <c r="Y91" s="50">
        <v>5659.6565484000002</v>
      </c>
    </row>
    <row r="92" spans="1:25" ht="16.2" customHeight="1" x14ac:dyDescent="0.3">
      <c r="A92" s="8" t="s">
        <v>2848</v>
      </c>
      <c r="B92" s="8">
        <v>2020</v>
      </c>
      <c r="C92" s="11" t="s">
        <v>2768</v>
      </c>
      <c r="D92" s="45" t="s">
        <v>2728</v>
      </c>
      <c r="E92" s="12" t="s">
        <v>2752</v>
      </c>
      <c r="F92" s="54">
        <v>23.720054358999999</v>
      </c>
      <c r="G92" s="71">
        <v>0</v>
      </c>
      <c r="H92" s="50">
        <v>0</v>
      </c>
      <c r="I92" s="48">
        <v>0</v>
      </c>
      <c r="J92" s="50">
        <v>0</v>
      </c>
      <c r="K92" s="50">
        <v>3.4924741771000001</v>
      </c>
      <c r="L92" s="50">
        <v>0</v>
      </c>
      <c r="M92" s="50">
        <v>0</v>
      </c>
      <c r="N92" s="50">
        <v>6.6238971268000002</v>
      </c>
      <c r="O92" s="50">
        <v>0</v>
      </c>
      <c r="P92" s="50">
        <v>48.038905618000001</v>
      </c>
      <c r="Q92" s="50">
        <v>51.289933394999998</v>
      </c>
      <c r="R92" s="50">
        <v>67.881665314000003</v>
      </c>
      <c r="S92" s="50">
        <v>132.53907907999999</v>
      </c>
      <c r="T92" s="50">
        <v>218.45282829000001</v>
      </c>
      <c r="U92" s="50">
        <v>496.78326939999999</v>
      </c>
      <c r="V92" s="50">
        <v>733.06208182</v>
      </c>
      <c r="W92" s="50">
        <v>1653.0865965</v>
      </c>
      <c r="X92" s="50">
        <v>3192.9241321999998</v>
      </c>
      <c r="Y92" s="50">
        <v>4899.9415922999997</v>
      </c>
    </row>
    <row r="93" spans="1:25" ht="16.2" customHeight="1" x14ac:dyDescent="0.3">
      <c r="A93" s="8" t="s">
        <v>2848</v>
      </c>
      <c r="B93" s="8">
        <v>2021</v>
      </c>
      <c r="C93" s="11" t="s">
        <v>2770</v>
      </c>
      <c r="D93" s="45" t="s">
        <v>2728</v>
      </c>
      <c r="E93" s="12" t="s">
        <v>2752</v>
      </c>
      <c r="F93" s="54">
        <v>0</v>
      </c>
      <c r="G93" s="71">
        <v>0</v>
      </c>
      <c r="H93" s="50">
        <v>0</v>
      </c>
      <c r="I93" s="48">
        <v>0</v>
      </c>
      <c r="J93" s="50">
        <v>0</v>
      </c>
      <c r="K93" s="50">
        <v>0</v>
      </c>
      <c r="L93" s="50">
        <v>6.4585789089999999</v>
      </c>
      <c r="M93" s="50">
        <v>0</v>
      </c>
      <c r="N93" s="50">
        <v>6.4386813150000002</v>
      </c>
      <c r="O93" s="50">
        <v>13.782439623</v>
      </c>
      <c r="P93" s="50">
        <v>13.860376765</v>
      </c>
      <c r="Q93" s="50">
        <v>52.844317089</v>
      </c>
      <c r="R93" s="50">
        <v>28.399605910999998</v>
      </c>
      <c r="S93" s="50">
        <v>87.657523480999998</v>
      </c>
      <c r="T93" s="50">
        <v>117.6337829</v>
      </c>
      <c r="U93" s="50">
        <v>70.872065813999995</v>
      </c>
      <c r="V93" s="50">
        <v>223.30191450000001</v>
      </c>
      <c r="W93" s="50">
        <v>423.80145037</v>
      </c>
      <c r="X93" s="50">
        <v>396.17554051000002</v>
      </c>
      <c r="Y93" s="50">
        <v>951.94259654999996</v>
      </c>
    </row>
    <row r="94" spans="1:25" ht="16.2" customHeight="1" x14ac:dyDescent="0.3">
      <c r="A94" s="8" t="s">
        <v>2848</v>
      </c>
      <c r="B94" s="8">
        <v>2021</v>
      </c>
      <c r="C94" s="11" t="s">
        <v>2769</v>
      </c>
      <c r="D94" s="45" t="s">
        <v>2728</v>
      </c>
      <c r="E94" s="12" t="s">
        <v>2752</v>
      </c>
      <c r="F94" s="54">
        <v>0</v>
      </c>
      <c r="G94" s="71">
        <v>0</v>
      </c>
      <c r="H94" s="50">
        <v>0</v>
      </c>
      <c r="I94" s="48">
        <v>0</v>
      </c>
      <c r="J94" s="50">
        <v>0</v>
      </c>
      <c r="K94" s="50">
        <v>0</v>
      </c>
      <c r="L94" s="50">
        <v>6.3494621743000002</v>
      </c>
      <c r="M94" s="50">
        <v>0</v>
      </c>
      <c r="N94" s="50">
        <v>13.387921733000001</v>
      </c>
      <c r="O94" s="50">
        <v>14.304495352</v>
      </c>
      <c r="P94" s="50">
        <v>21.883162375000001</v>
      </c>
      <c r="Q94" s="50">
        <v>38.111281806999997</v>
      </c>
      <c r="R94" s="50">
        <v>85.129665309999993</v>
      </c>
      <c r="S94" s="50">
        <v>86.850726363000007</v>
      </c>
      <c r="T94" s="50">
        <v>103.08829595</v>
      </c>
      <c r="U94" s="50">
        <v>200.71610670000001</v>
      </c>
      <c r="V94" s="50">
        <v>253.72142669999999</v>
      </c>
      <c r="W94" s="50">
        <v>423.65944824000002</v>
      </c>
      <c r="X94" s="50">
        <v>526.98952996000003</v>
      </c>
      <c r="Y94" s="50">
        <v>1767.1557651999999</v>
      </c>
    </row>
    <row r="95" spans="1:25" ht="16.2" customHeight="1" x14ac:dyDescent="0.3">
      <c r="A95" s="8" t="s">
        <v>2848</v>
      </c>
      <c r="B95" s="8">
        <v>2021</v>
      </c>
      <c r="C95" s="11" t="s">
        <v>2768</v>
      </c>
      <c r="D95" s="45" t="s">
        <v>2728</v>
      </c>
      <c r="E95" s="12" t="s">
        <v>2752</v>
      </c>
      <c r="F95" s="54">
        <v>0</v>
      </c>
      <c r="G95" s="71">
        <v>0</v>
      </c>
      <c r="H95" s="50">
        <v>0</v>
      </c>
      <c r="I95" s="48">
        <v>0</v>
      </c>
      <c r="J95" s="50">
        <v>0</v>
      </c>
      <c r="K95" s="50">
        <v>0</v>
      </c>
      <c r="L95" s="50">
        <v>6.4035557374999996</v>
      </c>
      <c r="M95" s="50">
        <v>0</v>
      </c>
      <c r="N95" s="50">
        <v>9.8457599375000004</v>
      </c>
      <c r="O95" s="50">
        <v>14.038615727</v>
      </c>
      <c r="P95" s="50">
        <v>17.769063833000001</v>
      </c>
      <c r="Q95" s="50">
        <v>45.767247603999998</v>
      </c>
      <c r="R95" s="50">
        <v>55.798033650999997</v>
      </c>
      <c r="S95" s="50">
        <v>87.267202831999995</v>
      </c>
      <c r="T95" s="50">
        <v>110.63599607</v>
      </c>
      <c r="U95" s="50">
        <v>132.46179434000001</v>
      </c>
      <c r="V95" s="50">
        <v>237.18999774</v>
      </c>
      <c r="W95" s="50">
        <v>423.74136092999998</v>
      </c>
      <c r="X95" s="50">
        <v>446.56166578</v>
      </c>
      <c r="Y95" s="50">
        <v>1214.1104009999999</v>
      </c>
    </row>
    <row r="96" spans="1:25" ht="16.2" customHeight="1" x14ac:dyDescent="0.3">
      <c r="A96" s="8" t="s">
        <v>2848</v>
      </c>
      <c r="B96" s="8">
        <v>2020</v>
      </c>
      <c r="C96" s="11" t="s">
        <v>2770</v>
      </c>
      <c r="D96" s="45" t="s">
        <v>2728</v>
      </c>
      <c r="E96" s="12" t="s">
        <v>63</v>
      </c>
      <c r="F96" s="40">
        <v>1</v>
      </c>
      <c r="G96" s="72">
        <v>0</v>
      </c>
      <c r="H96" s="36">
        <v>0</v>
      </c>
      <c r="I96" s="17">
        <v>0</v>
      </c>
      <c r="J96" s="36">
        <v>0</v>
      </c>
      <c r="K96" s="36">
        <v>1</v>
      </c>
      <c r="L96" s="36">
        <v>0</v>
      </c>
      <c r="M96" s="36">
        <v>0</v>
      </c>
      <c r="N96" s="36">
        <v>0</v>
      </c>
      <c r="O96" s="36">
        <v>0</v>
      </c>
      <c r="P96" s="36">
        <v>8</v>
      </c>
      <c r="Q96" s="36">
        <v>7</v>
      </c>
      <c r="R96" s="36">
        <v>11</v>
      </c>
      <c r="S96" s="36">
        <v>12</v>
      </c>
      <c r="T96" s="36">
        <v>21</v>
      </c>
      <c r="U96" s="36">
        <v>48</v>
      </c>
      <c r="V96" s="36">
        <v>59</v>
      </c>
      <c r="W96" s="36">
        <v>85</v>
      </c>
      <c r="X96" s="36">
        <v>117</v>
      </c>
      <c r="Y96" s="36">
        <v>117</v>
      </c>
    </row>
    <row r="97" spans="1:25" ht="16.2" customHeight="1" x14ac:dyDescent="0.3">
      <c r="A97" s="8" t="s">
        <v>2848</v>
      </c>
      <c r="B97" s="8">
        <v>2020</v>
      </c>
      <c r="C97" s="11" t="s">
        <v>2769</v>
      </c>
      <c r="D97" s="45" t="s">
        <v>2728</v>
      </c>
      <c r="E97" s="12" t="s">
        <v>63</v>
      </c>
      <c r="F97" s="40">
        <v>0</v>
      </c>
      <c r="G97" s="72">
        <v>0</v>
      </c>
      <c r="H97" s="36">
        <v>0</v>
      </c>
      <c r="I97" s="17">
        <v>0</v>
      </c>
      <c r="J97" s="36">
        <v>0</v>
      </c>
      <c r="K97" s="36">
        <v>0</v>
      </c>
      <c r="L97" s="36">
        <v>0</v>
      </c>
      <c r="M97" s="36">
        <v>0</v>
      </c>
      <c r="N97" s="36">
        <v>2</v>
      </c>
      <c r="O97" s="36">
        <v>0</v>
      </c>
      <c r="P97" s="36">
        <v>6</v>
      </c>
      <c r="Q97" s="36">
        <v>10</v>
      </c>
      <c r="R97" s="36">
        <v>12</v>
      </c>
      <c r="S97" s="36">
        <v>28</v>
      </c>
      <c r="T97" s="36">
        <v>35</v>
      </c>
      <c r="U97" s="36">
        <v>73</v>
      </c>
      <c r="V97" s="36">
        <v>66</v>
      </c>
      <c r="W97" s="36">
        <v>116</v>
      </c>
      <c r="X97" s="36">
        <v>114</v>
      </c>
      <c r="Y97" s="36">
        <v>67</v>
      </c>
    </row>
    <row r="98" spans="1:25" ht="16.2" customHeight="1" x14ac:dyDescent="0.3">
      <c r="A98" s="8" t="s">
        <v>2848</v>
      </c>
      <c r="B98" s="8">
        <v>2020</v>
      </c>
      <c r="C98" s="11" t="s">
        <v>2768</v>
      </c>
      <c r="D98" s="45" t="s">
        <v>2728</v>
      </c>
      <c r="E98" s="12" t="s">
        <v>63</v>
      </c>
      <c r="F98" s="40">
        <v>1</v>
      </c>
      <c r="G98" s="72">
        <v>0</v>
      </c>
      <c r="H98" s="36">
        <v>0</v>
      </c>
      <c r="I98" s="17">
        <v>0</v>
      </c>
      <c r="J98" s="36">
        <v>0</v>
      </c>
      <c r="K98" s="36">
        <v>1</v>
      </c>
      <c r="L98" s="36">
        <v>0</v>
      </c>
      <c r="M98" s="36">
        <v>0</v>
      </c>
      <c r="N98" s="36">
        <v>2</v>
      </c>
      <c r="O98" s="36">
        <v>0</v>
      </c>
      <c r="P98" s="36">
        <v>14</v>
      </c>
      <c r="Q98" s="36">
        <v>17</v>
      </c>
      <c r="R98" s="36">
        <v>23</v>
      </c>
      <c r="S98" s="36">
        <v>40</v>
      </c>
      <c r="T98" s="36">
        <v>56</v>
      </c>
      <c r="U98" s="36">
        <v>121</v>
      </c>
      <c r="V98" s="36">
        <v>125</v>
      </c>
      <c r="W98" s="36">
        <v>201</v>
      </c>
      <c r="X98" s="36">
        <v>231</v>
      </c>
      <c r="Y98" s="36">
        <v>184</v>
      </c>
    </row>
    <row r="99" spans="1:25" ht="16.2" customHeight="1" x14ac:dyDescent="0.3">
      <c r="A99" s="8" t="s">
        <v>2848</v>
      </c>
      <c r="B99" s="8">
        <v>2021</v>
      </c>
      <c r="C99" s="11" t="s">
        <v>2770</v>
      </c>
      <c r="D99" s="45" t="s">
        <v>2728</v>
      </c>
      <c r="E99" s="12" t="s">
        <v>63</v>
      </c>
      <c r="F99" s="40">
        <v>0</v>
      </c>
      <c r="G99" s="72">
        <v>0</v>
      </c>
      <c r="H99" s="36">
        <v>0</v>
      </c>
      <c r="I99" s="17">
        <v>0</v>
      </c>
      <c r="J99" s="36">
        <v>0</v>
      </c>
      <c r="K99" s="36">
        <v>0</v>
      </c>
      <c r="L99" s="36">
        <v>1</v>
      </c>
      <c r="M99" s="36">
        <v>0</v>
      </c>
      <c r="N99" s="36">
        <v>1</v>
      </c>
      <c r="O99" s="36">
        <v>2</v>
      </c>
      <c r="P99" s="36">
        <v>2</v>
      </c>
      <c r="Q99" s="36">
        <v>9</v>
      </c>
      <c r="R99" s="36">
        <v>5</v>
      </c>
      <c r="S99" s="36">
        <v>14</v>
      </c>
      <c r="T99" s="36">
        <v>16</v>
      </c>
      <c r="U99" s="36">
        <v>9</v>
      </c>
      <c r="V99" s="36">
        <v>22</v>
      </c>
      <c r="W99" s="36">
        <v>30</v>
      </c>
      <c r="X99" s="36">
        <v>18</v>
      </c>
      <c r="Y99" s="36">
        <v>25</v>
      </c>
    </row>
    <row r="100" spans="1:25" ht="16.2" customHeight="1" x14ac:dyDescent="0.3">
      <c r="A100" s="8" t="s">
        <v>2848</v>
      </c>
      <c r="B100" s="8">
        <v>2021</v>
      </c>
      <c r="C100" s="11" t="s">
        <v>2769</v>
      </c>
      <c r="D100" s="45" t="s">
        <v>2728</v>
      </c>
      <c r="E100" s="12" t="s">
        <v>63</v>
      </c>
      <c r="F100" s="40">
        <v>0</v>
      </c>
      <c r="G100" s="72">
        <v>0</v>
      </c>
      <c r="H100" s="36">
        <v>0</v>
      </c>
      <c r="I100" s="17">
        <v>0</v>
      </c>
      <c r="J100" s="36">
        <v>0</v>
      </c>
      <c r="K100" s="36">
        <v>0</v>
      </c>
      <c r="L100" s="36">
        <v>1</v>
      </c>
      <c r="M100" s="36">
        <v>0</v>
      </c>
      <c r="N100" s="36">
        <v>2</v>
      </c>
      <c r="O100" s="36">
        <v>2</v>
      </c>
      <c r="P100" s="36">
        <v>3</v>
      </c>
      <c r="Q100" s="36">
        <v>6</v>
      </c>
      <c r="R100" s="36">
        <v>14</v>
      </c>
      <c r="S100" s="36">
        <v>13</v>
      </c>
      <c r="T100" s="36">
        <v>13</v>
      </c>
      <c r="U100" s="36">
        <v>23</v>
      </c>
      <c r="V100" s="36">
        <v>21</v>
      </c>
      <c r="W100" s="36">
        <v>22</v>
      </c>
      <c r="X100" s="36">
        <v>15</v>
      </c>
      <c r="Y100" s="36">
        <v>22</v>
      </c>
    </row>
    <row r="101" spans="1:25" ht="16.2" customHeight="1" x14ac:dyDescent="0.3">
      <c r="A101" s="8" t="s">
        <v>2848</v>
      </c>
      <c r="B101" s="8">
        <v>2021</v>
      </c>
      <c r="C101" s="11" t="s">
        <v>2768</v>
      </c>
      <c r="D101" s="45" t="s">
        <v>2728</v>
      </c>
      <c r="E101" s="12" t="s">
        <v>63</v>
      </c>
      <c r="F101" s="40">
        <v>0</v>
      </c>
      <c r="G101" s="72">
        <v>0</v>
      </c>
      <c r="H101" s="36">
        <v>0</v>
      </c>
      <c r="I101" s="17">
        <v>0</v>
      </c>
      <c r="J101" s="36">
        <v>0</v>
      </c>
      <c r="K101" s="36">
        <v>0</v>
      </c>
      <c r="L101" s="36">
        <v>2</v>
      </c>
      <c r="M101" s="36">
        <v>0</v>
      </c>
      <c r="N101" s="36">
        <v>3</v>
      </c>
      <c r="O101" s="36">
        <v>4</v>
      </c>
      <c r="P101" s="36">
        <v>5</v>
      </c>
      <c r="Q101" s="36">
        <v>15</v>
      </c>
      <c r="R101" s="36">
        <v>19</v>
      </c>
      <c r="S101" s="36">
        <v>27</v>
      </c>
      <c r="T101" s="36">
        <v>29</v>
      </c>
      <c r="U101" s="36">
        <v>32</v>
      </c>
      <c r="V101" s="36">
        <v>43</v>
      </c>
      <c r="W101" s="36">
        <v>52</v>
      </c>
      <c r="X101" s="36">
        <v>33</v>
      </c>
      <c r="Y101" s="36">
        <v>47</v>
      </c>
    </row>
    <row r="102" spans="1:25" ht="16.2" customHeight="1" x14ac:dyDescent="0.3">
      <c r="A102" s="8" t="s">
        <v>2848</v>
      </c>
      <c r="B102" s="8">
        <v>2020</v>
      </c>
      <c r="C102" s="11" t="s">
        <v>2770</v>
      </c>
      <c r="D102" s="74" t="s">
        <v>2841</v>
      </c>
      <c r="E102" s="12" t="s">
        <v>2752</v>
      </c>
      <c r="F102" s="54">
        <v>0</v>
      </c>
      <c r="G102" s="71">
        <v>0</v>
      </c>
      <c r="H102" s="50">
        <v>0</v>
      </c>
      <c r="I102" s="48">
        <v>0</v>
      </c>
      <c r="J102" s="50">
        <v>0</v>
      </c>
      <c r="K102" s="50">
        <v>7.0765458148000002</v>
      </c>
      <c r="L102" s="50">
        <v>0</v>
      </c>
      <c r="M102" s="50">
        <v>0</v>
      </c>
      <c r="N102" s="50">
        <v>0</v>
      </c>
      <c r="O102" s="50">
        <v>0</v>
      </c>
      <c r="P102" s="50">
        <v>46.639396683000001</v>
      </c>
      <c r="Q102" s="50">
        <v>40.720832438000002</v>
      </c>
      <c r="R102" s="50">
        <v>51.450075032999997</v>
      </c>
      <c r="S102" s="50">
        <v>57.796264592999997</v>
      </c>
      <c r="T102" s="50">
        <v>97.739036428999995</v>
      </c>
      <c r="U102" s="50">
        <v>312.78423005000002</v>
      </c>
      <c r="V102" s="50">
        <v>556.79097629</v>
      </c>
      <c r="W102" s="50">
        <v>994.71044497000003</v>
      </c>
      <c r="X102" s="50">
        <v>2127.0392513000002</v>
      </c>
      <c r="Y102" s="50">
        <v>3850.1485109</v>
      </c>
    </row>
    <row r="103" spans="1:25" ht="16.2" customHeight="1" x14ac:dyDescent="0.3">
      <c r="A103" s="8" t="s">
        <v>2848</v>
      </c>
      <c r="B103" s="8">
        <v>2020</v>
      </c>
      <c r="C103" s="11" t="s">
        <v>2769</v>
      </c>
      <c r="D103" s="74" t="s">
        <v>2841</v>
      </c>
      <c r="E103" s="12" t="s">
        <v>2752</v>
      </c>
      <c r="F103" s="54">
        <v>0</v>
      </c>
      <c r="G103" s="71">
        <v>0</v>
      </c>
      <c r="H103" s="50">
        <v>0</v>
      </c>
      <c r="I103" s="48">
        <v>0</v>
      </c>
      <c r="J103" s="50">
        <v>0</v>
      </c>
      <c r="K103" s="50">
        <v>0</v>
      </c>
      <c r="L103" s="50">
        <v>0</v>
      </c>
      <c r="M103" s="50">
        <v>0</v>
      </c>
      <c r="N103" s="50">
        <v>13.528912668</v>
      </c>
      <c r="O103" s="50">
        <v>0</v>
      </c>
      <c r="P103" s="50">
        <v>28.300001699999999</v>
      </c>
      <c r="Q103" s="50">
        <v>43.874253908</v>
      </c>
      <c r="R103" s="50">
        <v>61.013533363000001</v>
      </c>
      <c r="S103" s="50">
        <v>164.29536526000001</v>
      </c>
      <c r="T103" s="50">
        <v>202.69009722999999</v>
      </c>
      <c r="U103" s="50">
        <v>510.01314185000001</v>
      </c>
      <c r="V103" s="50">
        <v>739.05709473000002</v>
      </c>
      <c r="W103" s="50">
        <v>2050.0409717000002</v>
      </c>
      <c r="X103" s="50">
        <v>3467.6501395999999</v>
      </c>
      <c r="Y103" s="50">
        <v>4814.9316904999996</v>
      </c>
    </row>
    <row r="104" spans="1:25" ht="16.2" customHeight="1" x14ac:dyDescent="0.3">
      <c r="A104" s="8" t="s">
        <v>2848</v>
      </c>
      <c r="B104" s="8">
        <v>2020</v>
      </c>
      <c r="C104" s="11" t="s">
        <v>2768</v>
      </c>
      <c r="D104" s="74" t="s">
        <v>2841</v>
      </c>
      <c r="E104" s="12" t="s">
        <v>2752</v>
      </c>
      <c r="F104" s="54">
        <v>0</v>
      </c>
      <c r="G104" s="71">
        <v>0</v>
      </c>
      <c r="H104" s="50">
        <v>0</v>
      </c>
      <c r="I104" s="48">
        <v>0</v>
      </c>
      <c r="J104" s="50">
        <v>0</v>
      </c>
      <c r="K104" s="50">
        <v>3.4924741771000001</v>
      </c>
      <c r="L104" s="50">
        <v>0</v>
      </c>
      <c r="M104" s="50">
        <v>0</v>
      </c>
      <c r="N104" s="50">
        <v>6.6238971268000002</v>
      </c>
      <c r="O104" s="50">
        <v>0</v>
      </c>
      <c r="P104" s="50">
        <v>37.744854414000002</v>
      </c>
      <c r="Q104" s="50">
        <v>42.238768678</v>
      </c>
      <c r="R104" s="50">
        <v>56.076158303</v>
      </c>
      <c r="S104" s="50">
        <v>109.34474023999999</v>
      </c>
      <c r="T104" s="50">
        <v>148.23584776999999</v>
      </c>
      <c r="U104" s="50">
        <v>406.45903859999999</v>
      </c>
      <c r="V104" s="50">
        <v>639.23013533999995</v>
      </c>
      <c r="W104" s="50">
        <v>1439.2544994</v>
      </c>
      <c r="X104" s="50">
        <v>2640.0368365999998</v>
      </c>
      <c r="Y104" s="50">
        <v>4154.2983064999999</v>
      </c>
    </row>
    <row r="105" spans="1:25" ht="16.2" customHeight="1" x14ac:dyDescent="0.3">
      <c r="A105" s="8" t="s">
        <v>2848</v>
      </c>
      <c r="B105" s="8">
        <v>2021</v>
      </c>
      <c r="C105" s="11" t="s">
        <v>2770</v>
      </c>
      <c r="D105" s="74" t="s">
        <v>2841</v>
      </c>
      <c r="E105" s="12" t="s">
        <v>2752</v>
      </c>
      <c r="F105" s="54">
        <v>0</v>
      </c>
      <c r="G105" s="71">
        <v>0</v>
      </c>
      <c r="H105" s="50">
        <v>0</v>
      </c>
      <c r="I105" s="48">
        <v>0</v>
      </c>
      <c r="J105" s="50">
        <v>0</v>
      </c>
      <c r="K105" s="50">
        <v>0</v>
      </c>
      <c r="L105" s="50">
        <v>6.4585789089999999</v>
      </c>
      <c r="M105" s="50">
        <v>0</v>
      </c>
      <c r="N105" s="50">
        <v>6.4386813150000002</v>
      </c>
      <c r="O105" s="50">
        <v>6.8912198113000001</v>
      </c>
      <c r="P105" s="50">
        <v>13.860376765</v>
      </c>
      <c r="Q105" s="50">
        <v>46.972726301000002</v>
      </c>
      <c r="R105" s="50">
        <v>22.719684729000001</v>
      </c>
      <c r="S105" s="50">
        <v>75.135020127000004</v>
      </c>
      <c r="T105" s="50">
        <v>88.225337177</v>
      </c>
      <c r="U105" s="50">
        <v>62.997391835000002</v>
      </c>
      <c r="V105" s="50">
        <v>162.40139235999999</v>
      </c>
      <c r="W105" s="50">
        <v>353.16787531</v>
      </c>
      <c r="X105" s="50">
        <v>286.12677925999998</v>
      </c>
      <c r="Y105" s="50">
        <v>685.39866952</v>
      </c>
    </row>
    <row r="106" spans="1:25" ht="16.2" customHeight="1" x14ac:dyDescent="0.3">
      <c r="A106" s="8" t="s">
        <v>2848</v>
      </c>
      <c r="B106" s="8">
        <v>2021</v>
      </c>
      <c r="C106" s="11" t="s">
        <v>2769</v>
      </c>
      <c r="D106" s="74" t="s">
        <v>2841</v>
      </c>
      <c r="E106" s="12" t="s">
        <v>2752</v>
      </c>
      <c r="F106" s="54">
        <v>0</v>
      </c>
      <c r="G106" s="71">
        <v>0</v>
      </c>
      <c r="H106" s="50">
        <v>0</v>
      </c>
      <c r="I106" s="48">
        <v>0</v>
      </c>
      <c r="J106" s="50">
        <v>0</v>
      </c>
      <c r="K106" s="50">
        <v>0</v>
      </c>
      <c r="L106" s="50">
        <v>6.3494621743000002</v>
      </c>
      <c r="M106" s="50">
        <v>0</v>
      </c>
      <c r="N106" s="50">
        <v>13.387921733000001</v>
      </c>
      <c r="O106" s="50">
        <v>7.1522476761</v>
      </c>
      <c r="P106" s="50">
        <v>14.588774917</v>
      </c>
      <c r="Q106" s="50">
        <v>31.759401506</v>
      </c>
      <c r="R106" s="50">
        <v>66.887594171999993</v>
      </c>
      <c r="S106" s="50">
        <v>73.489076152999999</v>
      </c>
      <c r="T106" s="50">
        <v>87.228558109000005</v>
      </c>
      <c r="U106" s="50">
        <v>113.44823422</v>
      </c>
      <c r="V106" s="50">
        <v>181.2295905</v>
      </c>
      <c r="W106" s="50">
        <v>385.14495295</v>
      </c>
      <c r="X106" s="50">
        <v>456.72425929000002</v>
      </c>
      <c r="Y106" s="50">
        <v>1124.5536686999999</v>
      </c>
    </row>
    <row r="107" spans="1:25" ht="16.2" customHeight="1" x14ac:dyDescent="0.3">
      <c r="A107" s="8" t="s">
        <v>2848</v>
      </c>
      <c r="B107" s="8">
        <v>2021</v>
      </c>
      <c r="C107" s="11" t="s">
        <v>2768</v>
      </c>
      <c r="D107" s="74" t="s">
        <v>2841</v>
      </c>
      <c r="E107" s="12" t="s">
        <v>2752</v>
      </c>
      <c r="F107" s="54">
        <v>0</v>
      </c>
      <c r="G107" s="71">
        <v>0</v>
      </c>
      <c r="H107" s="50">
        <v>0</v>
      </c>
      <c r="I107" s="48">
        <v>0</v>
      </c>
      <c r="J107" s="50">
        <v>0</v>
      </c>
      <c r="K107" s="50">
        <v>0</v>
      </c>
      <c r="L107" s="50">
        <v>6.4035557374999996</v>
      </c>
      <c r="M107" s="50">
        <v>0</v>
      </c>
      <c r="N107" s="50">
        <v>9.8457599375000004</v>
      </c>
      <c r="O107" s="50">
        <v>7.0193078632999999</v>
      </c>
      <c r="P107" s="50">
        <v>14.215251066</v>
      </c>
      <c r="Q107" s="50">
        <v>39.664947924000003</v>
      </c>
      <c r="R107" s="50">
        <v>44.051079199</v>
      </c>
      <c r="S107" s="50">
        <v>74.338728337999996</v>
      </c>
      <c r="T107" s="50">
        <v>87.745789983999998</v>
      </c>
      <c r="U107" s="50">
        <v>86.928052536999999</v>
      </c>
      <c r="V107" s="50">
        <v>170.99744023</v>
      </c>
      <c r="W107" s="50">
        <v>366.69925465</v>
      </c>
      <c r="X107" s="50">
        <v>351.83646395</v>
      </c>
      <c r="Y107" s="50">
        <v>826.62835815000005</v>
      </c>
    </row>
    <row r="108" spans="1:25" ht="16.2" customHeight="1" x14ac:dyDescent="0.3">
      <c r="A108" s="8" t="s">
        <v>2848</v>
      </c>
      <c r="B108" s="8">
        <v>2020</v>
      </c>
      <c r="C108" s="11" t="s">
        <v>2770</v>
      </c>
      <c r="D108" s="74" t="s">
        <v>2841</v>
      </c>
      <c r="E108" s="12" t="s">
        <v>63</v>
      </c>
      <c r="F108" s="40">
        <v>0</v>
      </c>
      <c r="G108" s="72">
        <v>0</v>
      </c>
      <c r="H108" s="36">
        <v>0</v>
      </c>
      <c r="I108" s="17">
        <v>0</v>
      </c>
      <c r="J108" s="36">
        <v>0</v>
      </c>
      <c r="K108" s="36">
        <v>1</v>
      </c>
      <c r="L108" s="36">
        <v>0</v>
      </c>
      <c r="M108" s="36">
        <v>0</v>
      </c>
      <c r="N108" s="36">
        <v>0</v>
      </c>
      <c r="O108" s="36">
        <v>0</v>
      </c>
      <c r="P108" s="36">
        <v>7</v>
      </c>
      <c r="Q108" s="36">
        <v>7</v>
      </c>
      <c r="R108" s="36">
        <v>9</v>
      </c>
      <c r="S108" s="36">
        <v>9</v>
      </c>
      <c r="T108" s="36">
        <v>13</v>
      </c>
      <c r="U108" s="36">
        <v>40</v>
      </c>
      <c r="V108" s="36">
        <v>52</v>
      </c>
      <c r="W108" s="36">
        <v>70</v>
      </c>
      <c r="X108" s="36">
        <v>95</v>
      </c>
      <c r="Y108" s="36">
        <v>99</v>
      </c>
    </row>
    <row r="109" spans="1:25" ht="16.2" customHeight="1" x14ac:dyDescent="0.3">
      <c r="A109" s="8" t="s">
        <v>2848</v>
      </c>
      <c r="B109" s="8">
        <v>2020</v>
      </c>
      <c r="C109" s="11" t="s">
        <v>2769</v>
      </c>
      <c r="D109" s="74" t="s">
        <v>2841</v>
      </c>
      <c r="E109" s="12" t="s">
        <v>63</v>
      </c>
      <c r="F109" s="40">
        <v>0</v>
      </c>
      <c r="G109" s="72">
        <v>0</v>
      </c>
      <c r="H109" s="36">
        <v>0</v>
      </c>
      <c r="I109" s="17">
        <v>0</v>
      </c>
      <c r="J109" s="36">
        <v>0</v>
      </c>
      <c r="K109" s="36">
        <v>0</v>
      </c>
      <c r="L109" s="36">
        <v>0</v>
      </c>
      <c r="M109" s="36">
        <v>0</v>
      </c>
      <c r="N109" s="36">
        <v>2</v>
      </c>
      <c r="O109" s="36">
        <v>0</v>
      </c>
      <c r="P109" s="36">
        <v>4</v>
      </c>
      <c r="Q109" s="36">
        <v>7</v>
      </c>
      <c r="R109" s="36">
        <v>10</v>
      </c>
      <c r="S109" s="36">
        <v>24</v>
      </c>
      <c r="T109" s="36">
        <v>25</v>
      </c>
      <c r="U109" s="36">
        <v>59</v>
      </c>
      <c r="V109" s="36">
        <v>57</v>
      </c>
      <c r="W109" s="36">
        <v>105</v>
      </c>
      <c r="X109" s="36">
        <v>96</v>
      </c>
      <c r="Y109" s="36">
        <v>57</v>
      </c>
    </row>
    <row r="110" spans="1:25" ht="16.2" customHeight="1" x14ac:dyDescent="0.3">
      <c r="A110" s="8" t="s">
        <v>2848</v>
      </c>
      <c r="B110" s="8">
        <v>2020</v>
      </c>
      <c r="C110" s="11" t="s">
        <v>2768</v>
      </c>
      <c r="D110" s="74" t="s">
        <v>2841</v>
      </c>
      <c r="E110" s="12" t="s">
        <v>63</v>
      </c>
      <c r="F110" s="40">
        <v>0</v>
      </c>
      <c r="G110" s="72">
        <v>0</v>
      </c>
      <c r="H110" s="36">
        <v>0</v>
      </c>
      <c r="I110" s="17">
        <v>0</v>
      </c>
      <c r="J110" s="36">
        <v>0</v>
      </c>
      <c r="K110" s="36">
        <v>1</v>
      </c>
      <c r="L110" s="36">
        <v>0</v>
      </c>
      <c r="M110" s="36">
        <v>0</v>
      </c>
      <c r="N110" s="36">
        <v>2</v>
      </c>
      <c r="O110" s="36">
        <v>0</v>
      </c>
      <c r="P110" s="36">
        <v>11</v>
      </c>
      <c r="Q110" s="36">
        <v>14</v>
      </c>
      <c r="R110" s="36">
        <v>19</v>
      </c>
      <c r="S110" s="36">
        <v>33</v>
      </c>
      <c r="T110" s="36">
        <v>38</v>
      </c>
      <c r="U110" s="36">
        <v>99</v>
      </c>
      <c r="V110" s="36">
        <v>109</v>
      </c>
      <c r="W110" s="36">
        <v>175</v>
      </c>
      <c r="X110" s="36">
        <v>191</v>
      </c>
      <c r="Y110" s="36">
        <v>156</v>
      </c>
    </row>
    <row r="111" spans="1:25" ht="16.2" customHeight="1" x14ac:dyDescent="0.3">
      <c r="A111" s="8" t="s">
        <v>2848</v>
      </c>
      <c r="B111" s="8">
        <v>2021</v>
      </c>
      <c r="C111" s="11" t="s">
        <v>2770</v>
      </c>
      <c r="D111" s="74" t="s">
        <v>2841</v>
      </c>
      <c r="E111" s="12" t="s">
        <v>63</v>
      </c>
      <c r="F111" s="40">
        <v>0</v>
      </c>
      <c r="G111" s="72">
        <v>0</v>
      </c>
      <c r="H111" s="36">
        <v>0</v>
      </c>
      <c r="I111" s="17">
        <v>0</v>
      </c>
      <c r="J111" s="36">
        <v>0</v>
      </c>
      <c r="K111" s="36">
        <v>0</v>
      </c>
      <c r="L111" s="36">
        <v>1</v>
      </c>
      <c r="M111" s="36">
        <v>0</v>
      </c>
      <c r="N111" s="36">
        <v>1</v>
      </c>
      <c r="O111" s="36">
        <v>1</v>
      </c>
      <c r="P111" s="36">
        <v>2</v>
      </c>
      <c r="Q111" s="36">
        <v>8</v>
      </c>
      <c r="R111" s="36">
        <v>4</v>
      </c>
      <c r="S111" s="36">
        <v>12</v>
      </c>
      <c r="T111" s="36">
        <v>12</v>
      </c>
      <c r="U111" s="36">
        <v>8</v>
      </c>
      <c r="V111" s="36">
        <v>16</v>
      </c>
      <c r="W111" s="36">
        <v>25</v>
      </c>
      <c r="X111" s="36">
        <v>13</v>
      </c>
      <c r="Y111" s="36">
        <v>18</v>
      </c>
    </row>
    <row r="112" spans="1:25" ht="16.2" customHeight="1" x14ac:dyDescent="0.3">
      <c r="A112" s="8" t="s">
        <v>2848</v>
      </c>
      <c r="B112" s="8">
        <v>2021</v>
      </c>
      <c r="C112" s="11" t="s">
        <v>2769</v>
      </c>
      <c r="D112" s="74" t="s">
        <v>2841</v>
      </c>
      <c r="E112" s="12" t="s">
        <v>63</v>
      </c>
      <c r="F112" s="40">
        <v>0</v>
      </c>
      <c r="G112" s="72">
        <v>0</v>
      </c>
      <c r="H112" s="36">
        <v>0</v>
      </c>
      <c r="I112" s="17">
        <v>0</v>
      </c>
      <c r="J112" s="36">
        <v>0</v>
      </c>
      <c r="K112" s="36">
        <v>0</v>
      </c>
      <c r="L112" s="36">
        <v>1</v>
      </c>
      <c r="M112" s="36">
        <v>0</v>
      </c>
      <c r="N112" s="36">
        <v>2</v>
      </c>
      <c r="O112" s="36">
        <v>1</v>
      </c>
      <c r="P112" s="36">
        <v>2</v>
      </c>
      <c r="Q112" s="36">
        <v>5</v>
      </c>
      <c r="R112" s="36">
        <v>11</v>
      </c>
      <c r="S112" s="36">
        <v>11</v>
      </c>
      <c r="T112" s="36">
        <v>11</v>
      </c>
      <c r="U112" s="36">
        <v>13</v>
      </c>
      <c r="V112" s="36">
        <v>15</v>
      </c>
      <c r="W112" s="36">
        <v>20</v>
      </c>
      <c r="X112" s="36">
        <v>13</v>
      </c>
      <c r="Y112" s="36">
        <v>14</v>
      </c>
    </row>
    <row r="113" spans="1:25" ht="16.2" customHeight="1" x14ac:dyDescent="0.3">
      <c r="A113" s="8" t="s">
        <v>2848</v>
      </c>
      <c r="B113" s="8">
        <v>2021</v>
      </c>
      <c r="C113" s="11" t="s">
        <v>2768</v>
      </c>
      <c r="D113" s="74" t="s">
        <v>2841</v>
      </c>
      <c r="E113" s="12" t="s">
        <v>63</v>
      </c>
      <c r="F113" s="40">
        <v>0</v>
      </c>
      <c r="G113" s="72">
        <v>0</v>
      </c>
      <c r="H113" s="36">
        <v>0</v>
      </c>
      <c r="I113" s="17">
        <v>0</v>
      </c>
      <c r="J113" s="36">
        <v>0</v>
      </c>
      <c r="K113" s="36">
        <v>0</v>
      </c>
      <c r="L113" s="36">
        <v>2</v>
      </c>
      <c r="M113" s="36">
        <v>0</v>
      </c>
      <c r="N113" s="36">
        <v>3</v>
      </c>
      <c r="O113" s="36">
        <v>2</v>
      </c>
      <c r="P113" s="36">
        <v>4</v>
      </c>
      <c r="Q113" s="36">
        <v>13</v>
      </c>
      <c r="R113" s="36">
        <v>15</v>
      </c>
      <c r="S113" s="36">
        <v>23</v>
      </c>
      <c r="T113" s="36">
        <v>23</v>
      </c>
      <c r="U113" s="36">
        <v>21</v>
      </c>
      <c r="V113" s="36">
        <v>31</v>
      </c>
      <c r="W113" s="36">
        <v>45</v>
      </c>
      <c r="X113" s="36">
        <v>26</v>
      </c>
      <c r="Y113" s="36">
        <v>32</v>
      </c>
    </row>
    <row r="114" spans="1:25" ht="16.2" customHeight="1" x14ac:dyDescent="0.3">
      <c r="A114" s="8" t="s">
        <v>2850</v>
      </c>
      <c r="B114" s="8">
        <v>2021</v>
      </c>
      <c r="C114" s="11" t="s">
        <v>2770</v>
      </c>
      <c r="D114" s="45" t="s">
        <v>2854</v>
      </c>
      <c r="E114" s="12" t="s">
        <v>2752</v>
      </c>
      <c r="F114" s="54">
        <v>266.3748908</v>
      </c>
      <c r="G114" s="71">
        <v>0</v>
      </c>
      <c r="H114" s="50">
        <v>0</v>
      </c>
      <c r="I114" s="48">
        <v>0</v>
      </c>
      <c r="J114" s="50">
        <v>37.938822029999997</v>
      </c>
      <c r="K114" s="50">
        <v>23.521643726000001</v>
      </c>
      <c r="L114" s="50">
        <v>14.035674783999999</v>
      </c>
      <c r="M114" s="50">
        <v>75.255521993000002</v>
      </c>
      <c r="N114" s="50">
        <v>107.39473276</v>
      </c>
      <c r="O114" s="50">
        <v>203.16375323</v>
      </c>
      <c r="P114" s="50">
        <v>318.48734159000003</v>
      </c>
      <c r="Q114" s="50">
        <v>437.38054002000001</v>
      </c>
      <c r="R114" s="50">
        <v>611.68893854999999</v>
      </c>
      <c r="S114" s="50">
        <v>1024.1530754</v>
      </c>
      <c r="T114" s="50">
        <v>1399.2870645999999</v>
      </c>
      <c r="U114" s="50">
        <v>2290.7837979000001</v>
      </c>
      <c r="V114" s="50">
        <v>4050.299657</v>
      </c>
      <c r="W114" s="50">
        <v>6854.6544357000002</v>
      </c>
      <c r="X114" s="50">
        <v>12253.347457</v>
      </c>
      <c r="Y114" s="50">
        <v>24997.464057000001</v>
      </c>
    </row>
    <row r="115" spans="1:25" ht="16.2" customHeight="1" x14ac:dyDescent="0.3">
      <c r="A115" s="8" t="s">
        <v>2850</v>
      </c>
      <c r="B115" s="8">
        <v>2021</v>
      </c>
      <c r="C115" s="11" t="s">
        <v>2769</v>
      </c>
      <c r="D115" s="45" t="s">
        <v>2854</v>
      </c>
      <c r="E115" s="12" t="s">
        <v>2752</v>
      </c>
      <c r="F115" s="54">
        <v>304.16943057999998</v>
      </c>
      <c r="G115" s="71">
        <v>35.809824274</v>
      </c>
      <c r="H115" s="50">
        <v>17.219134659000002</v>
      </c>
      <c r="I115" s="48">
        <v>8.4825125603</v>
      </c>
      <c r="J115" s="50">
        <v>72.508479715999997</v>
      </c>
      <c r="K115" s="50">
        <v>84.118075666999999</v>
      </c>
      <c r="L115" s="50">
        <v>90.360277288999995</v>
      </c>
      <c r="M115" s="50">
        <v>152.51472525</v>
      </c>
      <c r="N115" s="50">
        <v>156.69652187</v>
      </c>
      <c r="O115" s="50">
        <v>274.55095939</v>
      </c>
      <c r="P115" s="50">
        <v>416.25406809999998</v>
      </c>
      <c r="Q115" s="50">
        <v>651.73630693999996</v>
      </c>
      <c r="R115" s="50">
        <v>882.23880670000005</v>
      </c>
      <c r="S115" s="50">
        <v>1430.8395857999999</v>
      </c>
      <c r="T115" s="50">
        <v>2240.8557950999998</v>
      </c>
      <c r="U115" s="50">
        <v>3191.7212073000001</v>
      </c>
      <c r="V115" s="50">
        <v>5940.7085643</v>
      </c>
      <c r="W115" s="50">
        <v>9495.3302683999991</v>
      </c>
      <c r="X115" s="50">
        <v>14880.949898999999</v>
      </c>
      <c r="Y115" s="50">
        <v>28864.126601</v>
      </c>
    </row>
    <row r="116" spans="1:25" ht="16.2" customHeight="1" x14ac:dyDescent="0.3">
      <c r="A116" s="8" t="s">
        <v>2850</v>
      </c>
      <c r="B116" s="8">
        <v>2021</v>
      </c>
      <c r="C116" s="11" t="s">
        <v>2768</v>
      </c>
      <c r="D116" s="45" t="s">
        <v>2854</v>
      </c>
      <c r="E116" s="12" t="s">
        <v>2752</v>
      </c>
      <c r="F116" s="54">
        <v>285.74110743</v>
      </c>
      <c r="G116" s="71">
        <v>18.421948006000001</v>
      </c>
      <c r="H116" s="50">
        <v>8.8475937808000005</v>
      </c>
      <c r="I116" s="48">
        <v>4.3246413882999999</v>
      </c>
      <c r="J116" s="50">
        <v>55.616109598999998</v>
      </c>
      <c r="K116" s="50">
        <v>54.198302853999998</v>
      </c>
      <c r="L116" s="50">
        <v>52.381148025999998</v>
      </c>
      <c r="M116" s="50">
        <v>113.62969515</v>
      </c>
      <c r="N116" s="50">
        <v>131.53631891000001</v>
      </c>
      <c r="O116" s="50">
        <v>238.2709528</v>
      </c>
      <c r="P116" s="50">
        <v>365.93831219999998</v>
      </c>
      <c r="Q116" s="50">
        <v>540.53849494999997</v>
      </c>
      <c r="R116" s="50">
        <v>742.51813846000005</v>
      </c>
      <c r="S116" s="50">
        <v>1220.9808957</v>
      </c>
      <c r="T116" s="50">
        <v>1804.2278180000001</v>
      </c>
      <c r="U116" s="50">
        <v>2718.5159438000001</v>
      </c>
      <c r="V116" s="50">
        <v>4906.8230162</v>
      </c>
      <c r="W116" s="50">
        <v>7967.6080109000004</v>
      </c>
      <c r="X116" s="50">
        <v>13260.270221000001</v>
      </c>
      <c r="Y116" s="50">
        <v>26220.577346999999</v>
      </c>
    </row>
    <row r="117" spans="1:25" ht="16.2" customHeight="1" x14ac:dyDescent="0.3">
      <c r="A117" s="8" t="s">
        <v>2850</v>
      </c>
      <c r="B117" s="8">
        <v>2022</v>
      </c>
      <c r="C117" s="11" t="s">
        <v>2770</v>
      </c>
      <c r="D117" s="45" t="s">
        <v>2854</v>
      </c>
      <c r="E117" s="12" t="s">
        <v>2752</v>
      </c>
      <c r="F117" s="40">
        <v>471.75762082</v>
      </c>
      <c r="G117" s="72">
        <v>12.803948436000001</v>
      </c>
      <c r="H117" s="36">
        <v>0</v>
      </c>
      <c r="I117" s="17">
        <v>0</v>
      </c>
      <c r="J117" s="36">
        <v>0</v>
      </c>
      <c r="K117" s="36">
        <v>56.315445015000002</v>
      </c>
      <c r="L117" s="36">
        <v>7.1795658629999997</v>
      </c>
      <c r="M117" s="36">
        <v>67.242487467999993</v>
      </c>
      <c r="N117" s="36">
        <v>71.215365266999996</v>
      </c>
      <c r="O117" s="36">
        <v>113.77726248</v>
      </c>
      <c r="P117" s="36">
        <v>278.19453562000001</v>
      </c>
      <c r="Q117" s="36">
        <v>338.93106929999999</v>
      </c>
      <c r="R117" s="36">
        <v>528.09698607999997</v>
      </c>
      <c r="S117" s="36">
        <v>718.37565543000005</v>
      </c>
      <c r="T117" s="36">
        <v>1410.7177159</v>
      </c>
      <c r="U117" s="36">
        <v>1956.7794289999999</v>
      </c>
      <c r="V117" s="36">
        <v>3327.7900445999999</v>
      </c>
      <c r="W117" s="36">
        <v>5672.7379928</v>
      </c>
      <c r="X117" s="36">
        <v>10797.698956</v>
      </c>
      <c r="Y117" s="36">
        <v>21018.279468000001</v>
      </c>
    </row>
    <row r="118" spans="1:25" ht="16.2" customHeight="1" x14ac:dyDescent="0.3">
      <c r="A118" s="8" t="s">
        <v>2850</v>
      </c>
      <c r="B118" s="8">
        <v>2022</v>
      </c>
      <c r="C118" s="11" t="s">
        <v>2769</v>
      </c>
      <c r="D118" s="45" t="s">
        <v>2854</v>
      </c>
      <c r="E118" s="12" t="s">
        <v>2752</v>
      </c>
      <c r="F118" s="40">
        <v>99.885781199999997</v>
      </c>
      <c r="G118" s="72">
        <v>0</v>
      </c>
      <c r="H118" s="36">
        <v>0</v>
      </c>
      <c r="I118" s="17">
        <v>33.469536824999999</v>
      </c>
      <c r="J118" s="36">
        <v>26.896431282000002</v>
      </c>
      <c r="K118" s="36">
        <v>31.515441302999999</v>
      </c>
      <c r="L118" s="36">
        <v>63.408548342000003</v>
      </c>
      <c r="M118" s="36">
        <v>101.92714801</v>
      </c>
      <c r="N118" s="36">
        <v>140.57878547999999</v>
      </c>
      <c r="O118" s="36">
        <v>244.37215334999999</v>
      </c>
      <c r="P118" s="36">
        <v>259.88538928000003</v>
      </c>
      <c r="Q118" s="36">
        <v>458.73617897000003</v>
      </c>
      <c r="R118" s="36">
        <v>700.22058651999998</v>
      </c>
      <c r="S118" s="36">
        <v>1253.1009646</v>
      </c>
      <c r="T118" s="36">
        <v>1793.0100786999999</v>
      </c>
      <c r="U118" s="36">
        <v>2742.2552913</v>
      </c>
      <c r="V118" s="36">
        <v>4676.4688759000001</v>
      </c>
      <c r="W118" s="36">
        <v>8293.9765294999997</v>
      </c>
      <c r="X118" s="36">
        <v>13532.915193999999</v>
      </c>
      <c r="Y118" s="36">
        <v>22860.985433000002</v>
      </c>
    </row>
    <row r="119" spans="1:25" ht="16.2" customHeight="1" x14ac:dyDescent="0.3">
      <c r="A119" s="8" t="s">
        <v>2850</v>
      </c>
      <c r="B119" s="8">
        <v>2022</v>
      </c>
      <c r="C119" s="11" t="s">
        <v>2768</v>
      </c>
      <c r="D119" s="45" t="s">
        <v>2854</v>
      </c>
      <c r="E119" s="12" t="s">
        <v>2752</v>
      </c>
      <c r="F119" s="40">
        <v>281.32659106</v>
      </c>
      <c r="G119" s="72">
        <v>6.2377158551000003</v>
      </c>
      <c r="H119" s="36">
        <v>0</v>
      </c>
      <c r="I119" s="17">
        <v>17.082915720999999</v>
      </c>
      <c r="J119" s="36">
        <v>13.761941755</v>
      </c>
      <c r="K119" s="36">
        <v>43.786020248</v>
      </c>
      <c r="L119" s="36">
        <v>35.559236499999997</v>
      </c>
      <c r="M119" s="36">
        <v>84.493876145000002</v>
      </c>
      <c r="N119" s="36">
        <v>105.23463823</v>
      </c>
      <c r="O119" s="36">
        <v>177.81747677999999</v>
      </c>
      <c r="P119" s="36">
        <v>269.26742105</v>
      </c>
      <c r="Q119" s="36">
        <v>396.45270520000003</v>
      </c>
      <c r="R119" s="36">
        <v>611.21054417000005</v>
      </c>
      <c r="S119" s="36">
        <v>977.05523831999994</v>
      </c>
      <c r="T119" s="36">
        <v>1594.6188635999999</v>
      </c>
      <c r="U119" s="36">
        <v>2329.3590812000002</v>
      </c>
      <c r="V119" s="36">
        <v>3944.3124364999999</v>
      </c>
      <c r="W119" s="36">
        <v>6783.0296865</v>
      </c>
      <c r="X119" s="36">
        <v>11851.945513999999</v>
      </c>
      <c r="Y119" s="36">
        <v>21612.748285000001</v>
      </c>
    </row>
    <row r="120" spans="1:25" ht="16.2" customHeight="1" x14ac:dyDescent="0.3">
      <c r="A120" s="8" t="s">
        <v>2850</v>
      </c>
      <c r="B120" s="8">
        <v>2021</v>
      </c>
      <c r="C120" s="11" t="s">
        <v>2770</v>
      </c>
      <c r="D120" s="45" t="s">
        <v>2854</v>
      </c>
      <c r="E120" s="12" t="s">
        <v>63</v>
      </c>
      <c r="F120" s="40">
        <v>5</v>
      </c>
      <c r="G120" s="72">
        <v>0</v>
      </c>
      <c r="H120" s="36">
        <v>0</v>
      </c>
      <c r="I120" s="17">
        <v>0</v>
      </c>
      <c r="J120" s="36">
        <v>4</v>
      </c>
      <c r="K120" s="36">
        <v>3</v>
      </c>
      <c r="L120" s="36">
        <v>2</v>
      </c>
      <c r="M120" s="36">
        <v>11</v>
      </c>
      <c r="N120" s="36">
        <v>15</v>
      </c>
      <c r="O120" s="36">
        <v>26</v>
      </c>
      <c r="P120" s="36">
        <v>43</v>
      </c>
      <c r="Q120" s="36">
        <v>68</v>
      </c>
      <c r="R120" s="36">
        <v>97</v>
      </c>
      <c r="S120" s="36">
        <v>145</v>
      </c>
      <c r="T120" s="36">
        <v>169</v>
      </c>
      <c r="U120" s="36">
        <v>266</v>
      </c>
      <c r="V120" s="36">
        <v>344</v>
      </c>
      <c r="W120" s="36">
        <v>437</v>
      </c>
      <c r="X120" s="36">
        <v>497</v>
      </c>
      <c r="Y120" s="36">
        <v>584</v>
      </c>
    </row>
    <row r="121" spans="1:25" ht="16.2" customHeight="1" x14ac:dyDescent="0.3">
      <c r="A121" s="8" t="s">
        <v>2850</v>
      </c>
      <c r="B121" s="8">
        <v>2021</v>
      </c>
      <c r="C121" s="11" t="s">
        <v>2769</v>
      </c>
      <c r="D121" s="45" t="s">
        <v>2854</v>
      </c>
      <c r="E121" s="12" t="s">
        <v>63</v>
      </c>
      <c r="F121" s="40">
        <v>6</v>
      </c>
      <c r="G121" s="72">
        <v>3</v>
      </c>
      <c r="H121" s="36">
        <v>2</v>
      </c>
      <c r="I121" s="17">
        <v>1</v>
      </c>
      <c r="J121" s="36">
        <v>8</v>
      </c>
      <c r="K121" s="36">
        <v>11</v>
      </c>
      <c r="L121" s="36">
        <v>13</v>
      </c>
      <c r="M121" s="36">
        <v>22</v>
      </c>
      <c r="N121" s="36">
        <v>21</v>
      </c>
      <c r="O121" s="36">
        <v>34</v>
      </c>
      <c r="P121" s="36">
        <v>53</v>
      </c>
      <c r="Q121" s="36">
        <v>94</v>
      </c>
      <c r="R121" s="36">
        <v>131</v>
      </c>
      <c r="S121" s="36">
        <v>190</v>
      </c>
      <c r="T121" s="36">
        <v>251</v>
      </c>
      <c r="U121" s="36">
        <v>335</v>
      </c>
      <c r="V121" s="36">
        <v>418</v>
      </c>
      <c r="W121" s="36">
        <v>441</v>
      </c>
      <c r="X121" s="36">
        <v>375</v>
      </c>
      <c r="Y121" s="36">
        <v>312</v>
      </c>
    </row>
    <row r="122" spans="1:25" ht="16.2" customHeight="1" x14ac:dyDescent="0.3">
      <c r="A122" s="8" t="s">
        <v>2850</v>
      </c>
      <c r="B122" s="8">
        <v>2021</v>
      </c>
      <c r="C122" s="11" t="s">
        <v>2768</v>
      </c>
      <c r="D122" s="45" t="s">
        <v>2854</v>
      </c>
      <c r="E122" s="12" t="s">
        <v>63</v>
      </c>
      <c r="F122" s="40">
        <v>11</v>
      </c>
      <c r="G122" s="72">
        <v>3</v>
      </c>
      <c r="H122" s="36">
        <v>2</v>
      </c>
      <c r="I122" s="17">
        <v>1</v>
      </c>
      <c r="J122" s="36">
        <v>12</v>
      </c>
      <c r="K122" s="36">
        <v>14</v>
      </c>
      <c r="L122" s="36">
        <v>15</v>
      </c>
      <c r="M122" s="36">
        <v>33</v>
      </c>
      <c r="N122" s="36">
        <v>36</v>
      </c>
      <c r="O122" s="36">
        <v>60</v>
      </c>
      <c r="P122" s="36">
        <v>96</v>
      </c>
      <c r="Q122" s="36">
        <v>162</v>
      </c>
      <c r="R122" s="36">
        <v>228</v>
      </c>
      <c r="S122" s="36">
        <v>335</v>
      </c>
      <c r="T122" s="36">
        <v>420</v>
      </c>
      <c r="U122" s="36">
        <v>601</v>
      </c>
      <c r="V122" s="36">
        <v>762</v>
      </c>
      <c r="W122" s="36">
        <v>878</v>
      </c>
      <c r="X122" s="36">
        <v>872</v>
      </c>
      <c r="Y122" s="36">
        <v>896</v>
      </c>
    </row>
    <row r="123" spans="1:25" ht="16.2" customHeight="1" x14ac:dyDescent="0.3">
      <c r="A123" s="101" t="s">
        <v>2850</v>
      </c>
      <c r="B123" s="101">
        <v>2022</v>
      </c>
      <c r="C123" s="102" t="s">
        <v>2770</v>
      </c>
      <c r="D123" s="45" t="s">
        <v>2854</v>
      </c>
      <c r="E123" s="108" t="s">
        <v>63</v>
      </c>
      <c r="F123" s="104">
        <v>9</v>
      </c>
      <c r="G123" s="109">
        <v>1</v>
      </c>
      <c r="H123" s="105">
        <v>0</v>
      </c>
      <c r="I123" s="106">
        <v>0</v>
      </c>
      <c r="J123" s="105">
        <v>0</v>
      </c>
      <c r="K123" s="105">
        <v>7</v>
      </c>
      <c r="L123" s="105">
        <v>1</v>
      </c>
      <c r="M123" s="105">
        <v>10</v>
      </c>
      <c r="N123" s="105">
        <v>10</v>
      </c>
      <c r="O123" s="105">
        <v>15</v>
      </c>
      <c r="P123" s="105">
        <v>36</v>
      </c>
      <c r="Q123" s="105">
        <v>52</v>
      </c>
      <c r="R123" s="105">
        <v>84</v>
      </c>
      <c r="S123" s="105">
        <v>104</v>
      </c>
      <c r="T123" s="105">
        <v>174</v>
      </c>
      <c r="U123" s="105">
        <v>223</v>
      </c>
      <c r="V123" s="105">
        <v>300</v>
      </c>
      <c r="W123" s="105">
        <v>363</v>
      </c>
      <c r="X123" s="105">
        <v>444</v>
      </c>
      <c r="Y123" s="105">
        <v>500</v>
      </c>
    </row>
    <row r="124" spans="1:25" ht="16.2" customHeight="1" x14ac:dyDescent="0.3">
      <c r="A124" s="101" t="s">
        <v>2850</v>
      </c>
      <c r="B124" s="101">
        <v>2022</v>
      </c>
      <c r="C124" s="102" t="s">
        <v>2769</v>
      </c>
      <c r="D124" s="45" t="s">
        <v>2854</v>
      </c>
      <c r="E124" s="108" t="s">
        <v>63</v>
      </c>
      <c r="F124" s="104">
        <v>2</v>
      </c>
      <c r="G124" s="109">
        <v>0</v>
      </c>
      <c r="H124" s="105">
        <v>0</v>
      </c>
      <c r="I124" s="106">
        <v>4</v>
      </c>
      <c r="J124" s="105">
        <v>3</v>
      </c>
      <c r="K124" s="105">
        <v>4</v>
      </c>
      <c r="L124" s="105">
        <v>9</v>
      </c>
      <c r="M124" s="105">
        <v>15</v>
      </c>
      <c r="N124" s="105">
        <v>19</v>
      </c>
      <c r="O124" s="105">
        <v>31</v>
      </c>
      <c r="P124" s="105">
        <v>32</v>
      </c>
      <c r="Q124" s="105">
        <v>65</v>
      </c>
      <c r="R124" s="105">
        <v>104</v>
      </c>
      <c r="S124" s="105">
        <v>170</v>
      </c>
      <c r="T124" s="105">
        <v>205</v>
      </c>
      <c r="U124" s="105">
        <v>282</v>
      </c>
      <c r="V124" s="105">
        <v>355</v>
      </c>
      <c r="W124" s="105">
        <v>390</v>
      </c>
      <c r="X124" s="105">
        <v>349</v>
      </c>
      <c r="Y124" s="105">
        <v>259</v>
      </c>
    </row>
    <row r="125" spans="1:25" ht="16.2" customHeight="1" x14ac:dyDescent="0.3">
      <c r="A125" s="101" t="s">
        <v>2850</v>
      </c>
      <c r="B125" s="101">
        <v>2022</v>
      </c>
      <c r="C125" s="102" t="s">
        <v>2768</v>
      </c>
      <c r="D125" s="45" t="s">
        <v>2854</v>
      </c>
      <c r="E125" s="108" t="s">
        <v>63</v>
      </c>
      <c r="F125" s="104">
        <v>11</v>
      </c>
      <c r="G125" s="109">
        <v>1</v>
      </c>
      <c r="H125" s="105">
        <v>0</v>
      </c>
      <c r="I125" s="106">
        <v>4</v>
      </c>
      <c r="J125" s="105">
        <v>3</v>
      </c>
      <c r="K125" s="105">
        <v>11</v>
      </c>
      <c r="L125" s="105">
        <v>10</v>
      </c>
      <c r="M125" s="105">
        <v>25</v>
      </c>
      <c r="N125" s="105">
        <v>29</v>
      </c>
      <c r="O125" s="105">
        <v>46</v>
      </c>
      <c r="P125" s="105">
        <v>68</v>
      </c>
      <c r="Q125" s="105">
        <v>117</v>
      </c>
      <c r="R125" s="105">
        <v>188</v>
      </c>
      <c r="S125" s="105">
        <v>274</v>
      </c>
      <c r="T125" s="105">
        <v>379</v>
      </c>
      <c r="U125" s="105">
        <v>505</v>
      </c>
      <c r="V125" s="105">
        <v>655</v>
      </c>
      <c r="W125" s="105">
        <v>753</v>
      </c>
      <c r="X125" s="105">
        <v>793</v>
      </c>
      <c r="Y125" s="105">
        <v>759</v>
      </c>
    </row>
    <row r="126" spans="1:25" ht="16.2" customHeight="1" x14ac:dyDescent="0.3">
      <c r="A126" s="8" t="s">
        <v>2850</v>
      </c>
      <c r="B126" s="8">
        <v>2021</v>
      </c>
      <c r="C126" s="11" t="s">
        <v>2770</v>
      </c>
      <c r="D126" s="45" t="s">
        <v>2728</v>
      </c>
      <c r="E126" s="12" t="s">
        <v>2752</v>
      </c>
      <c r="F126" s="54">
        <v>53.274978161</v>
      </c>
      <c r="G126" s="71">
        <v>0</v>
      </c>
      <c r="H126" s="50">
        <v>0</v>
      </c>
      <c r="I126" s="48">
        <v>0</v>
      </c>
      <c r="J126" s="50">
        <v>0</v>
      </c>
      <c r="K126" s="50">
        <v>0</v>
      </c>
      <c r="L126" s="50">
        <v>0</v>
      </c>
      <c r="M126" s="50">
        <v>0</v>
      </c>
      <c r="N126" s="50">
        <v>0</v>
      </c>
      <c r="O126" s="50">
        <v>46.883943053000003</v>
      </c>
      <c r="P126" s="50">
        <v>7.4066823624999998</v>
      </c>
      <c r="Q126" s="50">
        <v>51.456534120000001</v>
      </c>
      <c r="R126" s="50">
        <v>145.03964522000001</v>
      </c>
      <c r="S126" s="50">
        <v>169.51499179000001</v>
      </c>
      <c r="T126" s="50">
        <v>215.27493301000001</v>
      </c>
      <c r="U126" s="50">
        <v>447.82239657999997</v>
      </c>
      <c r="V126" s="50">
        <v>824.18888369000001</v>
      </c>
      <c r="W126" s="50">
        <v>1474.4565605</v>
      </c>
      <c r="X126" s="50">
        <v>2712.0084913999999</v>
      </c>
      <c r="Y126" s="50">
        <v>4922.4458332000004</v>
      </c>
    </row>
    <row r="127" spans="1:25" ht="16.2" customHeight="1" x14ac:dyDescent="0.3">
      <c r="A127" s="8" t="s">
        <v>2850</v>
      </c>
      <c r="B127" s="8">
        <v>2021</v>
      </c>
      <c r="C127" s="11" t="s">
        <v>2769</v>
      </c>
      <c r="D127" s="45" t="s">
        <v>2728</v>
      </c>
      <c r="E127" s="12" t="s">
        <v>2752</v>
      </c>
      <c r="F127" s="54">
        <v>0</v>
      </c>
      <c r="G127" s="71">
        <v>0</v>
      </c>
      <c r="H127" s="50">
        <v>8.6095673294000008</v>
      </c>
      <c r="I127" s="48">
        <v>0</v>
      </c>
      <c r="J127" s="50">
        <v>0</v>
      </c>
      <c r="K127" s="50">
        <v>7.6470977878999999</v>
      </c>
      <c r="L127" s="50">
        <v>0</v>
      </c>
      <c r="M127" s="50">
        <v>6.9324875114999998</v>
      </c>
      <c r="N127" s="50">
        <v>7.4617391366000003</v>
      </c>
      <c r="O127" s="50">
        <v>24.225084652</v>
      </c>
      <c r="P127" s="50">
        <v>47.123102049000003</v>
      </c>
      <c r="Q127" s="50">
        <v>90.133744575999998</v>
      </c>
      <c r="R127" s="50">
        <v>107.75435806999999</v>
      </c>
      <c r="S127" s="50">
        <v>323.82159046999999</v>
      </c>
      <c r="T127" s="50">
        <v>455.31332887999997</v>
      </c>
      <c r="U127" s="50">
        <v>657.39929344999996</v>
      </c>
      <c r="V127" s="50">
        <v>1307.524373</v>
      </c>
      <c r="W127" s="50">
        <v>1980.8852261</v>
      </c>
      <c r="X127" s="50">
        <v>3452.3803764999998</v>
      </c>
      <c r="Y127" s="50">
        <v>5920.8464821999996</v>
      </c>
    </row>
    <row r="128" spans="1:25" ht="16.2" customHeight="1" x14ac:dyDescent="0.3">
      <c r="A128" s="8" t="s">
        <v>2850</v>
      </c>
      <c r="B128" s="8">
        <v>2021</v>
      </c>
      <c r="C128" s="11" t="s">
        <v>2768</v>
      </c>
      <c r="D128" s="45" t="s">
        <v>2728</v>
      </c>
      <c r="E128" s="12" t="s">
        <v>2752</v>
      </c>
      <c r="F128" s="54">
        <v>25.976464311000001</v>
      </c>
      <c r="G128" s="71">
        <v>0</v>
      </c>
      <c r="H128" s="50">
        <v>4.4237968904000002</v>
      </c>
      <c r="I128" s="48">
        <v>0</v>
      </c>
      <c r="J128" s="50">
        <v>0</v>
      </c>
      <c r="K128" s="50">
        <v>3.8713073467000001</v>
      </c>
      <c r="L128" s="50">
        <v>0</v>
      </c>
      <c r="M128" s="50">
        <v>3.4433240955</v>
      </c>
      <c r="N128" s="50">
        <v>3.6537866363</v>
      </c>
      <c r="O128" s="50">
        <v>35.740642919999999</v>
      </c>
      <c r="P128" s="50">
        <v>26.683001931</v>
      </c>
      <c r="Q128" s="50">
        <v>70.069804900999998</v>
      </c>
      <c r="R128" s="50">
        <v>127.00968158000001</v>
      </c>
      <c r="S128" s="50">
        <v>244.19617914</v>
      </c>
      <c r="T128" s="50">
        <v>330.77509996999999</v>
      </c>
      <c r="U128" s="50">
        <v>547.32184558999995</v>
      </c>
      <c r="V128" s="50">
        <v>1043.1828459999999</v>
      </c>
      <c r="W128" s="50">
        <v>1687.8987357999999</v>
      </c>
      <c r="X128" s="50">
        <v>2995.7261852000001</v>
      </c>
      <c r="Y128" s="50">
        <v>5238.2626620000001</v>
      </c>
    </row>
    <row r="129" spans="1:25" ht="16.2" customHeight="1" x14ac:dyDescent="0.3">
      <c r="A129" s="8" t="s">
        <v>2850</v>
      </c>
      <c r="B129" s="8">
        <v>2022</v>
      </c>
      <c r="C129" s="11" t="s">
        <v>2770</v>
      </c>
      <c r="D129" s="45" t="s">
        <v>2728</v>
      </c>
      <c r="E129" s="12" t="s">
        <v>2752</v>
      </c>
      <c r="F129" s="40">
        <v>0</v>
      </c>
      <c r="G129" s="72">
        <v>0</v>
      </c>
      <c r="H129" s="36">
        <v>0</v>
      </c>
      <c r="I129" s="17">
        <v>0</v>
      </c>
      <c r="J129" s="36">
        <v>0</v>
      </c>
      <c r="K129" s="36">
        <v>0</v>
      </c>
      <c r="L129" s="36">
        <v>0</v>
      </c>
      <c r="M129" s="36">
        <v>0</v>
      </c>
      <c r="N129" s="36">
        <v>0</v>
      </c>
      <c r="O129" s="36">
        <v>0</v>
      </c>
      <c r="P129" s="36">
        <v>15.455251979</v>
      </c>
      <c r="Q129" s="36">
        <v>0</v>
      </c>
      <c r="R129" s="36">
        <v>12.573737764000001</v>
      </c>
      <c r="S129" s="36">
        <v>13.814916451</v>
      </c>
      <c r="T129" s="36">
        <v>97.290876956999995</v>
      </c>
      <c r="U129" s="36">
        <v>122.84713904</v>
      </c>
      <c r="V129" s="36">
        <v>188.57476919000001</v>
      </c>
      <c r="W129" s="36">
        <v>343.80230259000001</v>
      </c>
      <c r="X129" s="36">
        <v>972.76567170999999</v>
      </c>
      <c r="Y129" s="36">
        <v>2143.8645056999999</v>
      </c>
    </row>
    <row r="130" spans="1:25" ht="16.2" customHeight="1" x14ac:dyDescent="0.3">
      <c r="A130" s="8" t="s">
        <v>2850</v>
      </c>
      <c r="B130" s="8">
        <v>2022</v>
      </c>
      <c r="C130" s="11" t="s">
        <v>2769</v>
      </c>
      <c r="D130" s="45" t="s">
        <v>2728</v>
      </c>
      <c r="E130" s="12" t="s">
        <v>2752</v>
      </c>
      <c r="F130" s="40">
        <v>0</v>
      </c>
      <c r="G130" s="72">
        <v>0</v>
      </c>
      <c r="H130" s="36">
        <v>0</v>
      </c>
      <c r="I130" s="17">
        <v>0</v>
      </c>
      <c r="J130" s="36">
        <v>0</v>
      </c>
      <c r="K130" s="36">
        <v>0</v>
      </c>
      <c r="L130" s="36">
        <v>0</v>
      </c>
      <c r="M130" s="36">
        <v>0</v>
      </c>
      <c r="N130" s="36">
        <v>7.3988834461000001</v>
      </c>
      <c r="O130" s="36">
        <v>23.648918066</v>
      </c>
      <c r="P130" s="36">
        <v>0</v>
      </c>
      <c r="Q130" s="36">
        <v>7.0574796764999999</v>
      </c>
      <c r="R130" s="36">
        <v>33.664451274999998</v>
      </c>
      <c r="S130" s="36">
        <v>73.711821447999995</v>
      </c>
      <c r="T130" s="36">
        <v>139.94225004</v>
      </c>
      <c r="U130" s="36">
        <v>136.14033361</v>
      </c>
      <c r="V130" s="36">
        <v>447.88715994</v>
      </c>
      <c r="W130" s="36">
        <v>723.06462051999995</v>
      </c>
      <c r="X130" s="36">
        <v>1240.8403616000001</v>
      </c>
      <c r="Y130" s="36">
        <v>2206.6588256</v>
      </c>
    </row>
    <row r="131" spans="1:25" ht="16.2" customHeight="1" x14ac:dyDescent="0.3">
      <c r="A131" s="8" t="s">
        <v>2850</v>
      </c>
      <c r="B131" s="8">
        <v>2022</v>
      </c>
      <c r="C131" s="11" t="s">
        <v>2768</v>
      </c>
      <c r="D131" s="45" t="s">
        <v>2728</v>
      </c>
      <c r="E131" s="12" t="s">
        <v>2752</v>
      </c>
      <c r="F131" s="40">
        <v>0</v>
      </c>
      <c r="G131" s="72">
        <v>0</v>
      </c>
      <c r="H131" s="36">
        <v>0</v>
      </c>
      <c r="I131" s="17">
        <v>0</v>
      </c>
      <c r="J131" s="36">
        <v>0</v>
      </c>
      <c r="K131" s="36">
        <v>0</v>
      </c>
      <c r="L131" s="36">
        <v>0</v>
      </c>
      <c r="M131" s="36">
        <v>0</v>
      </c>
      <c r="N131" s="36">
        <v>3.6287806287</v>
      </c>
      <c r="O131" s="36">
        <v>11.596791963999999</v>
      </c>
      <c r="P131" s="36">
        <v>7.9196300309999996</v>
      </c>
      <c r="Q131" s="36">
        <v>3.3884846598</v>
      </c>
      <c r="R131" s="36">
        <v>22.757839410999999</v>
      </c>
      <c r="S131" s="36">
        <v>42.790740364999998</v>
      </c>
      <c r="T131" s="36">
        <v>117.80825376999999</v>
      </c>
      <c r="U131" s="36">
        <v>129.15258272</v>
      </c>
      <c r="V131" s="36">
        <v>307.11440345</v>
      </c>
      <c r="W131" s="36">
        <v>504.44842290000003</v>
      </c>
      <c r="X131" s="36">
        <v>1076.0908915</v>
      </c>
      <c r="Y131" s="36">
        <v>2164.1223579000002</v>
      </c>
    </row>
    <row r="132" spans="1:25" ht="16.2" customHeight="1" x14ac:dyDescent="0.3">
      <c r="A132" s="8" t="s">
        <v>2850</v>
      </c>
      <c r="B132" s="8">
        <v>2021</v>
      </c>
      <c r="C132" s="11" t="s">
        <v>2770</v>
      </c>
      <c r="D132" s="45" t="s">
        <v>2728</v>
      </c>
      <c r="E132" s="12" t="s">
        <v>63</v>
      </c>
      <c r="F132" s="40">
        <v>1</v>
      </c>
      <c r="G132" s="72">
        <v>0</v>
      </c>
      <c r="H132" s="36">
        <v>0</v>
      </c>
      <c r="I132" s="17">
        <v>0</v>
      </c>
      <c r="J132" s="36">
        <v>0</v>
      </c>
      <c r="K132" s="36">
        <v>0</v>
      </c>
      <c r="L132" s="36">
        <v>0</v>
      </c>
      <c r="M132" s="36">
        <v>0</v>
      </c>
      <c r="N132" s="36">
        <v>0</v>
      </c>
      <c r="O132" s="36">
        <v>6</v>
      </c>
      <c r="P132" s="36">
        <v>1</v>
      </c>
      <c r="Q132" s="36">
        <v>8</v>
      </c>
      <c r="R132" s="36">
        <v>23</v>
      </c>
      <c r="S132" s="36">
        <v>24</v>
      </c>
      <c r="T132" s="36">
        <v>26</v>
      </c>
      <c r="U132" s="36">
        <v>52</v>
      </c>
      <c r="V132" s="36">
        <v>70</v>
      </c>
      <c r="W132" s="36">
        <v>94</v>
      </c>
      <c r="X132" s="36">
        <v>110</v>
      </c>
      <c r="Y132" s="36">
        <v>115</v>
      </c>
    </row>
    <row r="133" spans="1:25" ht="16.2" customHeight="1" x14ac:dyDescent="0.3">
      <c r="A133" s="8" t="s">
        <v>2850</v>
      </c>
      <c r="B133" s="8">
        <v>2021</v>
      </c>
      <c r="C133" s="11" t="s">
        <v>2769</v>
      </c>
      <c r="D133" s="45" t="s">
        <v>2728</v>
      </c>
      <c r="E133" s="12" t="s">
        <v>63</v>
      </c>
      <c r="F133" s="40">
        <v>0</v>
      </c>
      <c r="G133" s="72">
        <v>0</v>
      </c>
      <c r="H133" s="36">
        <v>1</v>
      </c>
      <c r="I133" s="17">
        <v>0</v>
      </c>
      <c r="J133" s="36">
        <v>0</v>
      </c>
      <c r="K133" s="36">
        <v>1</v>
      </c>
      <c r="L133" s="36">
        <v>0</v>
      </c>
      <c r="M133" s="36">
        <v>1</v>
      </c>
      <c r="N133" s="36">
        <v>1</v>
      </c>
      <c r="O133" s="36">
        <v>3</v>
      </c>
      <c r="P133" s="36">
        <v>6</v>
      </c>
      <c r="Q133" s="36">
        <v>13</v>
      </c>
      <c r="R133" s="36">
        <v>16</v>
      </c>
      <c r="S133" s="36">
        <v>43</v>
      </c>
      <c r="T133" s="36">
        <v>51</v>
      </c>
      <c r="U133" s="36">
        <v>69</v>
      </c>
      <c r="V133" s="36">
        <v>92</v>
      </c>
      <c r="W133" s="36">
        <v>92</v>
      </c>
      <c r="X133" s="36">
        <v>87</v>
      </c>
      <c r="Y133" s="36">
        <v>64</v>
      </c>
    </row>
    <row r="134" spans="1:25" ht="16.2" customHeight="1" x14ac:dyDescent="0.3">
      <c r="A134" s="8" t="s">
        <v>2850</v>
      </c>
      <c r="B134" s="8">
        <v>2021</v>
      </c>
      <c r="C134" s="11" t="s">
        <v>2768</v>
      </c>
      <c r="D134" s="45" t="s">
        <v>2728</v>
      </c>
      <c r="E134" s="12" t="s">
        <v>63</v>
      </c>
      <c r="F134" s="40">
        <v>1</v>
      </c>
      <c r="G134" s="72">
        <v>0</v>
      </c>
      <c r="H134" s="36">
        <v>1</v>
      </c>
      <c r="I134" s="17">
        <v>0</v>
      </c>
      <c r="J134" s="36">
        <v>0</v>
      </c>
      <c r="K134" s="36">
        <v>1</v>
      </c>
      <c r="L134" s="36">
        <v>0</v>
      </c>
      <c r="M134" s="36">
        <v>1</v>
      </c>
      <c r="N134" s="36">
        <v>1</v>
      </c>
      <c r="O134" s="36">
        <v>9</v>
      </c>
      <c r="P134" s="36">
        <v>7</v>
      </c>
      <c r="Q134" s="36">
        <v>21</v>
      </c>
      <c r="R134" s="36">
        <v>39</v>
      </c>
      <c r="S134" s="36">
        <v>67</v>
      </c>
      <c r="T134" s="36">
        <v>77</v>
      </c>
      <c r="U134" s="36">
        <v>121</v>
      </c>
      <c r="V134" s="36">
        <v>162</v>
      </c>
      <c r="W134" s="36">
        <v>186</v>
      </c>
      <c r="X134" s="36">
        <v>197</v>
      </c>
      <c r="Y134" s="36">
        <v>179</v>
      </c>
    </row>
    <row r="135" spans="1:25" ht="16.2" customHeight="1" x14ac:dyDescent="0.3">
      <c r="A135" s="101" t="s">
        <v>2850</v>
      </c>
      <c r="B135" s="101">
        <v>2022</v>
      </c>
      <c r="C135" s="102" t="s">
        <v>2770</v>
      </c>
      <c r="D135" s="45" t="s">
        <v>2728</v>
      </c>
      <c r="E135" s="108" t="s">
        <v>63</v>
      </c>
      <c r="F135" s="104">
        <v>0</v>
      </c>
      <c r="G135" s="109">
        <v>0</v>
      </c>
      <c r="H135" s="105">
        <v>0</v>
      </c>
      <c r="I135" s="106">
        <v>0</v>
      </c>
      <c r="J135" s="105">
        <v>0</v>
      </c>
      <c r="K135" s="105">
        <v>0</v>
      </c>
      <c r="L135" s="105">
        <v>0</v>
      </c>
      <c r="M135" s="105">
        <v>0</v>
      </c>
      <c r="N135" s="105">
        <v>0</v>
      </c>
      <c r="O135" s="105">
        <v>0</v>
      </c>
      <c r="P135" s="105">
        <v>2</v>
      </c>
      <c r="Q135" s="105">
        <v>0</v>
      </c>
      <c r="R135" s="105">
        <v>2</v>
      </c>
      <c r="S135" s="105">
        <v>2</v>
      </c>
      <c r="T135" s="105">
        <v>12</v>
      </c>
      <c r="U135" s="105">
        <v>14</v>
      </c>
      <c r="V135" s="105">
        <v>17</v>
      </c>
      <c r="W135" s="105">
        <v>22</v>
      </c>
      <c r="X135" s="105">
        <v>40</v>
      </c>
      <c r="Y135" s="105">
        <v>51</v>
      </c>
    </row>
    <row r="136" spans="1:25" ht="16.2" customHeight="1" x14ac:dyDescent="0.3">
      <c r="A136" s="101" t="s">
        <v>2850</v>
      </c>
      <c r="B136" s="101">
        <v>2022</v>
      </c>
      <c r="C136" s="102" t="s">
        <v>2769</v>
      </c>
      <c r="D136" s="45" t="s">
        <v>2728</v>
      </c>
      <c r="E136" s="108" t="s">
        <v>63</v>
      </c>
      <c r="F136" s="104">
        <v>0</v>
      </c>
      <c r="G136" s="109">
        <v>0</v>
      </c>
      <c r="H136" s="105">
        <v>0</v>
      </c>
      <c r="I136" s="106">
        <v>0</v>
      </c>
      <c r="J136" s="105">
        <v>0</v>
      </c>
      <c r="K136" s="105">
        <v>0</v>
      </c>
      <c r="L136" s="105">
        <v>0</v>
      </c>
      <c r="M136" s="105">
        <v>0</v>
      </c>
      <c r="N136" s="105">
        <v>1</v>
      </c>
      <c r="O136" s="105">
        <v>3</v>
      </c>
      <c r="P136" s="105">
        <v>0</v>
      </c>
      <c r="Q136" s="105">
        <v>1</v>
      </c>
      <c r="R136" s="105">
        <v>5</v>
      </c>
      <c r="S136" s="105">
        <v>10</v>
      </c>
      <c r="T136" s="105">
        <v>16</v>
      </c>
      <c r="U136" s="105">
        <v>14</v>
      </c>
      <c r="V136" s="105">
        <v>34</v>
      </c>
      <c r="W136" s="105">
        <v>34</v>
      </c>
      <c r="X136" s="105">
        <v>32</v>
      </c>
      <c r="Y136" s="105">
        <v>25</v>
      </c>
    </row>
    <row r="137" spans="1:25" ht="16.2" customHeight="1" x14ac:dyDescent="0.3">
      <c r="A137" s="101" t="s">
        <v>2850</v>
      </c>
      <c r="B137" s="101">
        <v>2022</v>
      </c>
      <c r="C137" s="102" t="s">
        <v>2768</v>
      </c>
      <c r="D137" s="45" t="s">
        <v>2728</v>
      </c>
      <c r="E137" s="108" t="s">
        <v>63</v>
      </c>
      <c r="F137" s="104">
        <v>0</v>
      </c>
      <c r="G137" s="109">
        <v>0</v>
      </c>
      <c r="H137" s="105">
        <v>0</v>
      </c>
      <c r="I137" s="106">
        <v>0</v>
      </c>
      <c r="J137" s="105">
        <v>0</v>
      </c>
      <c r="K137" s="105">
        <v>0</v>
      </c>
      <c r="L137" s="105">
        <v>0</v>
      </c>
      <c r="M137" s="105">
        <v>0</v>
      </c>
      <c r="N137" s="105">
        <v>1</v>
      </c>
      <c r="O137" s="105">
        <v>3</v>
      </c>
      <c r="P137" s="105">
        <v>2</v>
      </c>
      <c r="Q137" s="105">
        <v>1</v>
      </c>
      <c r="R137" s="105">
        <v>7</v>
      </c>
      <c r="S137" s="105">
        <v>12</v>
      </c>
      <c r="T137" s="105">
        <v>28</v>
      </c>
      <c r="U137" s="105">
        <v>28</v>
      </c>
      <c r="V137" s="105">
        <v>51</v>
      </c>
      <c r="W137" s="105">
        <v>56</v>
      </c>
      <c r="X137" s="105">
        <v>72</v>
      </c>
      <c r="Y137" s="105">
        <v>76</v>
      </c>
    </row>
    <row r="138" spans="1:25" ht="16.2" customHeight="1" x14ac:dyDescent="0.3">
      <c r="A138" s="8" t="s">
        <v>2850</v>
      </c>
      <c r="B138" s="8">
        <v>2021</v>
      </c>
      <c r="C138" s="11" t="s">
        <v>2770</v>
      </c>
      <c r="D138" s="74" t="s">
        <v>2841</v>
      </c>
      <c r="E138" s="12" t="s">
        <v>2752</v>
      </c>
      <c r="F138" s="54">
        <v>0</v>
      </c>
      <c r="G138" s="71">
        <v>0</v>
      </c>
      <c r="H138" s="50">
        <v>0</v>
      </c>
      <c r="I138" s="48">
        <v>0</v>
      </c>
      <c r="J138" s="50">
        <v>0</v>
      </c>
      <c r="K138" s="50">
        <v>0</v>
      </c>
      <c r="L138" s="50">
        <v>0</v>
      </c>
      <c r="M138" s="50">
        <v>0</v>
      </c>
      <c r="N138" s="50">
        <v>0</v>
      </c>
      <c r="O138" s="50">
        <v>46.883943053000003</v>
      </c>
      <c r="P138" s="50">
        <v>7.4066823624999998</v>
      </c>
      <c r="Q138" s="50">
        <v>51.456534120000001</v>
      </c>
      <c r="R138" s="50">
        <v>119.81535909999999</v>
      </c>
      <c r="S138" s="50">
        <v>148.32561781999999</v>
      </c>
      <c r="T138" s="50">
        <v>190.43551765999999</v>
      </c>
      <c r="U138" s="50">
        <v>387.53861241999999</v>
      </c>
      <c r="V138" s="50">
        <v>718.22174150000001</v>
      </c>
      <c r="W138" s="50">
        <v>1239.1709392</v>
      </c>
      <c r="X138" s="50">
        <v>2218.9160384000002</v>
      </c>
      <c r="Y138" s="50">
        <v>4023.5644201</v>
      </c>
    </row>
    <row r="139" spans="1:25" ht="16.2" customHeight="1" x14ac:dyDescent="0.3">
      <c r="A139" s="8" t="s">
        <v>2850</v>
      </c>
      <c r="B139" s="8">
        <v>2021</v>
      </c>
      <c r="C139" s="11" t="s">
        <v>2769</v>
      </c>
      <c r="D139" s="74" t="s">
        <v>2841</v>
      </c>
      <c r="E139" s="12" t="s">
        <v>2752</v>
      </c>
      <c r="F139" s="54">
        <v>0</v>
      </c>
      <c r="G139" s="71">
        <v>0</v>
      </c>
      <c r="H139" s="50">
        <v>0</v>
      </c>
      <c r="I139" s="48">
        <v>0</v>
      </c>
      <c r="J139" s="50">
        <v>0</v>
      </c>
      <c r="K139" s="50">
        <v>7.6470977878999999</v>
      </c>
      <c r="L139" s="50">
        <v>0</v>
      </c>
      <c r="M139" s="50">
        <v>6.9324875114999998</v>
      </c>
      <c r="N139" s="50">
        <v>7.4617391366000003</v>
      </c>
      <c r="O139" s="50">
        <v>24.225084652</v>
      </c>
      <c r="P139" s="50">
        <v>31.415401366000001</v>
      </c>
      <c r="Q139" s="50">
        <v>83.200379608999995</v>
      </c>
      <c r="R139" s="50">
        <v>87.550415932000007</v>
      </c>
      <c r="S139" s="50">
        <v>286.16791716</v>
      </c>
      <c r="T139" s="50">
        <v>374.96391790000001</v>
      </c>
      <c r="U139" s="50">
        <v>524.01392955999995</v>
      </c>
      <c r="V139" s="50">
        <v>1108.5532728000001</v>
      </c>
      <c r="W139" s="50">
        <v>1528.7266417999999</v>
      </c>
      <c r="X139" s="50">
        <v>2857.1423805999998</v>
      </c>
      <c r="Y139" s="50">
        <v>4718.1745405000001</v>
      </c>
    </row>
    <row r="140" spans="1:25" ht="16.2" customHeight="1" x14ac:dyDescent="0.3">
      <c r="A140" s="8" t="s">
        <v>2850</v>
      </c>
      <c r="B140" s="8">
        <v>2021</v>
      </c>
      <c r="C140" s="11" t="s">
        <v>2768</v>
      </c>
      <c r="D140" s="74" t="s">
        <v>2841</v>
      </c>
      <c r="E140" s="12" t="s">
        <v>2752</v>
      </c>
      <c r="F140" s="54">
        <v>0</v>
      </c>
      <c r="G140" s="71">
        <v>0</v>
      </c>
      <c r="H140" s="50">
        <v>0</v>
      </c>
      <c r="I140" s="48">
        <v>0</v>
      </c>
      <c r="J140" s="50">
        <v>0</v>
      </c>
      <c r="K140" s="50">
        <v>3.8713073467000001</v>
      </c>
      <c r="L140" s="50">
        <v>0</v>
      </c>
      <c r="M140" s="50">
        <v>3.4433240955</v>
      </c>
      <c r="N140" s="50">
        <v>3.6537866363</v>
      </c>
      <c r="O140" s="50">
        <v>35.740642919999999</v>
      </c>
      <c r="P140" s="50">
        <v>19.059287093999998</v>
      </c>
      <c r="Q140" s="50">
        <v>66.733147525000007</v>
      </c>
      <c r="R140" s="50">
        <v>104.21307206</v>
      </c>
      <c r="S140" s="50">
        <v>215.03842641</v>
      </c>
      <c r="T140" s="50">
        <v>279.22573374000001</v>
      </c>
      <c r="U140" s="50">
        <v>452.33210380000003</v>
      </c>
      <c r="V140" s="50">
        <v>895.07663943</v>
      </c>
      <c r="W140" s="50">
        <v>1361.2086578999999</v>
      </c>
      <c r="X140" s="50">
        <v>2463.4905686000002</v>
      </c>
      <c r="Y140" s="50">
        <v>4243.2853966000002</v>
      </c>
    </row>
    <row r="141" spans="1:25" ht="16.2" customHeight="1" x14ac:dyDescent="0.3">
      <c r="A141" s="8" t="s">
        <v>2850</v>
      </c>
      <c r="B141" s="8">
        <v>2022</v>
      </c>
      <c r="C141" s="11" t="s">
        <v>2770</v>
      </c>
      <c r="D141" s="74" t="s">
        <v>2841</v>
      </c>
      <c r="E141" s="12" t="s">
        <v>2752</v>
      </c>
      <c r="F141" s="40">
        <v>0</v>
      </c>
      <c r="G141" s="72">
        <v>0</v>
      </c>
      <c r="H141" s="36">
        <v>0</v>
      </c>
      <c r="I141" s="17">
        <v>0</v>
      </c>
      <c r="J141" s="36">
        <v>0</v>
      </c>
      <c r="K141" s="36">
        <v>0</v>
      </c>
      <c r="L141" s="36">
        <v>0</v>
      </c>
      <c r="M141" s="36">
        <v>0</v>
      </c>
      <c r="N141" s="36">
        <v>0</v>
      </c>
      <c r="O141" s="36">
        <v>0</v>
      </c>
      <c r="P141" s="36">
        <v>7.7276259893999999</v>
      </c>
      <c r="Q141" s="36">
        <v>0</v>
      </c>
      <c r="R141" s="36">
        <v>12.573737764000001</v>
      </c>
      <c r="S141" s="36">
        <v>6.9074582253000001</v>
      </c>
      <c r="T141" s="36">
        <v>32.430292319000003</v>
      </c>
      <c r="U141" s="36">
        <v>78.973160813999996</v>
      </c>
      <c r="V141" s="36">
        <v>77.648434373000001</v>
      </c>
      <c r="W141" s="36">
        <v>156.27377390999999</v>
      </c>
      <c r="X141" s="36">
        <v>559.34026123000001</v>
      </c>
      <c r="Y141" s="36">
        <v>1471.2795627999999</v>
      </c>
    </row>
    <row r="142" spans="1:25" ht="16.2" customHeight="1" x14ac:dyDescent="0.3">
      <c r="A142" s="8" t="s">
        <v>2850</v>
      </c>
      <c r="B142" s="8">
        <v>2022</v>
      </c>
      <c r="C142" s="11" t="s">
        <v>2769</v>
      </c>
      <c r="D142" s="74" t="s">
        <v>2841</v>
      </c>
      <c r="E142" s="12" t="s">
        <v>2752</v>
      </c>
      <c r="F142" s="40">
        <v>0</v>
      </c>
      <c r="G142" s="72">
        <v>0</v>
      </c>
      <c r="H142" s="36">
        <v>0</v>
      </c>
      <c r="I142" s="17">
        <v>0</v>
      </c>
      <c r="J142" s="36">
        <v>0</v>
      </c>
      <c r="K142" s="36">
        <v>0</v>
      </c>
      <c r="L142" s="36">
        <v>0</v>
      </c>
      <c r="M142" s="36">
        <v>0</v>
      </c>
      <c r="N142" s="36">
        <v>0</v>
      </c>
      <c r="O142" s="36">
        <v>15.765945377</v>
      </c>
      <c r="P142" s="36">
        <v>0</v>
      </c>
      <c r="Q142" s="36">
        <v>7.0574796764999999</v>
      </c>
      <c r="R142" s="36">
        <v>26.93156102</v>
      </c>
      <c r="S142" s="36">
        <v>66.340639303000003</v>
      </c>
      <c r="T142" s="36">
        <v>61.224734394000002</v>
      </c>
      <c r="U142" s="36">
        <v>48.621547718000002</v>
      </c>
      <c r="V142" s="36">
        <v>197.59727645000001</v>
      </c>
      <c r="W142" s="36">
        <v>446.59873621000003</v>
      </c>
      <c r="X142" s="36">
        <v>659.19644212000003</v>
      </c>
      <c r="Y142" s="36">
        <v>1677.0607075</v>
      </c>
    </row>
    <row r="143" spans="1:25" ht="16.2" customHeight="1" x14ac:dyDescent="0.3">
      <c r="A143" s="8" t="s">
        <v>2850</v>
      </c>
      <c r="B143" s="8">
        <v>2022</v>
      </c>
      <c r="C143" s="11" t="s">
        <v>2768</v>
      </c>
      <c r="D143" s="74" t="s">
        <v>2841</v>
      </c>
      <c r="E143" s="12" t="s">
        <v>2752</v>
      </c>
      <c r="F143" s="40">
        <v>0</v>
      </c>
      <c r="G143" s="72">
        <v>0</v>
      </c>
      <c r="H143" s="36">
        <v>0</v>
      </c>
      <c r="I143" s="17">
        <v>0</v>
      </c>
      <c r="J143" s="36">
        <v>0</v>
      </c>
      <c r="K143" s="36">
        <v>0</v>
      </c>
      <c r="L143" s="36">
        <v>0</v>
      </c>
      <c r="M143" s="36">
        <v>0</v>
      </c>
      <c r="N143" s="36">
        <v>0</v>
      </c>
      <c r="O143" s="36">
        <v>7.7311946427000002</v>
      </c>
      <c r="P143" s="36">
        <v>3.9598150154999998</v>
      </c>
      <c r="Q143" s="36">
        <v>3.3884846598</v>
      </c>
      <c r="R143" s="36">
        <v>19.506719494999999</v>
      </c>
      <c r="S143" s="36">
        <v>35.658950304000001</v>
      </c>
      <c r="T143" s="36">
        <v>46.281813982999999</v>
      </c>
      <c r="U143" s="36">
        <v>64.576291358999995</v>
      </c>
      <c r="V143" s="36">
        <v>132.48072306</v>
      </c>
      <c r="W143" s="36">
        <v>279.24823409999999</v>
      </c>
      <c r="X143" s="36">
        <v>597.82827308000003</v>
      </c>
      <c r="Y143" s="36">
        <v>1537.6658858999999</v>
      </c>
    </row>
    <row r="144" spans="1:25" ht="16.2" customHeight="1" x14ac:dyDescent="0.3">
      <c r="A144" s="8" t="s">
        <v>2850</v>
      </c>
      <c r="B144" s="8">
        <v>2021</v>
      </c>
      <c r="C144" s="11" t="s">
        <v>2770</v>
      </c>
      <c r="D144" s="74" t="s">
        <v>2841</v>
      </c>
      <c r="E144" s="12" t="s">
        <v>63</v>
      </c>
      <c r="F144" s="40">
        <v>0</v>
      </c>
      <c r="G144" s="72">
        <v>0</v>
      </c>
      <c r="H144" s="36">
        <v>0</v>
      </c>
      <c r="I144" s="17">
        <v>0</v>
      </c>
      <c r="J144" s="36">
        <v>0</v>
      </c>
      <c r="K144" s="36">
        <v>0</v>
      </c>
      <c r="L144" s="36">
        <v>0</v>
      </c>
      <c r="M144" s="36">
        <v>0</v>
      </c>
      <c r="N144" s="36">
        <v>0</v>
      </c>
      <c r="O144" s="36">
        <v>6</v>
      </c>
      <c r="P144" s="36">
        <v>1</v>
      </c>
      <c r="Q144" s="36">
        <v>8</v>
      </c>
      <c r="R144" s="36">
        <v>19</v>
      </c>
      <c r="S144" s="36">
        <v>21</v>
      </c>
      <c r="T144" s="36">
        <v>23</v>
      </c>
      <c r="U144" s="36">
        <v>45</v>
      </c>
      <c r="V144" s="36">
        <v>61</v>
      </c>
      <c r="W144" s="36">
        <v>79</v>
      </c>
      <c r="X144" s="36">
        <v>90</v>
      </c>
      <c r="Y144" s="36">
        <v>94</v>
      </c>
    </row>
    <row r="145" spans="1:25" ht="16.2" customHeight="1" x14ac:dyDescent="0.3">
      <c r="A145" s="8" t="s">
        <v>2850</v>
      </c>
      <c r="B145" s="8">
        <v>2021</v>
      </c>
      <c r="C145" s="11" t="s">
        <v>2769</v>
      </c>
      <c r="D145" s="74" t="s">
        <v>2841</v>
      </c>
      <c r="E145" s="12" t="s">
        <v>63</v>
      </c>
      <c r="F145" s="40">
        <v>0</v>
      </c>
      <c r="G145" s="72">
        <v>0</v>
      </c>
      <c r="H145" s="36">
        <v>0</v>
      </c>
      <c r="I145" s="17">
        <v>0</v>
      </c>
      <c r="J145" s="36">
        <v>0</v>
      </c>
      <c r="K145" s="36">
        <v>1</v>
      </c>
      <c r="L145" s="36">
        <v>0</v>
      </c>
      <c r="M145" s="36">
        <v>1</v>
      </c>
      <c r="N145" s="36">
        <v>1</v>
      </c>
      <c r="O145" s="36">
        <v>3</v>
      </c>
      <c r="P145" s="36">
        <v>4</v>
      </c>
      <c r="Q145" s="36">
        <v>12</v>
      </c>
      <c r="R145" s="36">
        <v>13</v>
      </c>
      <c r="S145" s="36">
        <v>38</v>
      </c>
      <c r="T145" s="36">
        <v>42</v>
      </c>
      <c r="U145" s="36">
        <v>55</v>
      </c>
      <c r="V145" s="36">
        <v>78</v>
      </c>
      <c r="W145" s="36">
        <v>71</v>
      </c>
      <c r="X145" s="36">
        <v>72</v>
      </c>
      <c r="Y145" s="36">
        <v>51</v>
      </c>
    </row>
    <row r="146" spans="1:25" ht="16.2" customHeight="1" x14ac:dyDescent="0.3">
      <c r="A146" s="8" t="s">
        <v>2850</v>
      </c>
      <c r="B146" s="8">
        <v>2021</v>
      </c>
      <c r="C146" s="11" t="s">
        <v>2768</v>
      </c>
      <c r="D146" s="74" t="s">
        <v>2841</v>
      </c>
      <c r="E146" s="12" t="s">
        <v>63</v>
      </c>
      <c r="F146" s="40">
        <v>0</v>
      </c>
      <c r="G146" s="72">
        <v>0</v>
      </c>
      <c r="H146" s="36">
        <v>0</v>
      </c>
      <c r="I146" s="17">
        <v>0</v>
      </c>
      <c r="J146" s="36">
        <v>0</v>
      </c>
      <c r="K146" s="36">
        <v>1</v>
      </c>
      <c r="L146" s="36">
        <v>0</v>
      </c>
      <c r="M146" s="36">
        <v>1</v>
      </c>
      <c r="N146" s="36">
        <v>1</v>
      </c>
      <c r="O146" s="36">
        <v>9</v>
      </c>
      <c r="P146" s="36">
        <v>5</v>
      </c>
      <c r="Q146" s="36">
        <v>20</v>
      </c>
      <c r="R146" s="36">
        <v>32</v>
      </c>
      <c r="S146" s="36">
        <v>59</v>
      </c>
      <c r="T146" s="36">
        <v>65</v>
      </c>
      <c r="U146" s="36">
        <v>100</v>
      </c>
      <c r="V146" s="36">
        <v>139</v>
      </c>
      <c r="W146" s="36">
        <v>150</v>
      </c>
      <c r="X146" s="36">
        <v>162</v>
      </c>
      <c r="Y146" s="36">
        <v>145</v>
      </c>
    </row>
    <row r="147" spans="1:25" ht="16.2" customHeight="1" x14ac:dyDescent="0.3">
      <c r="A147" s="101" t="s">
        <v>2850</v>
      </c>
      <c r="B147" s="101">
        <v>2022</v>
      </c>
      <c r="C147" s="102" t="s">
        <v>2770</v>
      </c>
      <c r="D147" s="118" t="s">
        <v>2841</v>
      </c>
      <c r="E147" s="108" t="s">
        <v>63</v>
      </c>
      <c r="F147" s="104">
        <v>0</v>
      </c>
      <c r="G147" s="109">
        <v>0</v>
      </c>
      <c r="H147" s="105">
        <v>0</v>
      </c>
      <c r="I147" s="106">
        <v>0</v>
      </c>
      <c r="J147" s="105">
        <v>0</v>
      </c>
      <c r="K147" s="105">
        <v>0</v>
      </c>
      <c r="L147" s="105">
        <v>0</v>
      </c>
      <c r="M147" s="105">
        <v>0</v>
      </c>
      <c r="N147" s="105">
        <v>0</v>
      </c>
      <c r="O147" s="105">
        <v>0</v>
      </c>
      <c r="P147" s="105">
        <v>1</v>
      </c>
      <c r="Q147" s="105">
        <v>0</v>
      </c>
      <c r="R147" s="105">
        <v>2</v>
      </c>
      <c r="S147" s="105">
        <v>1</v>
      </c>
      <c r="T147" s="105">
        <v>4</v>
      </c>
      <c r="U147" s="105">
        <v>9</v>
      </c>
      <c r="V147" s="105">
        <v>7</v>
      </c>
      <c r="W147" s="105">
        <v>10</v>
      </c>
      <c r="X147" s="105">
        <v>23</v>
      </c>
      <c r="Y147" s="105">
        <v>35</v>
      </c>
    </row>
    <row r="148" spans="1:25" ht="16.2" customHeight="1" x14ac:dyDescent="0.3">
      <c r="A148" s="101" t="s">
        <v>2850</v>
      </c>
      <c r="B148" s="101">
        <v>2022</v>
      </c>
      <c r="C148" s="102" t="s">
        <v>2769</v>
      </c>
      <c r="D148" s="118" t="s">
        <v>2841</v>
      </c>
      <c r="E148" s="108" t="s">
        <v>63</v>
      </c>
      <c r="F148" s="104">
        <v>0</v>
      </c>
      <c r="G148" s="109">
        <v>0</v>
      </c>
      <c r="H148" s="105">
        <v>0</v>
      </c>
      <c r="I148" s="106">
        <v>0</v>
      </c>
      <c r="J148" s="105">
        <v>0</v>
      </c>
      <c r="K148" s="105">
        <v>0</v>
      </c>
      <c r="L148" s="105">
        <v>0</v>
      </c>
      <c r="M148" s="105">
        <v>0</v>
      </c>
      <c r="N148" s="105">
        <v>0</v>
      </c>
      <c r="O148" s="105">
        <v>2</v>
      </c>
      <c r="P148" s="105">
        <v>0</v>
      </c>
      <c r="Q148" s="105">
        <v>1</v>
      </c>
      <c r="R148" s="105">
        <v>4</v>
      </c>
      <c r="S148" s="105">
        <v>9</v>
      </c>
      <c r="T148" s="105">
        <v>7</v>
      </c>
      <c r="U148" s="105">
        <v>5</v>
      </c>
      <c r="V148" s="105">
        <v>15</v>
      </c>
      <c r="W148" s="105">
        <v>21</v>
      </c>
      <c r="X148" s="105">
        <v>17</v>
      </c>
      <c r="Y148" s="105">
        <v>19</v>
      </c>
    </row>
    <row r="149" spans="1:25" ht="16.2" customHeight="1" x14ac:dyDescent="0.3">
      <c r="A149" s="101" t="s">
        <v>2850</v>
      </c>
      <c r="B149" s="101">
        <v>2022</v>
      </c>
      <c r="C149" s="102" t="s">
        <v>2768</v>
      </c>
      <c r="D149" s="118" t="s">
        <v>2841</v>
      </c>
      <c r="E149" s="108" t="s">
        <v>63</v>
      </c>
      <c r="F149" s="104">
        <v>0</v>
      </c>
      <c r="G149" s="109">
        <v>0</v>
      </c>
      <c r="H149" s="105">
        <v>0</v>
      </c>
      <c r="I149" s="106">
        <v>0</v>
      </c>
      <c r="J149" s="105">
        <v>0</v>
      </c>
      <c r="K149" s="105">
        <v>0</v>
      </c>
      <c r="L149" s="105">
        <v>0</v>
      </c>
      <c r="M149" s="105">
        <v>0</v>
      </c>
      <c r="N149" s="105">
        <v>0</v>
      </c>
      <c r="O149" s="105">
        <v>2</v>
      </c>
      <c r="P149" s="105">
        <v>1</v>
      </c>
      <c r="Q149" s="105">
        <v>1</v>
      </c>
      <c r="R149" s="105">
        <v>6</v>
      </c>
      <c r="S149" s="105">
        <v>10</v>
      </c>
      <c r="T149" s="105">
        <v>11</v>
      </c>
      <c r="U149" s="105">
        <v>14</v>
      </c>
      <c r="V149" s="105">
        <v>22</v>
      </c>
      <c r="W149" s="105">
        <v>31</v>
      </c>
      <c r="X149" s="105">
        <v>40</v>
      </c>
      <c r="Y149" s="105">
        <v>54</v>
      </c>
    </row>
    <row r="150" spans="1:25" ht="16.2" customHeight="1" x14ac:dyDescent="0.3">
      <c r="A150" s="8" t="s">
        <v>2849</v>
      </c>
      <c r="B150" s="8">
        <v>2021</v>
      </c>
      <c r="C150" s="11" t="s">
        <v>2770</v>
      </c>
      <c r="D150" s="45" t="s">
        <v>2854</v>
      </c>
      <c r="E150" s="12" t="s">
        <v>2752</v>
      </c>
      <c r="F150" s="54">
        <v>386.51848336</v>
      </c>
      <c r="G150" s="71">
        <v>0</v>
      </c>
      <c r="H150" s="50">
        <v>8.2055863101999993</v>
      </c>
      <c r="I150" s="48">
        <v>7.9794968289000003</v>
      </c>
      <c r="J150" s="50">
        <v>25.689280086</v>
      </c>
      <c r="K150" s="50">
        <v>49.489839398000001</v>
      </c>
      <c r="L150" s="50">
        <v>25.314833648</v>
      </c>
      <c r="M150" s="50">
        <v>86.632195431</v>
      </c>
      <c r="N150" s="50">
        <v>148.78611942000001</v>
      </c>
      <c r="O150" s="50">
        <v>247.40705101</v>
      </c>
      <c r="P150" s="50">
        <v>333.40413588000001</v>
      </c>
      <c r="Q150" s="50">
        <v>354.14483337000001</v>
      </c>
      <c r="R150" s="50">
        <v>649.60882663999996</v>
      </c>
      <c r="S150" s="50">
        <v>1054.5814925</v>
      </c>
      <c r="T150" s="50">
        <v>1407.7033804</v>
      </c>
      <c r="U150" s="50">
        <v>2320.8190906999998</v>
      </c>
      <c r="V150" s="50">
        <v>4411.3968140999996</v>
      </c>
      <c r="W150" s="50">
        <v>7793.2012112000002</v>
      </c>
      <c r="X150" s="50">
        <v>13623.735622</v>
      </c>
      <c r="Y150" s="50">
        <v>30743.883775999999</v>
      </c>
    </row>
    <row r="151" spans="1:25" ht="16.2" customHeight="1" x14ac:dyDescent="0.3">
      <c r="A151" s="8" t="s">
        <v>2849</v>
      </c>
      <c r="B151" s="8">
        <v>2021</v>
      </c>
      <c r="C151" s="11" t="s">
        <v>2769</v>
      </c>
      <c r="D151" s="45" t="s">
        <v>2854</v>
      </c>
      <c r="E151" s="12" t="s">
        <v>2752</v>
      </c>
      <c r="F151" s="54">
        <v>229.81173946999999</v>
      </c>
      <c r="G151" s="71">
        <v>0</v>
      </c>
      <c r="H151" s="50">
        <v>7.7670458518999999</v>
      </c>
      <c r="I151" s="48">
        <v>7.6730214133999999</v>
      </c>
      <c r="J151" s="50">
        <v>57.285848145000003</v>
      </c>
      <c r="K151" s="50">
        <v>62.032819250999999</v>
      </c>
      <c r="L151" s="50">
        <v>94.070615704000005</v>
      </c>
      <c r="M151" s="50">
        <v>163.06532358999999</v>
      </c>
      <c r="N151" s="50">
        <v>235.99359867000001</v>
      </c>
      <c r="O151" s="50">
        <v>467.46583053000001</v>
      </c>
      <c r="P151" s="50">
        <v>502.35766171</v>
      </c>
      <c r="Q151" s="50">
        <v>719.52555071999996</v>
      </c>
      <c r="R151" s="50">
        <v>894.31255288</v>
      </c>
      <c r="S151" s="50">
        <v>1417.2940371</v>
      </c>
      <c r="T151" s="50">
        <v>2050.8314307999999</v>
      </c>
      <c r="U151" s="50">
        <v>3884.3612607</v>
      </c>
      <c r="V151" s="50">
        <v>6054.3474611000001</v>
      </c>
      <c r="W151" s="50">
        <v>9982.3589222999999</v>
      </c>
      <c r="X151" s="50">
        <v>19545.146229999998</v>
      </c>
      <c r="Y151" s="50">
        <v>33889.846365999998</v>
      </c>
    </row>
    <row r="152" spans="1:25" ht="16.2" customHeight="1" x14ac:dyDescent="0.3">
      <c r="A152" s="8" t="s">
        <v>2849</v>
      </c>
      <c r="B152" s="8">
        <v>2021</v>
      </c>
      <c r="C152" s="11" t="s">
        <v>2768</v>
      </c>
      <c r="D152" s="45" t="s">
        <v>2854</v>
      </c>
      <c r="E152" s="12" t="s">
        <v>2752</v>
      </c>
      <c r="F152" s="54">
        <v>306.20998915000001</v>
      </c>
      <c r="G152" s="71">
        <v>0</v>
      </c>
      <c r="H152" s="50">
        <v>7.9802958544000004</v>
      </c>
      <c r="I152" s="48">
        <v>7.8232587354999996</v>
      </c>
      <c r="J152" s="50">
        <v>41.845476441999999</v>
      </c>
      <c r="K152" s="50">
        <v>55.841030101999998</v>
      </c>
      <c r="L152" s="50">
        <v>59.849154052999999</v>
      </c>
      <c r="M152" s="50">
        <v>124.59194515999999</v>
      </c>
      <c r="N152" s="50">
        <v>191.48649703000001</v>
      </c>
      <c r="O152" s="50">
        <v>355.63452544</v>
      </c>
      <c r="P152" s="50">
        <v>415.37689261000003</v>
      </c>
      <c r="Q152" s="50">
        <v>530.00321982000003</v>
      </c>
      <c r="R152" s="50">
        <v>767.95810418999997</v>
      </c>
      <c r="S152" s="50">
        <v>1230.1351809</v>
      </c>
      <c r="T152" s="50">
        <v>1717.1512393</v>
      </c>
      <c r="U152" s="50">
        <v>3063.2750617000002</v>
      </c>
      <c r="V152" s="50">
        <v>5155.1804933000003</v>
      </c>
      <c r="W152" s="50">
        <v>8715.6155244000001</v>
      </c>
      <c r="X152" s="50">
        <v>15891.318085000001</v>
      </c>
      <c r="Y152" s="50">
        <v>31737.411531999998</v>
      </c>
    </row>
    <row r="153" spans="1:25" ht="16.2" customHeight="1" x14ac:dyDescent="0.3">
      <c r="A153" s="8" t="s">
        <v>2849</v>
      </c>
      <c r="B153" s="8">
        <v>2022</v>
      </c>
      <c r="C153" s="11" t="s">
        <v>2770</v>
      </c>
      <c r="D153" s="45" t="s">
        <v>2854</v>
      </c>
      <c r="E153" s="12" t="s">
        <v>2752</v>
      </c>
      <c r="F153" s="54">
        <v>141.98828252000001</v>
      </c>
      <c r="G153" s="71">
        <v>0</v>
      </c>
      <c r="H153" s="50">
        <v>16.734257176</v>
      </c>
      <c r="I153" s="48">
        <v>15.767875708</v>
      </c>
      <c r="J153" s="50">
        <v>33.988774978999999</v>
      </c>
      <c r="K153" s="50">
        <v>36.249696935000003</v>
      </c>
      <c r="L153" s="50">
        <v>77.665008868000001</v>
      </c>
      <c r="M153" s="50">
        <v>60.817278960000003</v>
      </c>
      <c r="N153" s="50">
        <v>96.531171929999999</v>
      </c>
      <c r="O153" s="50">
        <v>212.98347928999999</v>
      </c>
      <c r="P153" s="50">
        <v>313.00776717999997</v>
      </c>
      <c r="Q153" s="50">
        <v>323.37878984999998</v>
      </c>
      <c r="R153" s="50">
        <v>556.55839435999997</v>
      </c>
      <c r="S153" s="50">
        <v>831.21440354000003</v>
      </c>
      <c r="T153" s="50">
        <v>1342.6757081000001</v>
      </c>
      <c r="U153" s="50">
        <v>2156.949795</v>
      </c>
      <c r="V153" s="50">
        <v>3629.5247706999999</v>
      </c>
      <c r="W153" s="50">
        <v>6241.3431966999997</v>
      </c>
      <c r="X153" s="50">
        <v>11543.15279</v>
      </c>
      <c r="Y153" s="50">
        <v>25892.441326</v>
      </c>
    </row>
    <row r="154" spans="1:25" ht="16.2" customHeight="1" x14ac:dyDescent="0.3">
      <c r="A154" s="8" t="s">
        <v>2849</v>
      </c>
      <c r="B154" s="8">
        <v>2022</v>
      </c>
      <c r="C154" s="11" t="s">
        <v>2769</v>
      </c>
      <c r="D154" s="45" t="s">
        <v>2854</v>
      </c>
      <c r="E154" s="12" t="s">
        <v>2752</v>
      </c>
      <c r="F154" s="54">
        <v>315.66417840000003</v>
      </c>
      <c r="G154" s="71">
        <v>10.973740363999999</v>
      </c>
      <c r="H154" s="50">
        <v>0</v>
      </c>
      <c r="I154" s="48">
        <v>7.5640563582000002</v>
      </c>
      <c r="J154" s="50">
        <v>32.442262171000003</v>
      </c>
      <c r="K154" s="50">
        <v>63.884669678999998</v>
      </c>
      <c r="L154" s="50">
        <v>108.06474218</v>
      </c>
      <c r="M154" s="50">
        <v>98.354960227999996</v>
      </c>
      <c r="N154" s="50">
        <v>207.33488493999999</v>
      </c>
      <c r="O154" s="50">
        <v>328.23779069</v>
      </c>
      <c r="P154" s="50">
        <v>519.40463420000003</v>
      </c>
      <c r="Q154" s="50">
        <v>674.53586727000004</v>
      </c>
      <c r="R154" s="50">
        <v>875.66627318999997</v>
      </c>
      <c r="S154" s="50">
        <v>1220.4143164</v>
      </c>
      <c r="T154" s="50">
        <v>1828.2242577</v>
      </c>
      <c r="U154" s="50">
        <v>3195.8915846999998</v>
      </c>
      <c r="V154" s="50">
        <v>5022.2968873999998</v>
      </c>
      <c r="W154" s="50">
        <v>8346.7119844000008</v>
      </c>
      <c r="X154" s="50">
        <v>13749.900938999999</v>
      </c>
      <c r="Y154" s="50">
        <v>26084.471119999998</v>
      </c>
    </row>
    <row r="155" spans="1:25" ht="16.2" customHeight="1" x14ac:dyDescent="0.3">
      <c r="A155" s="8" t="s">
        <v>2849</v>
      </c>
      <c r="B155" s="8">
        <v>2022</v>
      </c>
      <c r="C155" s="11" t="s">
        <v>2768</v>
      </c>
      <c r="D155" s="45" t="s">
        <v>2854</v>
      </c>
      <c r="E155" s="12" t="s">
        <v>2752</v>
      </c>
      <c r="F155" s="54">
        <v>230.92571372</v>
      </c>
      <c r="G155" s="71">
        <v>5.6286433504</v>
      </c>
      <c r="H155" s="50">
        <v>8.1241852128000005</v>
      </c>
      <c r="I155" s="48">
        <v>11.581027820999999</v>
      </c>
      <c r="J155" s="50">
        <v>33.197517185999999</v>
      </c>
      <c r="K155" s="50">
        <v>50.213216709000001</v>
      </c>
      <c r="L155" s="50">
        <v>93.001526255000002</v>
      </c>
      <c r="M155" s="50">
        <v>79.485656516999995</v>
      </c>
      <c r="N155" s="50">
        <v>150.86577991999999</v>
      </c>
      <c r="O155" s="50">
        <v>269.51960888000002</v>
      </c>
      <c r="P155" s="50">
        <v>413.60419983000003</v>
      </c>
      <c r="Q155" s="50">
        <v>492.01729072000001</v>
      </c>
      <c r="R155" s="50">
        <v>710.66033440000001</v>
      </c>
      <c r="S155" s="50">
        <v>1019.4997764</v>
      </c>
      <c r="T155" s="50">
        <v>1576.2594025000001</v>
      </c>
      <c r="U155" s="50">
        <v>2649.7575050999999</v>
      </c>
      <c r="V155" s="50">
        <v>4265.8167384999997</v>
      </c>
      <c r="W155" s="50">
        <v>7132.7017597000004</v>
      </c>
      <c r="X155" s="50">
        <v>12393.431918</v>
      </c>
      <c r="Y155" s="50">
        <v>25954.297632999998</v>
      </c>
    </row>
    <row r="156" spans="1:25" ht="16.2" customHeight="1" x14ac:dyDescent="0.3">
      <c r="A156" s="8" t="s">
        <v>2849</v>
      </c>
      <c r="B156" s="8">
        <v>2021</v>
      </c>
      <c r="C156" s="11" t="s">
        <v>2770</v>
      </c>
      <c r="D156" s="45" t="s">
        <v>2854</v>
      </c>
      <c r="E156" s="12" t="s">
        <v>63</v>
      </c>
      <c r="F156" s="40">
        <v>8</v>
      </c>
      <c r="G156" s="72">
        <v>0</v>
      </c>
      <c r="H156" s="36">
        <v>1</v>
      </c>
      <c r="I156" s="17">
        <v>1</v>
      </c>
      <c r="J156" s="36">
        <v>3</v>
      </c>
      <c r="K156" s="36">
        <v>7</v>
      </c>
      <c r="L156" s="36">
        <v>4</v>
      </c>
      <c r="M156" s="36">
        <v>14</v>
      </c>
      <c r="N156" s="36">
        <v>23</v>
      </c>
      <c r="O156" s="36">
        <v>35</v>
      </c>
      <c r="P156" s="36">
        <v>50</v>
      </c>
      <c r="Q156" s="36">
        <v>61</v>
      </c>
      <c r="R156" s="36">
        <v>114</v>
      </c>
      <c r="S156" s="36">
        <v>165</v>
      </c>
      <c r="T156" s="36">
        <v>188</v>
      </c>
      <c r="U156" s="36">
        <v>298</v>
      </c>
      <c r="V156" s="36">
        <v>414</v>
      </c>
      <c r="W156" s="36">
        <v>550</v>
      </c>
      <c r="X156" s="36">
        <v>611</v>
      </c>
      <c r="Y156" s="36">
        <v>794</v>
      </c>
    </row>
    <row r="157" spans="1:25" ht="16.2" customHeight="1" x14ac:dyDescent="0.3">
      <c r="A157" s="8" t="s">
        <v>2849</v>
      </c>
      <c r="B157" s="8">
        <v>2021</v>
      </c>
      <c r="C157" s="11" t="s">
        <v>2769</v>
      </c>
      <c r="D157" s="45" t="s">
        <v>2854</v>
      </c>
      <c r="E157" s="12" t="s">
        <v>63</v>
      </c>
      <c r="F157" s="40">
        <v>5</v>
      </c>
      <c r="G157" s="72">
        <v>0</v>
      </c>
      <c r="H157" s="36">
        <v>1</v>
      </c>
      <c r="I157" s="17">
        <v>1</v>
      </c>
      <c r="J157" s="36">
        <v>7</v>
      </c>
      <c r="K157" s="36">
        <v>9</v>
      </c>
      <c r="L157" s="36">
        <v>15</v>
      </c>
      <c r="M157" s="36">
        <v>26</v>
      </c>
      <c r="N157" s="36">
        <v>35</v>
      </c>
      <c r="O157" s="36">
        <v>64</v>
      </c>
      <c r="P157" s="36">
        <v>71</v>
      </c>
      <c r="Q157" s="36">
        <v>115</v>
      </c>
      <c r="R157" s="36">
        <v>147</v>
      </c>
      <c r="S157" s="36">
        <v>208</v>
      </c>
      <c r="T157" s="36">
        <v>254</v>
      </c>
      <c r="U157" s="36">
        <v>451</v>
      </c>
      <c r="V157" s="36">
        <v>470</v>
      </c>
      <c r="W157" s="36">
        <v>513</v>
      </c>
      <c r="X157" s="36">
        <v>544</v>
      </c>
      <c r="Y157" s="36">
        <v>404</v>
      </c>
    </row>
    <row r="158" spans="1:25" ht="16.2" customHeight="1" x14ac:dyDescent="0.3">
      <c r="A158" s="8" t="s">
        <v>2849</v>
      </c>
      <c r="B158" s="8">
        <v>2021</v>
      </c>
      <c r="C158" s="11" t="s">
        <v>2768</v>
      </c>
      <c r="D158" s="45" t="s">
        <v>2854</v>
      </c>
      <c r="E158" s="12" t="s">
        <v>63</v>
      </c>
      <c r="F158" s="40">
        <v>13</v>
      </c>
      <c r="G158" s="72">
        <v>0</v>
      </c>
      <c r="H158" s="36">
        <v>2</v>
      </c>
      <c r="I158" s="17">
        <v>2</v>
      </c>
      <c r="J158" s="36">
        <v>10</v>
      </c>
      <c r="K158" s="36">
        <v>16</v>
      </c>
      <c r="L158" s="36">
        <v>19</v>
      </c>
      <c r="M158" s="36">
        <v>40</v>
      </c>
      <c r="N158" s="36">
        <v>58</v>
      </c>
      <c r="O158" s="36">
        <v>99</v>
      </c>
      <c r="P158" s="36">
        <v>121</v>
      </c>
      <c r="Q158" s="36">
        <v>176</v>
      </c>
      <c r="R158" s="36">
        <v>261</v>
      </c>
      <c r="S158" s="36">
        <v>373</v>
      </c>
      <c r="T158" s="36">
        <v>442</v>
      </c>
      <c r="U158" s="36">
        <v>749</v>
      </c>
      <c r="V158" s="36">
        <v>884</v>
      </c>
      <c r="W158" s="36">
        <v>1063</v>
      </c>
      <c r="X158" s="36">
        <v>1155</v>
      </c>
      <c r="Y158" s="36">
        <v>1198</v>
      </c>
    </row>
    <row r="159" spans="1:25" ht="16.2" customHeight="1" x14ac:dyDescent="0.3">
      <c r="A159" s="101" t="s">
        <v>2849</v>
      </c>
      <c r="B159" s="101">
        <v>2022</v>
      </c>
      <c r="C159" s="102" t="s">
        <v>2770</v>
      </c>
      <c r="D159" s="45" t="s">
        <v>2854</v>
      </c>
      <c r="E159" s="108" t="s">
        <v>63</v>
      </c>
      <c r="F159" s="104">
        <v>3</v>
      </c>
      <c r="G159" s="109">
        <v>0</v>
      </c>
      <c r="H159" s="105">
        <v>2</v>
      </c>
      <c r="I159" s="106">
        <v>2</v>
      </c>
      <c r="J159" s="105">
        <v>4</v>
      </c>
      <c r="K159" s="105">
        <v>5</v>
      </c>
      <c r="L159" s="105">
        <v>12</v>
      </c>
      <c r="M159" s="105">
        <v>10</v>
      </c>
      <c r="N159" s="105">
        <v>15</v>
      </c>
      <c r="O159" s="105">
        <v>31</v>
      </c>
      <c r="P159" s="105">
        <v>45</v>
      </c>
      <c r="Q159" s="105">
        <v>55</v>
      </c>
      <c r="R159" s="105">
        <v>98</v>
      </c>
      <c r="S159" s="105">
        <v>133</v>
      </c>
      <c r="T159" s="105">
        <v>183</v>
      </c>
      <c r="U159" s="105">
        <v>273</v>
      </c>
      <c r="V159" s="105">
        <v>360</v>
      </c>
      <c r="W159" s="105">
        <v>442</v>
      </c>
      <c r="X159" s="105">
        <v>525</v>
      </c>
      <c r="Y159" s="105">
        <v>681</v>
      </c>
    </row>
    <row r="160" spans="1:25" ht="16.2" customHeight="1" x14ac:dyDescent="0.3">
      <c r="A160" s="101" t="s">
        <v>2849</v>
      </c>
      <c r="B160" s="101">
        <v>2022</v>
      </c>
      <c r="C160" s="102" t="s">
        <v>2769</v>
      </c>
      <c r="D160" s="45" t="s">
        <v>2854</v>
      </c>
      <c r="E160" s="108" t="s">
        <v>63</v>
      </c>
      <c r="F160" s="104">
        <v>7</v>
      </c>
      <c r="G160" s="109">
        <v>1</v>
      </c>
      <c r="H160" s="105">
        <v>0</v>
      </c>
      <c r="I160" s="106">
        <v>1</v>
      </c>
      <c r="J160" s="105">
        <v>4</v>
      </c>
      <c r="K160" s="105">
        <v>9</v>
      </c>
      <c r="L160" s="105">
        <v>17</v>
      </c>
      <c r="M160" s="105">
        <v>16</v>
      </c>
      <c r="N160" s="105">
        <v>31</v>
      </c>
      <c r="O160" s="105">
        <v>46</v>
      </c>
      <c r="P160" s="105">
        <v>71</v>
      </c>
      <c r="Q160" s="105">
        <v>106</v>
      </c>
      <c r="R160" s="105">
        <v>144</v>
      </c>
      <c r="S160" s="105">
        <v>183</v>
      </c>
      <c r="T160" s="105">
        <v>231</v>
      </c>
      <c r="U160" s="105">
        <v>365</v>
      </c>
      <c r="V160" s="105">
        <v>419</v>
      </c>
      <c r="W160" s="105">
        <v>434</v>
      </c>
      <c r="X160" s="105">
        <v>392</v>
      </c>
      <c r="Y160" s="105">
        <v>326</v>
      </c>
    </row>
    <row r="161" spans="1:25" ht="16.2" customHeight="1" x14ac:dyDescent="0.3">
      <c r="A161" s="101" t="s">
        <v>2849</v>
      </c>
      <c r="B161" s="101">
        <v>2022</v>
      </c>
      <c r="C161" s="102" t="s">
        <v>2768</v>
      </c>
      <c r="D161" s="45" t="s">
        <v>2854</v>
      </c>
      <c r="E161" s="108" t="s">
        <v>63</v>
      </c>
      <c r="F161" s="104">
        <v>10</v>
      </c>
      <c r="G161" s="109">
        <v>1</v>
      </c>
      <c r="H161" s="105">
        <v>2</v>
      </c>
      <c r="I161" s="106">
        <v>3</v>
      </c>
      <c r="J161" s="105">
        <v>8</v>
      </c>
      <c r="K161" s="105">
        <v>14</v>
      </c>
      <c r="L161" s="105">
        <v>29</v>
      </c>
      <c r="M161" s="105">
        <v>26</v>
      </c>
      <c r="N161" s="105">
        <v>46</v>
      </c>
      <c r="O161" s="105">
        <v>77</v>
      </c>
      <c r="P161" s="105">
        <v>116</v>
      </c>
      <c r="Q161" s="105">
        <v>161</v>
      </c>
      <c r="R161" s="105">
        <v>242</v>
      </c>
      <c r="S161" s="105">
        <v>316</v>
      </c>
      <c r="T161" s="105">
        <v>414</v>
      </c>
      <c r="U161" s="105">
        <v>638</v>
      </c>
      <c r="V161" s="105">
        <v>779</v>
      </c>
      <c r="W161" s="105">
        <v>876</v>
      </c>
      <c r="X161" s="105">
        <v>917</v>
      </c>
      <c r="Y161" s="105">
        <v>1007</v>
      </c>
    </row>
    <row r="162" spans="1:25" ht="16.2" customHeight="1" x14ac:dyDescent="0.3">
      <c r="A162" s="8" t="s">
        <v>2849</v>
      </c>
      <c r="B162" s="8">
        <v>2021</v>
      </c>
      <c r="C162" s="11" t="s">
        <v>2770</v>
      </c>
      <c r="D162" s="45" t="s">
        <v>2728</v>
      </c>
      <c r="E162" s="12" t="s">
        <v>2752</v>
      </c>
      <c r="F162" s="54">
        <v>0</v>
      </c>
      <c r="G162" s="71">
        <v>0</v>
      </c>
      <c r="H162" s="50">
        <v>0</v>
      </c>
      <c r="I162" s="48">
        <v>0</v>
      </c>
      <c r="J162" s="50">
        <v>0</v>
      </c>
      <c r="K162" s="50">
        <v>7.0699770568</v>
      </c>
      <c r="L162" s="50">
        <v>0</v>
      </c>
      <c r="M162" s="50">
        <v>6.1880139593000001</v>
      </c>
      <c r="N162" s="50">
        <v>12.937923428</v>
      </c>
      <c r="O162" s="50">
        <v>21.206318658000001</v>
      </c>
      <c r="P162" s="50">
        <v>86.685075330000004</v>
      </c>
      <c r="Q162" s="50">
        <v>81.279142085000004</v>
      </c>
      <c r="R162" s="50">
        <v>148.15639906000001</v>
      </c>
      <c r="S162" s="50">
        <v>249.2647164</v>
      </c>
      <c r="T162" s="50">
        <v>329.46249329</v>
      </c>
      <c r="U162" s="50">
        <v>654.19061617</v>
      </c>
      <c r="V162" s="50">
        <v>1140.1436209999999</v>
      </c>
      <c r="W162" s="50">
        <v>1813.6904637</v>
      </c>
      <c r="X162" s="50">
        <v>4058.1340151999998</v>
      </c>
      <c r="Y162" s="50">
        <v>9137.9805682000006</v>
      </c>
    </row>
    <row r="163" spans="1:25" x14ac:dyDescent="0.3">
      <c r="A163" s="8" t="s">
        <v>2849</v>
      </c>
      <c r="B163" s="8">
        <v>2021</v>
      </c>
      <c r="C163" s="11" t="s">
        <v>2769</v>
      </c>
      <c r="D163" s="45" t="s">
        <v>2728</v>
      </c>
      <c r="E163" s="12" t="s">
        <v>2752</v>
      </c>
      <c r="F163" s="54">
        <v>0</v>
      </c>
      <c r="G163" s="71">
        <v>0</v>
      </c>
      <c r="H163" s="50">
        <v>0</v>
      </c>
      <c r="I163" s="48">
        <v>0</v>
      </c>
      <c r="J163" s="50">
        <v>0</v>
      </c>
      <c r="K163" s="50">
        <v>0</v>
      </c>
      <c r="L163" s="50">
        <v>6.2713743803000002</v>
      </c>
      <c r="M163" s="50">
        <v>12.54348643</v>
      </c>
      <c r="N163" s="50">
        <v>20.228022743</v>
      </c>
      <c r="O163" s="50">
        <v>29.216614408000002</v>
      </c>
      <c r="P163" s="50">
        <v>42.452760144999999</v>
      </c>
      <c r="Q163" s="50">
        <v>118.87813447000001</v>
      </c>
      <c r="R163" s="50">
        <v>176.42900703000001</v>
      </c>
      <c r="S163" s="50">
        <v>388.39307746999998</v>
      </c>
      <c r="T163" s="50">
        <v>532.89320641999996</v>
      </c>
      <c r="U163" s="50">
        <v>1093.8223505999999</v>
      </c>
      <c r="V163" s="50">
        <v>1442.7381184000001</v>
      </c>
      <c r="W163" s="50">
        <v>3171.7826595000001</v>
      </c>
      <c r="X163" s="50">
        <v>6898.2869047000004</v>
      </c>
      <c r="Y163" s="50">
        <v>9562.9764498999994</v>
      </c>
    </row>
    <row r="164" spans="1:25" x14ac:dyDescent="0.3">
      <c r="A164" s="8" t="s">
        <v>2849</v>
      </c>
      <c r="B164" s="8">
        <v>2021</v>
      </c>
      <c r="C164" s="11" t="s">
        <v>2768</v>
      </c>
      <c r="D164" s="45" t="s">
        <v>2728</v>
      </c>
      <c r="E164" s="12" t="s">
        <v>2752</v>
      </c>
      <c r="F164" s="54">
        <v>0</v>
      </c>
      <c r="G164" s="71">
        <v>0</v>
      </c>
      <c r="H164" s="50">
        <v>0</v>
      </c>
      <c r="I164" s="48">
        <v>0</v>
      </c>
      <c r="J164" s="50">
        <v>0</v>
      </c>
      <c r="K164" s="50">
        <v>3.4900643813999999</v>
      </c>
      <c r="L164" s="50">
        <v>3.1499554765000002</v>
      </c>
      <c r="M164" s="50">
        <v>9.3443958869999992</v>
      </c>
      <c r="N164" s="50">
        <v>16.507456641000001</v>
      </c>
      <c r="O164" s="50">
        <v>25.145875535999998</v>
      </c>
      <c r="P164" s="50">
        <v>65.224470740000001</v>
      </c>
      <c r="Q164" s="50">
        <v>99.375603717000004</v>
      </c>
      <c r="R164" s="50">
        <v>161.83025183999999</v>
      </c>
      <c r="S164" s="50">
        <v>316.60315648</v>
      </c>
      <c r="T164" s="50">
        <v>427.34533105000003</v>
      </c>
      <c r="U164" s="50">
        <v>862.95198668</v>
      </c>
      <c r="V164" s="50">
        <v>1277.131819</v>
      </c>
      <c r="W164" s="50">
        <v>2385.9304963</v>
      </c>
      <c r="X164" s="50">
        <v>5145.7601418000004</v>
      </c>
      <c r="Y164" s="50">
        <v>9272.1986945999997</v>
      </c>
    </row>
    <row r="165" spans="1:25" x14ac:dyDescent="0.3">
      <c r="A165" s="8" t="s">
        <v>2849</v>
      </c>
      <c r="B165" s="8">
        <v>2022</v>
      </c>
      <c r="C165" s="11" t="s">
        <v>2770</v>
      </c>
      <c r="D165" s="45" t="s">
        <v>2728</v>
      </c>
      <c r="E165" s="12" t="s">
        <v>2752</v>
      </c>
      <c r="F165" s="54">
        <v>0</v>
      </c>
      <c r="G165" s="71">
        <v>0</v>
      </c>
      <c r="H165" s="50">
        <v>8.3671285880999999</v>
      </c>
      <c r="I165" s="48">
        <v>0</v>
      </c>
      <c r="J165" s="50">
        <v>0</v>
      </c>
      <c r="K165" s="50">
        <v>7.2499393870000004</v>
      </c>
      <c r="L165" s="50">
        <v>0</v>
      </c>
      <c r="M165" s="50">
        <v>0</v>
      </c>
      <c r="N165" s="50">
        <v>6.4354114620000002</v>
      </c>
      <c r="O165" s="50">
        <v>20.611304447999999</v>
      </c>
      <c r="P165" s="50">
        <v>20.867184477999999</v>
      </c>
      <c r="Q165" s="50">
        <v>17.638843083000001</v>
      </c>
      <c r="R165" s="50">
        <v>34.075003735999999</v>
      </c>
      <c r="S165" s="50">
        <v>43.748126501999998</v>
      </c>
      <c r="T165" s="50">
        <v>95.381334456999994</v>
      </c>
      <c r="U165" s="50">
        <v>221.22561999999999</v>
      </c>
      <c r="V165" s="50">
        <v>282.29637106000001</v>
      </c>
      <c r="W165" s="50">
        <v>536.58606669000005</v>
      </c>
      <c r="X165" s="50">
        <v>1297.2305040000001</v>
      </c>
      <c r="Y165" s="50">
        <v>2699.5056301</v>
      </c>
    </row>
    <row r="166" spans="1:25" x14ac:dyDescent="0.3">
      <c r="A166" s="8" t="s">
        <v>2849</v>
      </c>
      <c r="B166" s="8">
        <v>2022</v>
      </c>
      <c r="C166" s="11" t="s">
        <v>2769</v>
      </c>
      <c r="D166" s="45" t="s">
        <v>2728</v>
      </c>
      <c r="E166" s="12" t="s">
        <v>2752</v>
      </c>
      <c r="F166" s="54">
        <v>0</v>
      </c>
      <c r="G166" s="71">
        <v>10.973740363999999</v>
      </c>
      <c r="H166" s="50">
        <v>0</v>
      </c>
      <c r="I166" s="48">
        <v>0</v>
      </c>
      <c r="J166" s="50">
        <v>0</v>
      </c>
      <c r="K166" s="50">
        <v>0</v>
      </c>
      <c r="L166" s="50">
        <v>0</v>
      </c>
      <c r="M166" s="50">
        <v>0</v>
      </c>
      <c r="N166" s="50">
        <v>0</v>
      </c>
      <c r="O166" s="50">
        <v>14.271208291000001</v>
      </c>
      <c r="P166" s="50">
        <v>14.631116456000001</v>
      </c>
      <c r="Q166" s="50">
        <v>69.999005093999997</v>
      </c>
      <c r="R166" s="50">
        <v>66.891173645999999</v>
      </c>
      <c r="S166" s="50">
        <v>60.020376218000003</v>
      </c>
      <c r="T166" s="50">
        <v>150.37342380000001</v>
      </c>
      <c r="U166" s="50">
        <v>236.40841859</v>
      </c>
      <c r="V166" s="50">
        <v>419.52360634000001</v>
      </c>
      <c r="W166" s="50">
        <v>903.90659739</v>
      </c>
      <c r="X166" s="50">
        <v>1753.8138951999999</v>
      </c>
      <c r="Y166" s="50">
        <v>4240.7268998999998</v>
      </c>
    </row>
    <row r="167" spans="1:25" x14ac:dyDescent="0.3">
      <c r="A167" s="8" t="s">
        <v>2849</v>
      </c>
      <c r="B167" s="8">
        <v>2022</v>
      </c>
      <c r="C167" s="11" t="s">
        <v>2768</v>
      </c>
      <c r="D167" s="45" t="s">
        <v>2728</v>
      </c>
      <c r="E167" s="12" t="s">
        <v>2752</v>
      </c>
      <c r="F167" s="54">
        <v>0</v>
      </c>
      <c r="G167" s="71">
        <v>5.6286433504</v>
      </c>
      <c r="H167" s="50">
        <v>4.0620926064000002</v>
      </c>
      <c r="I167" s="48">
        <v>0</v>
      </c>
      <c r="J167" s="50">
        <v>0</v>
      </c>
      <c r="K167" s="50">
        <v>3.5866583363000002</v>
      </c>
      <c r="L167" s="50">
        <v>0</v>
      </c>
      <c r="M167" s="50">
        <v>0</v>
      </c>
      <c r="N167" s="50">
        <v>3.2796908678999999</v>
      </c>
      <c r="O167" s="50">
        <v>17.501273304000001</v>
      </c>
      <c r="P167" s="50">
        <v>17.827767234</v>
      </c>
      <c r="Q167" s="50">
        <v>42.784112237000002</v>
      </c>
      <c r="R167" s="50">
        <v>49.922420185</v>
      </c>
      <c r="S167" s="50">
        <v>51.620241843999999</v>
      </c>
      <c r="T167" s="50">
        <v>121.83647556</v>
      </c>
      <c r="U167" s="50">
        <v>228.42737113000001</v>
      </c>
      <c r="V167" s="50">
        <v>344.9890302</v>
      </c>
      <c r="W167" s="50">
        <v>692.10005659000001</v>
      </c>
      <c r="X167" s="50">
        <v>1473.1560294999999</v>
      </c>
      <c r="Y167" s="50">
        <v>3195.9611783</v>
      </c>
    </row>
    <row r="168" spans="1:25" x14ac:dyDescent="0.3">
      <c r="A168" s="8" t="s">
        <v>2849</v>
      </c>
      <c r="B168" s="8">
        <v>2021</v>
      </c>
      <c r="C168" s="11" t="s">
        <v>2770</v>
      </c>
      <c r="D168" s="45" t="s">
        <v>2728</v>
      </c>
      <c r="E168" s="12" t="s">
        <v>63</v>
      </c>
      <c r="F168" s="40">
        <v>0</v>
      </c>
      <c r="G168" s="72">
        <v>0</v>
      </c>
      <c r="H168" s="36">
        <v>0</v>
      </c>
      <c r="I168" s="17">
        <v>0</v>
      </c>
      <c r="J168" s="36">
        <v>0</v>
      </c>
      <c r="K168" s="36">
        <v>1</v>
      </c>
      <c r="L168" s="36">
        <v>0</v>
      </c>
      <c r="M168" s="36">
        <v>1</v>
      </c>
      <c r="N168" s="36">
        <v>2</v>
      </c>
      <c r="O168" s="36">
        <v>3</v>
      </c>
      <c r="P168" s="36">
        <v>13</v>
      </c>
      <c r="Q168" s="36">
        <v>14</v>
      </c>
      <c r="R168" s="36">
        <v>26</v>
      </c>
      <c r="S168" s="36">
        <v>39</v>
      </c>
      <c r="T168" s="36">
        <v>44</v>
      </c>
      <c r="U168" s="36">
        <v>84</v>
      </c>
      <c r="V168" s="36">
        <v>107</v>
      </c>
      <c r="W168" s="36">
        <v>128</v>
      </c>
      <c r="X168" s="36">
        <v>182</v>
      </c>
      <c r="Y168" s="36">
        <v>236</v>
      </c>
    </row>
    <row r="169" spans="1:25" x14ac:dyDescent="0.3">
      <c r="A169" s="8" t="s">
        <v>2849</v>
      </c>
      <c r="B169" s="8">
        <v>2021</v>
      </c>
      <c r="C169" s="11" t="s">
        <v>2769</v>
      </c>
      <c r="D169" s="45" t="s">
        <v>2728</v>
      </c>
      <c r="E169" s="12" t="s">
        <v>63</v>
      </c>
      <c r="F169" s="40">
        <v>0</v>
      </c>
      <c r="G169" s="72">
        <v>0</v>
      </c>
      <c r="H169" s="36">
        <v>0</v>
      </c>
      <c r="I169" s="17">
        <v>0</v>
      </c>
      <c r="J169" s="36">
        <v>0</v>
      </c>
      <c r="K169" s="36">
        <v>0</v>
      </c>
      <c r="L169" s="36">
        <v>1</v>
      </c>
      <c r="M169" s="36">
        <v>2</v>
      </c>
      <c r="N169" s="36">
        <v>3</v>
      </c>
      <c r="O169" s="36">
        <v>4</v>
      </c>
      <c r="P169" s="36">
        <v>6</v>
      </c>
      <c r="Q169" s="36">
        <v>19</v>
      </c>
      <c r="R169" s="36">
        <v>29</v>
      </c>
      <c r="S169" s="36">
        <v>57</v>
      </c>
      <c r="T169" s="36">
        <v>66</v>
      </c>
      <c r="U169" s="36">
        <v>127</v>
      </c>
      <c r="V169" s="36">
        <v>112</v>
      </c>
      <c r="W169" s="36">
        <v>163</v>
      </c>
      <c r="X169" s="36">
        <v>192</v>
      </c>
      <c r="Y169" s="36">
        <v>114</v>
      </c>
    </row>
    <row r="170" spans="1:25" x14ac:dyDescent="0.3">
      <c r="A170" s="8" t="s">
        <v>2849</v>
      </c>
      <c r="B170" s="8">
        <v>2021</v>
      </c>
      <c r="C170" s="11" t="s">
        <v>2768</v>
      </c>
      <c r="D170" s="45" t="s">
        <v>2728</v>
      </c>
      <c r="E170" s="12" t="s">
        <v>63</v>
      </c>
      <c r="F170" s="40">
        <v>0</v>
      </c>
      <c r="G170" s="72">
        <v>0</v>
      </c>
      <c r="H170" s="36">
        <v>0</v>
      </c>
      <c r="I170" s="17">
        <v>0</v>
      </c>
      <c r="J170" s="36">
        <v>0</v>
      </c>
      <c r="K170" s="36">
        <v>1</v>
      </c>
      <c r="L170" s="36">
        <v>1</v>
      </c>
      <c r="M170" s="36">
        <v>3</v>
      </c>
      <c r="N170" s="36">
        <v>5</v>
      </c>
      <c r="O170" s="36">
        <v>7</v>
      </c>
      <c r="P170" s="36">
        <v>19</v>
      </c>
      <c r="Q170" s="36">
        <v>33</v>
      </c>
      <c r="R170" s="36">
        <v>55</v>
      </c>
      <c r="S170" s="36">
        <v>96</v>
      </c>
      <c r="T170" s="36">
        <v>110</v>
      </c>
      <c r="U170" s="36">
        <v>211</v>
      </c>
      <c r="V170" s="36">
        <v>219</v>
      </c>
      <c r="W170" s="36">
        <v>291</v>
      </c>
      <c r="X170" s="36">
        <v>374</v>
      </c>
      <c r="Y170" s="36">
        <v>350</v>
      </c>
    </row>
    <row r="171" spans="1:25" x14ac:dyDescent="0.3">
      <c r="A171" s="101" t="s">
        <v>2849</v>
      </c>
      <c r="B171" s="101">
        <v>2022</v>
      </c>
      <c r="C171" s="102" t="s">
        <v>2770</v>
      </c>
      <c r="D171" s="45" t="s">
        <v>2728</v>
      </c>
      <c r="E171" s="108" t="s">
        <v>63</v>
      </c>
      <c r="F171" s="104">
        <v>0</v>
      </c>
      <c r="G171" s="109">
        <v>0</v>
      </c>
      <c r="H171" s="105">
        <v>1</v>
      </c>
      <c r="I171" s="106">
        <v>0</v>
      </c>
      <c r="J171" s="105">
        <v>0</v>
      </c>
      <c r="K171" s="105">
        <v>1</v>
      </c>
      <c r="L171" s="105">
        <v>0</v>
      </c>
      <c r="M171" s="105">
        <v>0</v>
      </c>
      <c r="N171" s="105">
        <v>1</v>
      </c>
      <c r="O171" s="105">
        <v>3</v>
      </c>
      <c r="P171" s="105">
        <v>3</v>
      </c>
      <c r="Q171" s="105">
        <v>3</v>
      </c>
      <c r="R171" s="105">
        <v>6</v>
      </c>
      <c r="S171" s="105">
        <v>7</v>
      </c>
      <c r="T171" s="105">
        <v>13</v>
      </c>
      <c r="U171" s="105">
        <v>28</v>
      </c>
      <c r="V171" s="105">
        <v>28</v>
      </c>
      <c r="W171" s="105">
        <v>38</v>
      </c>
      <c r="X171" s="105">
        <v>59</v>
      </c>
      <c r="Y171" s="105">
        <v>71</v>
      </c>
    </row>
    <row r="172" spans="1:25" x14ac:dyDescent="0.3">
      <c r="A172" s="101" t="s">
        <v>2849</v>
      </c>
      <c r="B172" s="101">
        <v>2022</v>
      </c>
      <c r="C172" s="102" t="s">
        <v>2769</v>
      </c>
      <c r="D172" s="45" t="s">
        <v>2728</v>
      </c>
      <c r="E172" s="108" t="s">
        <v>63</v>
      </c>
      <c r="F172" s="104">
        <v>0</v>
      </c>
      <c r="G172" s="109">
        <v>1</v>
      </c>
      <c r="H172" s="105">
        <v>0</v>
      </c>
      <c r="I172" s="106">
        <v>0</v>
      </c>
      <c r="J172" s="105">
        <v>0</v>
      </c>
      <c r="K172" s="105">
        <v>0</v>
      </c>
      <c r="L172" s="105">
        <v>0</v>
      </c>
      <c r="M172" s="105">
        <v>0</v>
      </c>
      <c r="N172" s="105">
        <v>0</v>
      </c>
      <c r="O172" s="105">
        <v>2</v>
      </c>
      <c r="P172" s="105">
        <v>2</v>
      </c>
      <c r="Q172" s="105">
        <v>11</v>
      </c>
      <c r="R172" s="105">
        <v>11</v>
      </c>
      <c r="S172" s="105">
        <v>9</v>
      </c>
      <c r="T172" s="105">
        <v>19</v>
      </c>
      <c r="U172" s="105">
        <v>27</v>
      </c>
      <c r="V172" s="105">
        <v>35</v>
      </c>
      <c r="W172" s="105">
        <v>47</v>
      </c>
      <c r="X172" s="105">
        <v>50</v>
      </c>
      <c r="Y172" s="105">
        <v>53</v>
      </c>
    </row>
    <row r="173" spans="1:25" x14ac:dyDescent="0.3">
      <c r="A173" s="101" t="s">
        <v>2849</v>
      </c>
      <c r="B173" s="101">
        <v>2022</v>
      </c>
      <c r="C173" s="102" t="s">
        <v>2768</v>
      </c>
      <c r="D173" s="45" t="s">
        <v>2728</v>
      </c>
      <c r="E173" s="108" t="s">
        <v>63</v>
      </c>
      <c r="F173" s="104">
        <v>0</v>
      </c>
      <c r="G173" s="109">
        <v>1</v>
      </c>
      <c r="H173" s="105">
        <v>1</v>
      </c>
      <c r="I173" s="106">
        <v>0</v>
      </c>
      <c r="J173" s="105">
        <v>0</v>
      </c>
      <c r="K173" s="105">
        <v>1</v>
      </c>
      <c r="L173" s="105">
        <v>0</v>
      </c>
      <c r="M173" s="105">
        <v>0</v>
      </c>
      <c r="N173" s="105">
        <v>1</v>
      </c>
      <c r="O173" s="105">
        <v>5</v>
      </c>
      <c r="P173" s="105">
        <v>5</v>
      </c>
      <c r="Q173" s="105">
        <v>14</v>
      </c>
      <c r="R173" s="105">
        <v>17</v>
      </c>
      <c r="S173" s="105">
        <v>16</v>
      </c>
      <c r="T173" s="105">
        <v>32</v>
      </c>
      <c r="U173" s="105">
        <v>55</v>
      </c>
      <c r="V173" s="105">
        <v>63</v>
      </c>
      <c r="W173" s="105">
        <v>85</v>
      </c>
      <c r="X173" s="105">
        <v>109</v>
      </c>
      <c r="Y173" s="105">
        <v>124</v>
      </c>
    </row>
    <row r="174" spans="1:25" x14ac:dyDescent="0.3">
      <c r="A174" s="8" t="s">
        <v>2849</v>
      </c>
      <c r="B174" s="8">
        <v>2021</v>
      </c>
      <c r="C174" s="11" t="s">
        <v>2770</v>
      </c>
      <c r="D174" s="74" t="s">
        <v>2841</v>
      </c>
      <c r="E174" s="12" t="s">
        <v>2752</v>
      </c>
      <c r="F174" s="54">
        <v>0</v>
      </c>
      <c r="G174" s="71">
        <v>0</v>
      </c>
      <c r="H174" s="50">
        <v>0</v>
      </c>
      <c r="I174" s="48">
        <v>0</v>
      </c>
      <c r="J174" s="50">
        <v>0</v>
      </c>
      <c r="K174" s="50">
        <v>0</v>
      </c>
      <c r="L174" s="50">
        <v>0</v>
      </c>
      <c r="M174" s="50">
        <v>6.1880139593000001</v>
      </c>
      <c r="N174" s="50">
        <v>6.4689617140999998</v>
      </c>
      <c r="O174" s="50">
        <v>14.137545771999999</v>
      </c>
      <c r="P174" s="50">
        <v>80.016992611999996</v>
      </c>
      <c r="Q174" s="50">
        <v>75.473489079000004</v>
      </c>
      <c r="R174" s="50">
        <v>102.56981473</v>
      </c>
      <c r="S174" s="50">
        <v>217.30770147999999</v>
      </c>
      <c r="T174" s="50">
        <v>254.58465390000001</v>
      </c>
      <c r="U174" s="50">
        <v>576.31078090999995</v>
      </c>
      <c r="V174" s="50">
        <v>937.68821169</v>
      </c>
      <c r="W174" s="50">
        <v>1601.1486124999999</v>
      </c>
      <c r="X174" s="50">
        <v>3500.6980241000001</v>
      </c>
      <c r="Y174" s="50">
        <v>7976.3728689</v>
      </c>
    </row>
    <row r="175" spans="1:25" x14ac:dyDescent="0.3">
      <c r="A175" s="8" t="s">
        <v>2849</v>
      </c>
      <c r="B175" s="8">
        <v>2021</v>
      </c>
      <c r="C175" s="11" t="s">
        <v>2769</v>
      </c>
      <c r="D175" s="74" t="s">
        <v>2841</v>
      </c>
      <c r="E175" s="12" t="s">
        <v>2752</v>
      </c>
      <c r="F175" s="54">
        <v>0</v>
      </c>
      <c r="G175" s="71">
        <v>0</v>
      </c>
      <c r="H175" s="50">
        <v>0</v>
      </c>
      <c r="I175" s="48">
        <v>0</v>
      </c>
      <c r="J175" s="50">
        <v>0</v>
      </c>
      <c r="K175" s="50">
        <v>0</v>
      </c>
      <c r="L175" s="50">
        <v>6.2713743803000002</v>
      </c>
      <c r="M175" s="50">
        <v>0</v>
      </c>
      <c r="N175" s="50">
        <v>20.228022743</v>
      </c>
      <c r="O175" s="50">
        <v>29.216614408000002</v>
      </c>
      <c r="P175" s="50">
        <v>42.452760144999999</v>
      </c>
      <c r="Q175" s="50">
        <v>100.10790271</v>
      </c>
      <c r="R175" s="50">
        <v>152.09397157999999</v>
      </c>
      <c r="S175" s="50">
        <v>320.25394107</v>
      </c>
      <c r="T175" s="50">
        <v>460.22595100000001</v>
      </c>
      <c r="U175" s="50">
        <v>990.46905761000005</v>
      </c>
      <c r="V175" s="50">
        <v>1262.3958536</v>
      </c>
      <c r="W175" s="50">
        <v>2860.4420304</v>
      </c>
      <c r="X175" s="50">
        <v>6107.8581967999999</v>
      </c>
      <c r="Y175" s="50">
        <v>8640.2331083000008</v>
      </c>
    </row>
    <row r="176" spans="1:25" x14ac:dyDescent="0.3">
      <c r="A176" s="8" t="s">
        <v>2849</v>
      </c>
      <c r="B176" s="8">
        <v>2021</v>
      </c>
      <c r="C176" s="11" t="s">
        <v>2768</v>
      </c>
      <c r="D176" s="74" t="s">
        <v>2841</v>
      </c>
      <c r="E176" s="12" t="s">
        <v>2752</v>
      </c>
      <c r="F176" s="54">
        <v>0</v>
      </c>
      <c r="G176" s="71">
        <v>0</v>
      </c>
      <c r="H176" s="50">
        <v>0</v>
      </c>
      <c r="I176" s="48">
        <v>0</v>
      </c>
      <c r="J176" s="50">
        <v>0</v>
      </c>
      <c r="K176" s="50">
        <v>0</v>
      </c>
      <c r="L176" s="50">
        <v>3.1499554765000002</v>
      </c>
      <c r="M176" s="50">
        <v>3.114798629</v>
      </c>
      <c r="N176" s="50">
        <v>13.205965313</v>
      </c>
      <c r="O176" s="50">
        <v>21.553607602</v>
      </c>
      <c r="P176" s="50">
        <v>61.791603858999999</v>
      </c>
      <c r="Q176" s="50">
        <v>87.330075992999994</v>
      </c>
      <c r="R176" s="50">
        <v>126.52183325999999</v>
      </c>
      <c r="S176" s="50">
        <v>267.13391328</v>
      </c>
      <c r="T176" s="50">
        <v>353.53113751000001</v>
      </c>
      <c r="U176" s="50">
        <v>772.97595016000002</v>
      </c>
      <c r="V176" s="50">
        <v>1084.6872983999999</v>
      </c>
      <c r="W176" s="50">
        <v>2131.7592063000002</v>
      </c>
      <c r="X176" s="50">
        <v>4499.1004448000003</v>
      </c>
      <c r="Y176" s="50">
        <v>8186.0268475000003</v>
      </c>
    </row>
    <row r="177" spans="1:25" x14ac:dyDescent="0.3">
      <c r="A177" s="8" t="s">
        <v>2849</v>
      </c>
      <c r="B177" s="8">
        <v>2022</v>
      </c>
      <c r="C177" s="11" t="s">
        <v>2770</v>
      </c>
      <c r="D177" s="74" t="s">
        <v>2841</v>
      </c>
      <c r="E177" s="12" t="s">
        <v>2752</v>
      </c>
      <c r="F177" s="54">
        <v>0</v>
      </c>
      <c r="G177" s="71">
        <v>0</v>
      </c>
      <c r="H177" s="50">
        <v>0</v>
      </c>
      <c r="I177" s="48">
        <v>0</v>
      </c>
      <c r="J177" s="50">
        <v>0</v>
      </c>
      <c r="K177" s="50">
        <v>0</v>
      </c>
      <c r="L177" s="50">
        <v>0</v>
      </c>
      <c r="M177" s="50">
        <v>0</v>
      </c>
      <c r="N177" s="50">
        <v>6.4354114620000002</v>
      </c>
      <c r="O177" s="50">
        <v>20.611304447999999</v>
      </c>
      <c r="P177" s="50">
        <v>6.9557281594999996</v>
      </c>
      <c r="Q177" s="50">
        <v>11.759228722</v>
      </c>
      <c r="R177" s="50">
        <v>22.716669156999998</v>
      </c>
      <c r="S177" s="50">
        <v>24.99892943</v>
      </c>
      <c r="T177" s="50">
        <v>51.359180092000003</v>
      </c>
      <c r="U177" s="50">
        <v>94.810980001000004</v>
      </c>
      <c r="V177" s="50">
        <v>191.55825179000001</v>
      </c>
      <c r="W177" s="50">
        <v>367.13783510000002</v>
      </c>
      <c r="X177" s="50">
        <v>857.49135009999998</v>
      </c>
      <c r="Y177" s="50">
        <v>1901.0603028999999</v>
      </c>
    </row>
    <row r="178" spans="1:25" x14ac:dyDescent="0.3">
      <c r="A178" s="8" t="s">
        <v>2849</v>
      </c>
      <c r="B178" s="8">
        <v>2022</v>
      </c>
      <c r="C178" s="11" t="s">
        <v>2769</v>
      </c>
      <c r="D178" s="74" t="s">
        <v>2841</v>
      </c>
      <c r="E178" s="12" t="s">
        <v>2752</v>
      </c>
      <c r="F178" s="54">
        <v>0</v>
      </c>
      <c r="G178" s="71">
        <v>0</v>
      </c>
      <c r="H178" s="50">
        <v>0</v>
      </c>
      <c r="I178" s="48">
        <v>0</v>
      </c>
      <c r="J178" s="50">
        <v>0</v>
      </c>
      <c r="K178" s="50">
        <v>0</v>
      </c>
      <c r="L178" s="50">
        <v>0</v>
      </c>
      <c r="M178" s="50">
        <v>0</v>
      </c>
      <c r="N178" s="50">
        <v>0</v>
      </c>
      <c r="O178" s="50">
        <v>14.271208291000001</v>
      </c>
      <c r="P178" s="50">
        <v>7.3155582281999996</v>
      </c>
      <c r="Q178" s="50">
        <v>63.635459177000001</v>
      </c>
      <c r="R178" s="50">
        <v>42.567110501999998</v>
      </c>
      <c r="S178" s="50">
        <v>40.013584145000003</v>
      </c>
      <c r="T178" s="50">
        <v>102.88707943999999</v>
      </c>
      <c r="U178" s="50">
        <v>131.33801033</v>
      </c>
      <c r="V178" s="50">
        <v>227.74138629999999</v>
      </c>
      <c r="W178" s="50">
        <v>692.35398949</v>
      </c>
      <c r="X178" s="50">
        <v>1297.8222825</v>
      </c>
      <c r="Y178" s="50">
        <v>3040.5211734999998</v>
      </c>
    </row>
    <row r="179" spans="1:25" x14ac:dyDescent="0.3">
      <c r="A179" s="8" t="s">
        <v>2849</v>
      </c>
      <c r="B179" s="8">
        <v>2022</v>
      </c>
      <c r="C179" s="11" t="s">
        <v>2768</v>
      </c>
      <c r="D179" s="74" t="s">
        <v>2841</v>
      </c>
      <c r="E179" s="12" t="s">
        <v>2752</v>
      </c>
      <c r="F179" s="54">
        <v>0</v>
      </c>
      <c r="G179" s="71">
        <v>0</v>
      </c>
      <c r="H179" s="50">
        <v>0</v>
      </c>
      <c r="I179" s="48">
        <v>0</v>
      </c>
      <c r="J179" s="50">
        <v>0</v>
      </c>
      <c r="K179" s="50">
        <v>0</v>
      </c>
      <c r="L179" s="50">
        <v>0</v>
      </c>
      <c r="M179" s="50">
        <v>0</v>
      </c>
      <c r="N179" s="50">
        <v>3.2796908678999999</v>
      </c>
      <c r="O179" s="50">
        <v>17.501273304000001</v>
      </c>
      <c r="P179" s="50">
        <v>7.1311068936000002</v>
      </c>
      <c r="Q179" s="50">
        <v>36.672096203000002</v>
      </c>
      <c r="R179" s="50">
        <v>32.302742473000002</v>
      </c>
      <c r="S179" s="50">
        <v>32.262651151999997</v>
      </c>
      <c r="T179" s="50">
        <v>76.147797224000001</v>
      </c>
      <c r="U179" s="50">
        <v>112.13707309999999</v>
      </c>
      <c r="V179" s="50">
        <v>208.08862138999999</v>
      </c>
      <c r="W179" s="50">
        <v>504.82592362999998</v>
      </c>
      <c r="X179" s="50">
        <v>1027.1546627</v>
      </c>
      <c r="Y179" s="50">
        <v>2268.1014814</v>
      </c>
    </row>
    <row r="180" spans="1:25" x14ac:dyDescent="0.3">
      <c r="A180" s="8" t="s">
        <v>2849</v>
      </c>
      <c r="B180" s="8">
        <v>2021</v>
      </c>
      <c r="C180" s="11" t="s">
        <v>2770</v>
      </c>
      <c r="D180" s="74" t="s">
        <v>2841</v>
      </c>
      <c r="E180" s="12" t="s">
        <v>63</v>
      </c>
      <c r="F180" s="40">
        <v>0</v>
      </c>
      <c r="G180" s="72">
        <v>0</v>
      </c>
      <c r="H180" s="36">
        <v>0</v>
      </c>
      <c r="I180" s="17">
        <v>0</v>
      </c>
      <c r="J180" s="36">
        <v>0</v>
      </c>
      <c r="K180" s="36">
        <v>0</v>
      </c>
      <c r="L180" s="36">
        <v>0</v>
      </c>
      <c r="M180" s="36">
        <v>1</v>
      </c>
      <c r="N180" s="36">
        <v>1</v>
      </c>
      <c r="O180" s="36">
        <v>2</v>
      </c>
      <c r="P180" s="36">
        <v>12</v>
      </c>
      <c r="Q180" s="36">
        <v>13</v>
      </c>
      <c r="R180" s="36">
        <v>18</v>
      </c>
      <c r="S180" s="36">
        <v>34</v>
      </c>
      <c r="T180" s="36">
        <v>34</v>
      </c>
      <c r="U180" s="36">
        <v>74</v>
      </c>
      <c r="V180" s="36">
        <v>88</v>
      </c>
      <c r="W180" s="36">
        <v>113</v>
      </c>
      <c r="X180" s="36">
        <v>157</v>
      </c>
      <c r="Y180" s="36">
        <v>206</v>
      </c>
    </row>
    <row r="181" spans="1:25" x14ac:dyDescent="0.3">
      <c r="A181" s="8" t="s">
        <v>2849</v>
      </c>
      <c r="B181" s="8">
        <v>2021</v>
      </c>
      <c r="C181" s="11" t="s">
        <v>2769</v>
      </c>
      <c r="D181" s="74" t="s">
        <v>2841</v>
      </c>
      <c r="E181" s="12" t="s">
        <v>63</v>
      </c>
      <c r="F181" s="40">
        <v>0</v>
      </c>
      <c r="G181" s="72">
        <v>0</v>
      </c>
      <c r="H181" s="36">
        <v>0</v>
      </c>
      <c r="I181" s="17">
        <v>0</v>
      </c>
      <c r="J181" s="36">
        <v>0</v>
      </c>
      <c r="K181" s="36">
        <v>0</v>
      </c>
      <c r="L181" s="36">
        <v>1</v>
      </c>
      <c r="M181" s="36">
        <v>0</v>
      </c>
      <c r="N181" s="36">
        <v>3</v>
      </c>
      <c r="O181" s="36">
        <v>4</v>
      </c>
      <c r="P181" s="36">
        <v>6</v>
      </c>
      <c r="Q181" s="36">
        <v>16</v>
      </c>
      <c r="R181" s="36">
        <v>25</v>
      </c>
      <c r="S181" s="36">
        <v>47</v>
      </c>
      <c r="T181" s="36">
        <v>57</v>
      </c>
      <c r="U181" s="36">
        <v>115</v>
      </c>
      <c r="V181" s="36">
        <v>98</v>
      </c>
      <c r="W181" s="36">
        <v>147</v>
      </c>
      <c r="X181" s="36">
        <v>170</v>
      </c>
      <c r="Y181" s="36">
        <v>103</v>
      </c>
    </row>
    <row r="182" spans="1:25" x14ac:dyDescent="0.3">
      <c r="A182" s="8" t="s">
        <v>2849</v>
      </c>
      <c r="B182" s="8">
        <v>2021</v>
      </c>
      <c r="C182" s="11" t="s">
        <v>2768</v>
      </c>
      <c r="D182" s="74" t="s">
        <v>2841</v>
      </c>
      <c r="E182" s="12" t="s">
        <v>63</v>
      </c>
      <c r="F182" s="40">
        <v>0</v>
      </c>
      <c r="G182" s="72">
        <v>0</v>
      </c>
      <c r="H182" s="36">
        <v>0</v>
      </c>
      <c r="I182" s="17">
        <v>0</v>
      </c>
      <c r="J182" s="36">
        <v>0</v>
      </c>
      <c r="K182" s="36">
        <v>0</v>
      </c>
      <c r="L182" s="36">
        <v>1</v>
      </c>
      <c r="M182" s="36">
        <v>1</v>
      </c>
      <c r="N182" s="36">
        <v>4</v>
      </c>
      <c r="O182" s="36">
        <v>6</v>
      </c>
      <c r="P182" s="36">
        <v>18</v>
      </c>
      <c r="Q182" s="36">
        <v>29</v>
      </c>
      <c r="R182" s="36">
        <v>43</v>
      </c>
      <c r="S182" s="36">
        <v>81</v>
      </c>
      <c r="T182" s="36">
        <v>91</v>
      </c>
      <c r="U182" s="36">
        <v>189</v>
      </c>
      <c r="V182" s="36">
        <v>186</v>
      </c>
      <c r="W182" s="36">
        <v>260</v>
      </c>
      <c r="X182" s="36">
        <v>327</v>
      </c>
      <c r="Y182" s="36">
        <v>309</v>
      </c>
    </row>
    <row r="183" spans="1:25" x14ac:dyDescent="0.3">
      <c r="A183" s="101" t="s">
        <v>2849</v>
      </c>
      <c r="B183" s="101">
        <v>2022</v>
      </c>
      <c r="C183" s="102" t="s">
        <v>2770</v>
      </c>
      <c r="D183" s="118" t="s">
        <v>2841</v>
      </c>
      <c r="E183" s="108" t="s">
        <v>63</v>
      </c>
      <c r="F183" s="104">
        <v>0</v>
      </c>
      <c r="G183" s="109">
        <v>0</v>
      </c>
      <c r="H183" s="105">
        <v>0</v>
      </c>
      <c r="I183" s="106">
        <v>0</v>
      </c>
      <c r="J183" s="105">
        <v>0</v>
      </c>
      <c r="K183" s="105">
        <v>0</v>
      </c>
      <c r="L183" s="105">
        <v>0</v>
      </c>
      <c r="M183" s="105">
        <v>0</v>
      </c>
      <c r="N183" s="105">
        <v>1</v>
      </c>
      <c r="O183" s="105">
        <v>3</v>
      </c>
      <c r="P183" s="105">
        <v>1</v>
      </c>
      <c r="Q183" s="105">
        <v>2</v>
      </c>
      <c r="R183" s="105">
        <v>4</v>
      </c>
      <c r="S183" s="105">
        <v>4</v>
      </c>
      <c r="T183" s="105">
        <v>7</v>
      </c>
      <c r="U183" s="105">
        <v>12</v>
      </c>
      <c r="V183" s="105">
        <v>19</v>
      </c>
      <c r="W183" s="105">
        <v>26</v>
      </c>
      <c r="X183" s="105">
        <v>39</v>
      </c>
      <c r="Y183" s="105">
        <v>50</v>
      </c>
    </row>
    <row r="184" spans="1:25" x14ac:dyDescent="0.3">
      <c r="A184" s="101" t="s">
        <v>2849</v>
      </c>
      <c r="B184" s="101">
        <v>2022</v>
      </c>
      <c r="C184" s="102" t="s">
        <v>2769</v>
      </c>
      <c r="D184" s="118" t="s">
        <v>2841</v>
      </c>
      <c r="E184" s="108" t="s">
        <v>63</v>
      </c>
      <c r="F184" s="104">
        <v>0</v>
      </c>
      <c r="G184" s="109">
        <v>0</v>
      </c>
      <c r="H184" s="105">
        <v>0</v>
      </c>
      <c r="I184" s="106">
        <v>0</v>
      </c>
      <c r="J184" s="105">
        <v>0</v>
      </c>
      <c r="K184" s="105">
        <v>0</v>
      </c>
      <c r="L184" s="105">
        <v>0</v>
      </c>
      <c r="M184" s="105">
        <v>0</v>
      </c>
      <c r="N184" s="105">
        <v>0</v>
      </c>
      <c r="O184" s="105">
        <v>2</v>
      </c>
      <c r="P184" s="105">
        <v>1</v>
      </c>
      <c r="Q184" s="105">
        <v>10</v>
      </c>
      <c r="R184" s="105">
        <v>7</v>
      </c>
      <c r="S184" s="105">
        <v>6</v>
      </c>
      <c r="T184" s="105">
        <v>13</v>
      </c>
      <c r="U184" s="105">
        <v>15</v>
      </c>
      <c r="V184" s="105">
        <v>19</v>
      </c>
      <c r="W184" s="105">
        <v>36</v>
      </c>
      <c r="X184" s="105">
        <v>37</v>
      </c>
      <c r="Y184" s="105">
        <v>38</v>
      </c>
    </row>
    <row r="185" spans="1:25" x14ac:dyDescent="0.3">
      <c r="A185" s="101" t="s">
        <v>2849</v>
      </c>
      <c r="B185" s="101">
        <v>2022</v>
      </c>
      <c r="C185" s="102" t="s">
        <v>2768</v>
      </c>
      <c r="D185" s="118" t="s">
        <v>2841</v>
      </c>
      <c r="E185" s="108" t="s">
        <v>63</v>
      </c>
      <c r="F185" s="104">
        <v>0</v>
      </c>
      <c r="G185" s="109">
        <v>0</v>
      </c>
      <c r="H185" s="105">
        <v>0</v>
      </c>
      <c r="I185" s="106">
        <v>0</v>
      </c>
      <c r="J185" s="105">
        <v>0</v>
      </c>
      <c r="K185" s="105">
        <v>0</v>
      </c>
      <c r="L185" s="105">
        <v>0</v>
      </c>
      <c r="M185" s="105">
        <v>0</v>
      </c>
      <c r="N185" s="105">
        <v>1</v>
      </c>
      <c r="O185" s="105">
        <v>5</v>
      </c>
      <c r="P185" s="105">
        <v>2</v>
      </c>
      <c r="Q185" s="105">
        <v>12</v>
      </c>
      <c r="R185" s="105">
        <v>11</v>
      </c>
      <c r="S185" s="105">
        <v>10</v>
      </c>
      <c r="T185" s="105">
        <v>20</v>
      </c>
      <c r="U185" s="105">
        <v>27</v>
      </c>
      <c r="V185" s="105">
        <v>38</v>
      </c>
      <c r="W185" s="105">
        <v>62</v>
      </c>
      <c r="X185" s="105">
        <v>76</v>
      </c>
      <c r="Y185" s="105">
        <v>88</v>
      </c>
    </row>
    <row r="186" spans="1:25" x14ac:dyDescent="0.3">
      <c r="A186" s="8" t="s">
        <v>2844</v>
      </c>
      <c r="B186" s="8">
        <v>2020</v>
      </c>
      <c r="C186" s="11" t="s">
        <v>2770</v>
      </c>
      <c r="D186" s="45" t="s">
        <v>2854</v>
      </c>
      <c r="E186" s="12" t="s">
        <v>2752</v>
      </c>
      <c r="F186" s="54">
        <v>149.18770792000001</v>
      </c>
      <c r="G186" s="71">
        <v>11.343131192</v>
      </c>
      <c r="H186" s="50">
        <v>8.1462535387999999</v>
      </c>
      <c r="I186" s="48">
        <v>16.138548696000001</v>
      </c>
      <c r="J186" s="50">
        <v>34.251384045999998</v>
      </c>
      <c r="K186" s="50">
        <v>28.060455525999998</v>
      </c>
      <c r="L186" s="50">
        <v>56.549190656</v>
      </c>
      <c r="M186" s="50">
        <v>93.911198941999999</v>
      </c>
      <c r="N186" s="50">
        <v>91.008480055000007</v>
      </c>
      <c r="O186" s="50">
        <v>164.65210302</v>
      </c>
      <c r="P186" s="50">
        <v>222.72484808999999</v>
      </c>
      <c r="Q186" s="50">
        <v>318.80812689999999</v>
      </c>
      <c r="R186" s="50">
        <v>469.86010593999998</v>
      </c>
      <c r="S186" s="50">
        <v>745.78428215999998</v>
      </c>
      <c r="T186" s="50">
        <v>1074.6139393000001</v>
      </c>
      <c r="U186" s="50">
        <v>1739.2420878</v>
      </c>
      <c r="V186" s="50">
        <v>3180.8967818000001</v>
      </c>
      <c r="W186" s="50">
        <v>5403.3093559999998</v>
      </c>
      <c r="X186" s="50">
        <v>9039.8326522999996</v>
      </c>
      <c r="Y186" s="50">
        <v>18661.120793999999</v>
      </c>
    </row>
    <row r="187" spans="1:25" x14ac:dyDescent="0.3">
      <c r="A187" s="8" t="s">
        <v>2844</v>
      </c>
      <c r="B187" s="8">
        <v>2020</v>
      </c>
      <c r="C187" s="11" t="s">
        <v>2769</v>
      </c>
      <c r="D187" s="45" t="s">
        <v>2854</v>
      </c>
      <c r="E187" s="12" t="s">
        <v>2752</v>
      </c>
      <c r="F187" s="54">
        <v>188.89282122</v>
      </c>
      <c r="G187" s="71">
        <v>0</v>
      </c>
      <c r="H187" s="50">
        <v>0</v>
      </c>
      <c r="I187" s="48">
        <v>23.302115819000001</v>
      </c>
      <c r="J187" s="50">
        <v>49.131989836999999</v>
      </c>
      <c r="K187" s="50">
        <v>61.383801816999998</v>
      </c>
      <c r="L187" s="50">
        <v>112.4258674</v>
      </c>
      <c r="M187" s="50">
        <v>146.14752526999999</v>
      </c>
      <c r="N187" s="50">
        <v>264.44146078</v>
      </c>
      <c r="O187" s="50">
        <v>332.64969962999999</v>
      </c>
      <c r="P187" s="50">
        <v>432.77942632999998</v>
      </c>
      <c r="Q187" s="50">
        <v>611.34027451999998</v>
      </c>
      <c r="R187" s="50">
        <v>641.11438843999997</v>
      </c>
      <c r="S187" s="50">
        <v>1036.4526923000001</v>
      </c>
      <c r="T187" s="50">
        <v>1583.6357681</v>
      </c>
      <c r="U187" s="50">
        <v>2387.7988997000002</v>
      </c>
      <c r="V187" s="50">
        <v>3949.5162977999998</v>
      </c>
      <c r="W187" s="50">
        <v>7049.9119656000003</v>
      </c>
      <c r="X187" s="50">
        <v>11048.971503999999</v>
      </c>
      <c r="Y187" s="50">
        <v>20095.608532999999</v>
      </c>
    </row>
    <row r="188" spans="1:25" x14ac:dyDescent="0.3">
      <c r="A188" s="8" t="s">
        <v>2844</v>
      </c>
      <c r="B188" s="8">
        <v>2020</v>
      </c>
      <c r="C188" s="11" t="s">
        <v>2768</v>
      </c>
      <c r="D188" s="45" t="s">
        <v>2854</v>
      </c>
      <c r="E188" s="12" t="s">
        <v>2752</v>
      </c>
      <c r="F188" s="54">
        <v>169.55341426999999</v>
      </c>
      <c r="G188" s="71">
        <v>5.4921404447000004</v>
      </c>
      <c r="H188" s="50">
        <v>3.9661833582999999</v>
      </c>
      <c r="I188" s="48">
        <v>19.788613701999999</v>
      </c>
      <c r="J188" s="50">
        <v>41.857882115000002</v>
      </c>
      <c r="K188" s="50">
        <v>44.956589074999997</v>
      </c>
      <c r="L188" s="50">
        <v>84.570841228000006</v>
      </c>
      <c r="M188" s="50">
        <v>119.83579219000001</v>
      </c>
      <c r="N188" s="50">
        <v>175.89713182</v>
      </c>
      <c r="O188" s="50">
        <v>247.30338524000001</v>
      </c>
      <c r="P188" s="50">
        <v>324.41773927999998</v>
      </c>
      <c r="Q188" s="50">
        <v>459.70645450000001</v>
      </c>
      <c r="R188" s="50">
        <v>552.76813904000005</v>
      </c>
      <c r="S188" s="50">
        <v>886.51150314999995</v>
      </c>
      <c r="T188" s="50">
        <v>1319.4923057000001</v>
      </c>
      <c r="U188" s="50">
        <v>2047.5927437</v>
      </c>
      <c r="V188" s="50">
        <v>3526.9856979000001</v>
      </c>
      <c r="W188" s="50">
        <v>6095.9667526000003</v>
      </c>
      <c r="X188" s="50">
        <v>9805.8238973000007</v>
      </c>
      <c r="Y188" s="50">
        <v>19109.404040000001</v>
      </c>
    </row>
    <row r="189" spans="1:25" x14ac:dyDescent="0.3">
      <c r="A189" s="10" t="s">
        <v>2844</v>
      </c>
      <c r="B189" s="10">
        <v>2021</v>
      </c>
      <c r="C189" s="11" t="s">
        <v>2770</v>
      </c>
      <c r="D189" s="45" t="s">
        <v>2854</v>
      </c>
      <c r="E189" s="12" t="s">
        <v>2752</v>
      </c>
      <c r="F189" s="53">
        <v>330.62261960000001</v>
      </c>
      <c r="G189" s="70">
        <v>0</v>
      </c>
      <c r="H189" s="49">
        <v>0</v>
      </c>
      <c r="I189" s="48">
        <v>0</v>
      </c>
      <c r="J189" s="49">
        <v>25.732077458999999</v>
      </c>
      <c r="K189" s="50">
        <v>35.732717446999999</v>
      </c>
      <c r="L189" s="50">
        <v>44.749190667999997</v>
      </c>
      <c r="M189" s="50">
        <v>61.343593546000001</v>
      </c>
      <c r="N189" s="50">
        <v>142.00710512000001</v>
      </c>
      <c r="O189" s="50">
        <v>230.85723515000001</v>
      </c>
      <c r="P189" s="50">
        <v>231.43240521000001</v>
      </c>
      <c r="Q189" s="50">
        <v>373.26778753999997</v>
      </c>
      <c r="R189" s="50">
        <v>539.94626948999996</v>
      </c>
      <c r="S189" s="50">
        <v>631.87327865999998</v>
      </c>
      <c r="T189" s="50">
        <v>1218.1074819999999</v>
      </c>
      <c r="U189" s="50">
        <v>1921.4230977</v>
      </c>
      <c r="V189" s="50">
        <v>3328.4977617999998</v>
      </c>
      <c r="W189" s="50">
        <v>5761.7145658999998</v>
      </c>
      <c r="X189" s="50">
        <v>10508.401372</v>
      </c>
      <c r="Y189" s="50">
        <v>21059.104942000002</v>
      </c>
    </row>
    <row r="190" spans="1:25" x14ac:dyDescent="0.3">
      <c r="A190" s="10" t="s">
        <v>2844</v>
      </c>
      <c r="B190" s="10">
        <v>2021</v>
      </c>
      <c r="C190" s="11" t="s">
        <v>2769</v>
      </c>
      <c r="D190" s="45" t="s">
        <v>2854</v>
      </c>
      <c r="E190" s="12" t="s">
        <v>2752</v>
      </c>
      <c r="F190" s="54">
        <v>360.00837660000002</v>
      </c>
      <c r="G190" s="71">
        <v>10.895011768</v>
      </c>
      <c r="H190" s="48">
        <v>15.652761806000001</v>
      </c>
      <c r="I190" s="48">
        <v>30.420157276000001</v>
      </c>
      <c r="J190" s="48">
        <v>73.729633434999997</v>
      </c>
      <c r="K190" s="50">
        <v>69.856072455000003</v>
      </c>
      <c r="L190" s="50">
        <v>107.33356053999999</v>
      </c>
      <c r="M190" s="50">
        <v>161.43498652</v>
      </c>
      <c r="N190" s="50">
        <v>242.00745638000001</v>
      </c>
      <c r="O190" s="50">
        <v>246.00842872000001</v>
      </c>
      <c r="P190" s="50">
        <v>330.81677280999997</v>
      </c>
      <c r="Q190" s="50">
        <v>566.54331246000004</v>
      </c>
      <c r="R190" s="50">
        <v>851.07187896000005</v>
      </c>
      <c r="S190" s="50">
        <v>1145.8266518999999</v>
      </c>
      <c r="T190" s="50">
        <v>1713.5315336000001</v>
      </c>
      <c r="U190" s="50">
        <v>2438.4372103000001</v>
      </c>
      <c r="V190" s="50">
        <v>4477.4011234999998</v>
      </c>
      <c r="W190" s="50">
        <v>7578.5798877999996</v>
      </c>
      <c r="X190" s="50">
        <v>11686.441903999999</v>
      </c>
      <c r="Y190" s="50">
        <v>22767.957952000001</v>
      </c>
    </row>
    <row r="191" spans="1:25" x14ac:dyDescent="0.3">
      <c r="A191" s="10" t="s">
        <v>2844</v>
      </c>
      <c r="B191" s="10">
        <v>2021</v>
      </c>
      <c r="C191" s="11" t="s">
        <v>2768</v>
      </c>
      <c r="D191" s="45" t="s">
        <v>2854</v>
      </c>
      <c r="E191" s="12" t="s">
        <v>2752</v>
      </c>
      <c r="F191" s="54">
        <v>345.67086196999998</v>
      </c>
      <c r="G191" s="71">
        <v>5.5944797342000001</v>
      </c>
      <c r="H191" s="49">
        <v>8.0501221360000006</v>
      </c>
      <c r="I191" s="48">
        <v>15.515636043000001</v>
      </c>
      <c r="J191" s="49">
        <v>50.282080632000003</v>
      </c>
      <c r="K191" s="50">
        <v>52.988692503000003</v>
      </c>
      <c r="L191" s="50">
        <v>76.235935076999993</v>
      </c>
      <c r="M191" s="50">
        <v>111.08650937</v>
      </c>
      <c r="N191" s="50">
        <v>190.99204275</v>
      </c>
      <c r="O191" s="50">
        <v>238.30514467</v>
      </c>
      <c r="P191" s="50">
        <v>279.75849891000001</v>
      </c>
      <c r="Q191" s="50">
        <v>466.21911815999999</v>
      </c>
      <c r="R191" s="50">
        <v>690.27935779999996</v>
      </c>
      <c r="S191" s="50">
        <v>880.55705953999995</v>
      </c>
      <c r="T191" s="50">
        <v>1456.5162958999999</v>
      </c>
      <c r="U191" s="50">
        <v>2166.6615744000001</v>
      </c>
      <c r="V191" s="50">
        <v>3851.2475494</v>
      </c>
      <c r="W191" s="50">
        <v>6528.5966793999996</v>
      </c>
      <c r="X191" s="50">
        <v>10961.362058999999</v>
      </c>
      <c r="Y191" s="50">
        <v>21604.181790999999</v>
      </c>
    </row>
    <row r="192" spans="1:25" x14ac:dyDescent="0.3">
      <c r="A192" s="8" t="s">
        <v>2844</v>
      </c>
      <c r="B192" s="8">
        <v>2020</v>
      </c>
      <c r="C192" s="11" t="s">
        <v>2770</v>
      </c>
      <c r="D192" s="45" t="s">
        <v>2854</v>
      </c>
      <c r="E192" s="12" t="s">
        <v>63</v>
      </c>
      <c r="F192" s="40">
        <v>3</v>
      </c>
      <c r="G192" s="72">
        <v>1</v>
      </c>
      <c r="H192" s="36">
        <v>1</v>
      </c>
      <c r="I192" s="17">
        <v>2</v>
      </c>
      <c r="J192" s="36">
        <v>4</v>
      </c>
      <c r="K192" s="36">
        <v>4</v>
      </c>
      <c r="L192" s="36">
        <v>9</v>
      </c>
      <c r="M192" s="36">
        <v>15</v>
      </c>
      <c r="N192" s="36">
        <v>14</v>
      </c>
      <c r="O192" s="36">
        <v>23</v>
      </c>
      <c r="P192" s="36">
        <v>34</v>
      </c>
      <c r="Q192" s="36">
        <v>55</v>
      </c>
      <c r="R192" s="36">
        <v>82</v>
      </c>
      <c r="S192" s="36">
        <v>115</v>
      </c>
      <c r="T192" s="36">
        <v>142</v>
      </c>
      <c r="U192" s="36">
        <v>221</v>
      </c>
      <c r="V192" s="36">
        <v>294</v>
      </c>
      <c r="W192" s="36">
        <v>380</v>
      </c>
      <c r="X192" s="36">
        <v>401</v>
      </c>
      <c r="Y192" s="36">
        <v>476</v>
      </c>
    </row>
    <row r="193" spans="1:25" x14ac:dyDescent="0.3">
      <c r="A193" s="8" t="s">
        <v>2844</v>
      </c>
      <c r="B193" s="8">
        <v>2020</v>
      </c>
      <c r="C193" s="11" t="s">
        <v>2769</v>
      </c>
      <c r="D193" s="45" t="s">
        <v>2854</v>
      </c>
      <c r="E193" s="12" t="s">
        <v>63</v>
      </c>
      <c r="F193" s="40">
        <v>4</v>
      </c>
      <c r="G193" s="72">
        <v>0</v>
      </c>
      <c r="H193" s="36">
        <v>0</v>
      </c>
      <c r="I193" s="17">
        <v>3</v>
      </c>
      <c r="J193" s="36">
        <v>6</v>
      </c>
      <c r="K193" s="36">
        <v>9</v>
      </c>
      <c r="L193" s="36">
        <v>18</v>
      </c>
      <c r="M193" s="36">
        <v>23</v>
      </c>
      <c r="N193" s="36">
        <v>39</v>
      </c>
      <c r="O193" s="36">
        <v>45</v>
      </c>
      <c r="P193" s="36">
        <v>62</v>
      </c>
      <c r="Q193" s="36">
        <v>98</v>
      </c>
      <c r="R193" s="36">
        <v>105</v>
      </c>
      <c r="S193" s="36">
        <v>150</v>
      </c>
      <c r="T193" s="36">
        <v>194</v>
      </c>
      <c r="U193" s="36">
        <v>275</v>
      </c>
      <c r="V193" s="36">
        <v>299</v>
      </c>
      <c r="W193" s="36">
        <v>360</v>
      </c>
      <c r="X193" s="36">
        <v>302</v>
      </c>
      <c r="Y193" s="36">
        <v>233</v>
      </c>
    </row>
    <row r="194" spans="1:25" x14ac:dyDescent="0.3">
      <c r="A194" s="8" t="s">
        <v>2844</v>
      </c>
      <c r="B194" s="8">
        <v>2020</v>
      </c>
      <c r="C194" s="11" t="s">
        <v>2768</v>
      </c>
      <c r="D194" s="45" t="s">
        <v>2854</v>
      </c>
      <c r="E194" s="12" t="s">
        <v>63</v>
      </c>
      <c r="F194" s="40">
        <v>7</v>
      </c>
      <c r="G194" s="72">
        <v>1</v>
      </c>
      <c r="H194" s="36">
        <v>1</v>
      </c>
      <c r="I194" s="17">
        <v>5</v>
      </c>
      <c r="J194" s="36">
        <v>10</v>
      </c>
      <c r="K194" s="36">
        <v>13</v>
      </c>
      <c r="L194" s="36">
        <v>27</v>
      </c>
      <c r="M194" s="36">
        <v>38</v>
      </c>
      <c r="N194" s="36">
        <v>53</v>
      </c>
      <c r="O194" s="36">
        <v>68</v>
      </c>
      <c r="P194" s="36">
        <v>96</v>
      </c>
      <c r="Q194" s="36">
        <v>153</v>
      </c>
      <c r="R194" s="36">
        <v>187</v>
      </c>
      <c r="S194" s="36">
        <v>265</v>
      </c>
      <c r="T194" s="36">
        <v>336</v>
      </c>
      <c r="U194" s="36">
        <v>496</v>
      </c>
      <c r="V194" s="36">
        <v>593</v>
      </c>
      <c r="W194" s="36">
        <v>740</v>
      </c>
      <c r="X194" s="36">
        <v>703</v>
      </c>
      <c r="Y194" s="36">
        <v>709</v>
      </c>
    </row>
    <row r="195" spans="1:25" x14ac:dyDescent="0.3">
      <c r="A195" s="8" t="s">
        <v>2844</v>
      </c>
      <c r="B195" s="8">
        <v>2021</v>
      </c>
      <c r="C195" s="11" t="s">
        <v>2770</v>
      </c>
      <c r="D195" s="45" t="s">
        <v>2854</v>
      </c>
      <c r="E195" s="12" t="s">
        <v>63</v>
      </c>
      <c r="F195" s="40">
        <v>7</v>
      </c>
      <c r="G195" s="72">
        <v>0</v>
      </c>
      <c r="H195" s="36">
        <v>0</v>
      </c>
      <c r="I195" s="17">
        <v>0</v>
      </c>
      <c r="J195" s="36">
        <v>3</v>
      </c>
      <c r="K195" s="36">
        <v>5</v>
      </c>
      <c r="L195" s="36">
        <v>7</v>
      </c>
      <c r="M195" s="36">
        <v>10</v>
      </c>
      <c r="N195" s="36">
        <v>22</v>
      </c>
      <c r="O195" s="36">
        <v>33</v>
      </c>
      <c r="P195" s="36">
        <v>34</v>
      </c>
      <c r="Q195" s="36">
        <v>64</v>
      </c>
      <c r="R195" s="36">
        <v>95</v>
      </c>
      <c r="S195" s="36">
        <v>100</v>
      </c>
      <c r="T195" s="36">
        <v>164</v>
      </c>
      <c r="U195" s="36">
        <v>248</v>
      </c>
      <c r="V195" s="36">
        <v>317</v>
      </c>
      <c r="W195" s="36">
        <v>407</v>
      </c>
      <c r="X195" s="36">
        <v>475</v>
      </c>
      <c r="Y195" s="36">
        <v>549</v>
      </c>
    </row>
    <row r="196" spans="1:25" x14ac:dyDescent="0.3">
      <c r="A196" s="8" t="s">
        <v>2844</v>
      </c>
      <c r="B196" s="8">
        <v>2021</v>
      </c>
      <c r="C196" s="11" t="s">
        <v>2769</v>
      </c>
      <c r="D196" s="45" t="s">
        <v>2854</v>
      </c>
      <c r="E196" s="12" t="s">
        <v>63</v>
      </c>
      <c r="F196" s="40">
        <v>8</v>
      </c>
      <c r="G196" s="72">
        <v>1</v>
      </c>
      <c r="H196" s="36">
        <v>2</v>
      </c>
      <c r="I196" s="17">
        <v>4</v>
      </c>
      <c r="J196" s="36">
        <v>9</v>
      </c>
      <c r="K196" s="36">
        <v>10</v>
      </c>
      <c r="L196" s="36">
        <v>17</v>
      </c>
      <c r="M196" s="36">
        <v>26</v>
      </c>
      <c r="N196" s="36">
        <v>36</v>
      </c>
      <c r="O196" s="36">
        <v>34</v>
      </c>
      <c r="P196" s="36">
        <v>46</v>
      </c>
      <c r="Q196" s="36">
        <v>90</v>
      </c>
      <c r="R196" s="36">
        <v>140</v>
      </c>
      <c r="S196" s="36">
        <v>170</v>
      </c>
      <c r="T196" s="36">
        <v>214</v>
      </c>
      <c r="U196" s="36">
        <v>284</v>
      </c>
      <c r="V196" s="36">
        <v>356</v>
      </c>
      <c r="W196" s="36">
        <v>391</v>
      </c>
      <c r="X196" s="36">
        <v>330</v>
      </c>
      <c r="Y196" s="36">
        <v>278</v>
      </c>
    </row>
    <row r="197" spans="1:25" x14ac:dyDescent="0.3">
      <c r="A197" s="8" t="s">
        <v>2844</v>
      </c>
      <c r="B197" s="8">
        <v>2021</v>
      </c>
      <c r="C197" s="11" t="s">
        <v>2768</v>
      </c>
      <c r="D197" s="45" t="s">
        <v>2854</v>
      </c>
      <c r="E197" s="12" t="s">
        <v>63</v>
      </c>
      <c r="F197" s="40">
        <v>15</v>
      </c>
      <c r="G197" s="72">
        <v>1</v>
      </c>
      <c r="H197" s="36">
        <v>2</v>
      </c>
      <c r="I197" s="17">
        <v>4</v>
      </c>
      <c r="J197" s="36">
        <v>12</v>
      </c>
      <c r="K197" s="36">
        <v>15</v>
      </c>
      <c r="L197" s="36">
        <v>24</v>
      </c>
      <c r="M197" s="36">
        <v>36</v>
      </c>
      <c r="N197" s="36">
        <v>58</v>
      </c>
      <c r="O197" s="36">
        <v>67</v>
      </c>
      <c r="P197" s="36">
        <v>80</v>
      </c>
      <c r="Q197" s="36">
        <v>154</v>
      </c>
      <c r="R197" s="36">
        <v>235</v>
      </c>
      <c r="S197" s="36">
        <v>270</v>
      </c>
      <c r="T197" s="36">
        <v>378</v>
      </c>
      <c r="U197" s="36">
        <v>532</v>
      </c>
      <c r="V197" s="36">
        <v>673</v>
      </c>
      <c r="W197" s="36">
        <v>798</v>
      </c>
      <c r="X197" s="36">
        <v>805</v>
      </c>
      <c r="Y197" s="36">
        <v>827</v>
      </c>
    </row>
    <row r="198" spans="1:25" x14ac:dyDescent="0.3">
      <c r="A198" s="8" t="s">
        <v>2844</v>
      </c>
      <c r="B198" s="8">
        <v>2020</v>
      </c>
      <c r="C198" s="11" t="s">
        <v>2770</v>
      </c>
      <c r="D198" s="45" t="s">
        <v>2728</v>
      </c>
      <c r="E198" s="12" t="s">
        <v>2752</v>
      </c>
      <c r="F198" s="54">
        <v>0</v>
      </c>
      <c r="G198" s="71">
        <v>0</v>
      </c>
      <c r="H198" s="50">
        <v>0</v>
      </c>
      <c r="I198" s="48">
        <v>0</v>
      </c>
      <c r="J198" s="50">
        <v>0</v>
      </c>
      <c r="K198" s="50">
        <v>0</v>
      </c>
      <c r="L198" s="50">
        <v>0</v>
      </c>
      <c r="M198" s="50">
        <v>0</v>
      </c>
      <c r="N198" s="50">
        <v>0</v>
      </c>
      <c r="O198" s="50">
        <v>0</v>
      </c>
      <c r="P198" s="50">
        <v>0</v>
      </c>
      <c r="Q198" s="50">
        <v>0</v>
      </c>
      <c r="R198" s="50">
        <v>0</v>
      </c>
      <c r="S198" s="50">
        <v>12.970161428999999</v>
      </c>
      <c r="T198" s="50">
        <v>0</v>
      </c>
      <c r="U198" s="50">
        <v>15.739747401000001</v>
      </c>
      <c r="V198" s="50">
        <v>32.458130427</v>
      </c>
      <c r="W198" s="50">
        <v>71.096175736999996</v>
      </c>
      <c r="X198" s="50">
        <v>112.71611786</v>
      </c>
      <c r="Y198" s="50">
        <v>274.42824697999998</v>
      </c>
    </row>
    <row r="199" spans="1:25" x14ac:dyDescent="0.3">
      <c r="A199" s="8" t="s">
        <v>2844</v>
      </c>
      <c r="B199" s="8">
        <v>2020</v>
      </c>
      <c r="C199" s="11" t="s">
        <v>2769</v>
      </c>
      <c r="D199" s="45" t="s">
        <v>2728</v>
      </c>
      <c r="E199" s="12" t="s">
        <v>2752</v>
      </c>
      <c r="F199" s="54">
        <v>0</v>
      </c>
      <c r="G199" s="71">
        <v>0</v>
      </c>
      <c r="H199" s="50">
        <v>0</v>
      </c>
      <c r="I199" s="48">
        <v>0</v>
      </c>
      <c r="J199" s="50">
        <v>0</v>
      </c>
      <c r="K199" s="50">
        <v>0</v>
      </c>
      <c r="L199" s="50">
        <v>0</v>
      </c>
      <c r="M199" s="50">
        <v>0</v>
      </c>
      <c r="N199" s="50">
        <v>0</v>
      </c>
      <c r="O199" s="50">
        <v>0</v>
      </c>
      <c r="P199" s="50">
        <v>0</v>
      </c>
      <c r="Q199" s="50">
        <v>0</v>
      </c>
      <c r="R199" s="50">
        <v>0</v>
      </c>
      <c r="S199" s="50">
        <v>6.9096846149999998</v>
      </c>
      <c r="T199" s="50">
        <v>8.1630709696999997</v>
      </c>
      <c r="U199" s="50">
        <v>0</v>
      </c>
      <c r="V199" s="50">
        <v>39.627253824</v>
      </c>
      <c r="W199" s="50">
        <v>97.915443965999998</v>
      </c>
      <c r="X199" s="50">
        <v>36.585998357999998</v>
      </c>
      <c r="Y199" s="50">
        <v>172.49449385</v>
      </c>
    </row>
    <row r="200" spans="1:25" x14ac:dyDescent="0.3">
      <c r="A200" s="8" t="s">
        <v>2844</v>
      </c>
      <c r="B200" s="8">
        <v>2020</v>
      </c>
      <c r="C200" s="11" t="s">
        <v>2768</v>
      </c>
      <c r="D200" s="45" t="s">
        <v>2728</v>
      </c>
      <c r="E200" s="12" t="s">
        <v>2752</v>
      </c>
      <c r="F200" s="54">
        <v>0</v>
      </c>
      <c r="G200" s="71">
        <v>0</v>
      </c>
      <c r="H200" s="50">
        <v>0</v>
      </c>
      <c r="I200" s="48">
        <v>0</v>
      </c>
      <c r="J200" s="50">
        <v>0</v>
      </c>
      <c r="K200" s="50">
        <v>0</v>
      </c>
      <c r="L200" s="50">
        <v>0</v>
      </c>
      <c r="M200" s="50">
        <v>0</v>
      </c>
      <c r="N200" s="50">
        <v>0</v>
      </c>
      <c r="O200" s="50">
        <v>0</v>
      </c>
      <c r="P200" s="50">
        <v>0</v>
      </c>
      <c r="Q200" s="50">
        <v>0</v>
      </c>
      <c r="R200" s="50">
        <v>0</v>
      </c>
      <c r="S200" s="50">
        <v>10.035979280999999</v>
      </c>
      <c r="T200" s="50">
        <v>3.9270604335999999</v>
      </c>
      <c r="U200" s="50">
        <v>8.2564223536999997</v>
      </c>
      <c r="V200" s="50">
        <v>35.686195931</v>
      </c>
      <c r="W200" s="50">
        <v>82.377929089000006</v>
      </c>
      <c r="X200" s="50">
        <v>83.691242367000001</v>
      </c>
      <c r="Y200" s="50">
        <v>242.57353506000001</v>
      </c>
    </row>
    <row r="201" spans="1:25" x14ac:dyDescent="0.3">
      <c r="A201" s="10" t="s">
        <v>2844</v>
      </c>
      <c r="B201" s="10">
        <v>2021</v>
      </c>
      <c r="C201" s="11" t="s">
        <v>2770</v>
      </c>
      <c r="D201" s="45" t="s">
        <v>2728</v>
      </c>
      <c r="E201" s="12" t="s">
        <v>2752</v>
      </c>
      <c r="F201" s="53">
        <v>0</v>
      </c>
      <c r="G201" s="70">
        <v>0</v>
      </c>
      <c r="H201" s="49">
        <v>0</v>
      </c>
      <c r="I201" s="48">
        <v>0</v>
      </c>
      <c r="J201" s="49">
        <v>0</v>
      </c>
      <c r="K201" s="50">
        <v>0</v>
      </c>
      <c r="L201" s="50">
        <v>0</v>
      </c>
      <c r="M201" s="50">
        <v>0</v>
      </c>
      <c r="N201" s="50">
        <v>0</v>
      </c>
      <c r="O201" s="50">
        <v>6.9956737923999999</v>
      </c>
      <c r="P201" s="50">
        <v>34.034177237000002</v>
      </c>
      <c r="Q201" s="50">
        <v>17.496927541000002</v>
      </c>
      <c r="R201" s="50">
        <v>11.367289884</v>
      </c>
      <c r="S201" s="50">
        <v>50.549862292999997</v>
      </c>
      <c r="T201" s="50">
        <v>37.137423232000003</v>
      </c>
      <c r="U201" s="50">
        <v>85.224411594000003</v>
      </c>
      <c r="V201" s="50">
        <v>125.99991527</v>
      </c>
      <c r="W201" s="50">
        <v>113.25237476</v>
      </c>
      <c r="X201" s="50">
        <v>287.59835333000001</v>
      </c>
      <c r="Y201" s="50">
        <v>383.59025395999998</v>
      </c>
    </row>
    <row r="202" spans="1:25" x14ac:dyDescent="0.3">
      <c r="A202" s="10" t="s">
        <v>2844</v>
      </c>
      <c r="B202" s="10">
        <v>2021</v>
      </c>
      <c r="C202" s="11" t="s">
        <v>2769</v>
      </c>
      <c r="D202" s="45" t="s">
        <v>2728</v>
      </c>
      <c r="E202" s="12" t="s">
        <v>2752</v>
      </c>
      <c r="F202" s="53">
        <v>0</v>
      </c>
      <c r="G202" s="70">
        <v>0</v>
      </c>
      <c r="H202" s="49">
        <v>0</v>
      </c>
      <c r="I202" s="48">
        <v>0</v>
      </c>
      <c r="J202" s="49">
        <v>8.1921814927999996</v>
      </c>
      <c r="K202" s="50">
        <v>6.9856072454999998</v>
      </c>
      <c r="L202" s="50">
        <v>0</v>
      </c>
      <c r="M202" s="50">
        <v>12.418075886</v>
      </c>
      <c r="N202" s="50">
        <v>13.444858688</v>
      </c>
      <c r="O202" s="50">
        <v>14.471084042999999</v>
      </c>
      <c r="P202" s="50">
        <v>21.575006923</v>
      </c>
      <c r="Q202" s="50">
        <v>25.179702775999999</v>
      </c>
      <c r="R202" s="50">
        <v>48.632678798000001</v>
      </c>
      <c r="S202" s="50">
        <v>94.362194865000006</v>
      </c>
      <c r="T202" s="50">
        <v>80.071566989999994</v>
      </c>
      <c r="U202" s="50">
        <v>128.79069773000001</v>
      </c>
      <c r="V202" s="50">
        <v>188.65454172</v>
      </c>
      <c r="W202" s="50">
        <v>465.18137418999999</v>
      </c>
      <c r="X202" s="50">
        <v>531.20190475000004</v>
      </c>
      <c r="Y202" s="50">
        <v>1228.4869398999999</v>
      </c>
    </row>
    <row r="203" spans="1:25" x14ac:dyDescent="0.3">
      <c r="A203" s="10" t="s">
        <v>2844</v>
      </c>
      <c r="B203" s="10">
        <v>2021</v>
      </c>
      <c r="C203" s="11" t="s">
        <v>2768</v>
      </c>
      <c r="D203" s="45" t="s">
        <v>2728</v>
      </c>
      <c r="E203" s="12" t="s">
        <v>2752</v>
      </c>
      <c r="F203" s="52">
        <v>0</v>
      </c>
      <c r="G203" s="69">
        <v>0</v>
      </c>
      <c r="H203" s="49">
        <v>0</v>
      </c>
      <c r="I203" s="48">
        <v>0</v>
      </c>
      <c r="J203" s="49">
        <v>4.1901733859999997</v>
      </c>
      <c r="K203" s="50">
        <v>3.5325795001999998</v>
      </c>
      <c r="L203" s="50">
        <v>0</v>
      </c>
      <c r="M203" s="50">
        <v>6.1714727429999998</v>
      </c>
      <c r="N203" s="50">
        <v>6.5859325086</v>
      </c>
      <c r="O203" s="50">
        <v>10.670379612</v>
      </c>
      <c r="P203" s="50">
        <v>27.975849890999999</v>
      </c>
      <c r="Q203" s="50">
        <v>21.191778098</v>
      </c>
      <c r="R203" s="50">
        <v>29.373589694</v>
      </c>
      <c r="S203" s="50">
        <v>71.749093740000006</v>
      </c>
      <c r="T203" s="50">
        <v>57.798265712000003</v>
      </c>
      <c r="U203" s="50">
        <v>105.88947544</v>
      </c>
      <c r="V203" s="50">
        <v>154.50770258</v>
      </c>
      <c r="W203" s="50">
        <v>261.79836308</v>
      </c>
      <c r="X203" s="50">
        <v>381.26476728</v>
      </c>
      <c r="Y203" s="50">
        <v>653.08892960000003</v>
      </c>
    </row>
    <row r="204" spans="1:25" x14ac:dyDescent="0.3">
      <c r="A204" s="8" t="s">
        <v>2844</v>
      </c>
      <c r="B204" s="8">
        <v>2020</v>
      </c>
      <c r="C204" s="11" t="s">
        <v>2770</v>
      </c>
      <c r="D204" s="45" t="s">
        <v>2728</v>
      </c>
      <c r="E204" s="12" t="s">
        <v>63</v>
      </c>
      <c r="F204" s="40">
        <v>0</v>
      </c>
      <c r="G204" s="72">
        <v>0</v>
      </c>
      <c r="H204" s="36">
        <v>0</v>
      </c>
      <c r="I204" s="17">
        <v>0</v>
      </c>
      <c r="J204" s="36">
        <v>0</v>
      </c>
      <c r="K204" s="36">
        <v>0</v>
      </c>
      <c r="L204" s="36">
        <v>0</v>
      </c>
      <c r="M204" s="36">
        <v>0</v>
      </c>
      <c r="N204" s="36">
        <v>0</v>
      </c>
      <c r="O204" s="36">
        <v>0</v>
      </c>
      <c r="P204" s="36">
        <v>0</v>
      </c>
      <c r="Q204" s="36">
        <v>0</v>
      </c>
      <c r="R204" s="36">
        <v>0</v>
      </c>
      <c r="S204" s="36">
        <v>2</v>
      </c>
      <c r="T204" s="36">
        <v>0</v>
      </c>
      <c r="U204" s="36">
        <v>2</v>
      </c>
      <c r="V204" s="36">
        <v>3</v>
      </c>
      <c r="W204" s="36">
        <v>5</v>
      </c>
      <c r="X204" s="36">
        <v>5</v>
      </c>
      <c r="Y204" s="36">
        <v>7</v>
      </c>
    </row>
    <row r="205" spans="1:25" x14ac:dyDescent="0.3">
      <c r="A205" s="8" t="s">
        <v>2844</v>
      </c>
      <c r="B205" s="8">
        <v>2020</v>
      </c>
      <c r="C205" s="11" t="s">
        <v>2769</v>
      </c>
      <c r="D205" s="45" t="s">
        <v>2728</v>
      </c>
      <c r="E205" s="12" t="s">
        <v>63</v>
      </c>
      <c r="F205" s="40">
        <v>0</v>
      </c>
      <c r="G205" s="72">
        <v>0</v>
      </c>
      <c r="H205" s="36">
        <v>0</v>
      </c>
      <c r="I205" s="17">
        <v>0</v>
      </c>
      <c r="J205" s="36">
        <v>0</v>
      </c>
      <c r="K205" s="36">
        <v>0</v>
      </c>
      <c r="L205" s="36">
        <v>0</v>
      </c>
      <c r="M205" s="36">
        <v>0</v>
      </c>
      <c r="N205" s="36">
        <v>0</v>
      </c>
      <c r="O205" s="36">
        <v>0</v>
      </c>
      <c r="P205" s="36">
        <v>0</v>
      </c>
      <c r="Q205" s="36">
        <v>0</v>
      </c>
      <c r="R205" s="36">
        <v>0</v>
      </c>
      <c r="S205" s="36">
        <v>1</v>
      </c>
      <c r="T205" s="36">
        <v>1</v>
      </c>
      <c r="U205" s="36">
        <v>0</v>
      </c>
      <c r="V205" s="36">
        <v>3</v>
      </c>
      <c r="W205" s="36">
        <v>5</v>
      </c>
      <c r="X205" s="36">
        <v>1</v>
      </c>
      <c r="Y205" s="36">
        <v>2</v>
      </c>
    </row>
    <row r="206" spans="1:25" x14ac:dyDescent="0.3">
      <c r="A206" s="8" t="s">
        <v>2844</v>
      </c>
      <c r="B206" s="8">
        <v>2020</v>
      </c>
      <c r="C206" s="11" t="s">
        <v>2768</v>
      </c>
      <c r="D206" s="45" t="s">
        <v>2728</v>
      </c>
      <c r="E206" s="12" t="s">
        <v>63</v>
      </c>
      <c r="F206" s="40">
        <v>0</v>
      </c>
      <c r="G206" s="72">
        <v>0</v>
      </c>
      <c r="H206" s="36">
        <v>0</v>
      </c>
      <c r="I206" s="17">
        <v>0</v>
      </c>
      <c r="J206" s="36">
        <v>0</v>
      </c>
      <c r="K206" s="36">
        <v>0</v>
      </c>
      <c r="L206" s="36">
        <v>0</v>
      </c>
      <c r="M206" s="36">
        <v>0</v>
      </c>
      <c r="N206" s="36">
        <v>0</v>
      </c>
      <c r="O206" s="36">
        <v>0</v>
      </c>
      <c r="P206" s="36">
        <v>0</v>
      </c>
      <c r="Q206" s="36">
        <v>0</v>
      </c>
      <c r="R206" s="36">
        <v>0</v>
      </c>
      <c r="S206" s="36">
        <v>3</v>
      </c>
      <c r="T206" s="36">
        <v>1</v>
      </c>
      <c r="U206" s="36">
        <v>2</v>
      </c>
      <c r="V206" s="36">
        <v>6</v>
      </c>
      <c r="W206" s="36">
        <v>10</v>
      </c>
      <c r="X206" s="36">
        <v>6</v>
      </c>
      <c r="Y206" s="36">
        <v>9</v>
      </c>
    </row>
    <row r="207" spans="1:25" x14ac:dyDescent="0.3">
      <c r="A207" s="8" t="s">
        <v>2844</v>
      </c>
      <c r="B207" s="8">
        <v>2021</v>
      </c>
      <c r="C207" s="11" t="s">
        <v>2770</v>
      </c>
      <c r="D207" s="45" t="s">
        <v>2728</v>
      </c>
      <c r="E207" s="12" t="s">
        <v>63</v>
      </c>
      <c r="F207" s="40">
        <v>0</v>
      </c>
      <c r="G207" s="72">
        <v>0</v>
      </c>
      <c r="H207" s="36">
        <v>0</v>
      </c>
      <c r="I207" s="17">
        <v>0</v>
      </c>
      <c r="J207" s="36">
        <v>0</v>
      </c>
      <c r="K207" s="36">
        <v>0</v>
      </c>
      <c r="L207" s="36">
        <v>0</v>
      </c>
      <c r="M207" s="36">
        <v>0</v>
      </c>
      <c r="N207" s="36">
        <v>0</v>
      </c>
      <c r="O207" s="36">
        <v>1</v>
      </c>
      <c r="P207" s="36">
        <v>5</v>
      </c>
      <c r="Q207" s="36">
        <v>3</v>
      </c>
      <c r="R207" s="36">
        <v>2</v>
      </c>
      <c r="S207" s="36">
        <v>8</v>
      </c>
      <c r="T207" s="36">
        <v>5</v>
      </c>
      <c r="U207" s="36">
        <v>11</v>
      </c>
      <c r="V207" s="36">
        <v>12</v>
      </c>
      <c r="W207" s="36">
        <v>8</v>
      </c>
      <c r="X207" s="36">
        <v>13</v>
      </c>
      <c r="Y207" s="36">
        <v>10</v>
      </c>
    </row>
    <row r="208" spans="1:25" x14ac:dyDescent="0.3">
      <c r="A208" s="8" t="s">
        <v>2844</v>
      </c>
      <c r="B208" s="8">
        <v>2021</v>
      </c>
      <c r="C208" s="11" t="s">
        <v>2769</v>
      </c>
      <c r="D208" s="45" t="s">
        <v>2728</v>
      </c>
      <c r="E208" s="12" t="s">
        <v>63</v>
      </c>
      <c r="F208" s="40">
        <v>0</v>
      </c>
      <c r="G208" s="72">
        <v>0</v>
      </c>
      <c r="H208" s="36">
        <v>0</v>
      </c>
      <c r="I208" s="17">
        <v>0</v>
      </c>
      <c r="J208" s="36">
        <v>1</v>
      </c>
      <c r="K208" s="36">
        <v>1</v>
      </c>
      <c r="L208" s="36">
        <v>0</v>
      </c>
      <c r="M208" s="36">
        <v>2</v>
      </c>
      <c r="N208" s="36">
        <v>2</v>
      </c>
      <c r="O208" s="36">
        <v>2</v>
      </c>
      <c r="P208" s="36">
        <v>3</v>
      </c>
      <c r="Q208" s="36">
        <v>4</v>
      </c>
      <c r="R208" s="36">
        <v>8</v>
      </c>
      <c r="S208" s="36">
        <v>14</v>
      </c>
      <c r="T208" s="36">
        <v>10</v>
      </c>
      <c r="U208" s="36">
        <v>15</v>
      </c>
      <c r="V208" s="36">
        <v>15</v>
      </c>
      <c r="W208" s="36">
        <v>24</v>
      </c>
      <c r="X208" s="36">
        <v>15</v>
      </c>
      <c r="Y208" s="36">
        <v>15</v>
      </c>
    </row>
    <row r="209" spans="1:25" x14ac:dyDescent="0.3">
      <c r="A209" s="8" t="s">
        <v>2844</v>
      </c>
      <c r="B209" s="8">
        <v>2021</v>
      </c>
      <c r="C209" s="11" t="s">
        <v>2768</v>
      </c>
      <c r="D209" s="45" t="s">
        <v>2728</v>
      </c>
      <c r="E209" s="12" t="s">
        <v>63</v>
      </c>
      <c r="F209" s="40">
        <v>0</v>
      </c>
      <c r="G209" s="72">
        <v>0</v>
      </c>
      <c r="H209" s="36">
        <v>0</v>
      </c>
      <c r="I209" s="17">
        <v>0</v>
      </c>
      <c r="J209" s="36">
        <v>1</v>
      </c>
      <c r="K209" s="36">
        <v>1</v>
      </c>
      <c r="L209" s="36">
        <v>0</v>
      </c>
      <c r="M209" s="36">
        <v>2</v>
      </c>
      <c r="N209" s="36">
        <v>2</v>
      </c>
      <c r="O209" s="36">
        <v>3</v>
      </c>
      <c r="P209" s="36">
        <v>8</v>
      </c>
      <c r="Q209" s="36">
        <v>7</v>
      </c>
      <c r="R209" s="36">
        <v>10</v>
      </c>
      <c r="S209" s="36">
        <v>22</v>
      </c>
      <c r="T209" s="36">
        <v>15</v>
      </c>
      <c r="U209" s="36">
        <v>26</v>
      </c>
      <c r="V209" s="36">
        <v>27</v>
      </c>
      <c r="W209" s="36">
        <v>32</v>
      </c>
      <c r="X209" s="36">
        <v>28</v>
      </c>
      <c r="Y209" s="36">
        <v>25</v>
      </c>
    </row>
    <row r="210" spans="1:25" x14ac:dyDescent="0.3">
      <c r="A210" s="8" t="s">
        <v>2844</v>
      </c>
      <c r="B210" s="8">
        <v>2020</v>
      </c>
      <c r="C210" s="11" t="s">
        <v>2770</v>
      </c>
      <c r="D210" s="74" t="s">
        <v>2841</v>
      </c>
      <c r="E210" s="12" t="s">
        <v>2752</v>
      </c>
      <c r="F210" s="54">
        <v>0</v>
      </c>
      <c r="G210" s="71">
        <v>0</v>
      </c>
      <c r="H210" s="50">
        <v>0</v>
      </c>
      <c r="I210" s="48">
        <v>0</v>
      </c>
      <c r="J210" s="50">
        <v>0</v>
      </c>
      <c r="K210" s="50">
        <v>0</v>
      </c>
      <c r="L210" s="50">
        <v>0</v>
      </c>
      <c r="M210" s="50">
        <v>0</v>
      </c>
      <c r="N210" s="50">
        <v>0</v>
      </c>
      <c r="O210" s="50">
        <v>0</v>
      </c>
      <c r="P210" s="50">
        <v>0</v>
      </c>
      <c r="Q210" s="50">
        <v>0</v>
      </c>
      <c r="R210" s="50">
        <v>0</v>
      </c>
      <c r="S210" s="50">
        <v>12.970161428999999</v>
      </c>
      <c r="T210" s="50">
        <v>0</v>
      </c>
      <c r="U210" s="50">
        <v>0</v>
      </c>
      <c r="V210" s="50">
        <v>10.819376809</v>
      </c>
      <c r="W210" s="50">
        <v>42.657705442000001</v>
      </c>
      <c r="X210" s="50">
        <v>45.086447143000001</v>
      </c>
      <c r="Y210" s="50">
        <v>117.61210585000001</v>
      </c>
    </row>
    <row r="211" spans="1:25" x14ac:dyDescent="0.3">
      <c r="A211" s="8" t="s">
        <v>2844</v>
      </c>
      <c r="B211" s="8">
        <v>2020</v>
      </c>
      <c r="C211" s="11" t="s">
        <v>2769</v>
      </c>
      <c r="D211" s="74" t="s">
        <v>2841</v>
      </c>
      <c r="E211" s="12" t="s">
        <v>2752</v>
      </c>
      <c r="F211" s="54">
        <v>0</v>
      </c>
      <c r="G211" s="71">
        <v>0</v>
      </c>
      <c r="H211" s="50">
        <v>0</v>
      </c>
      <c r="I211" s="48">
        <v>0</v>
      </c>
      <c r="J211" s="50">
        <v>0</v>
      </c>
      <c r="K211" s="50">
        <v>0</v>
      </c>
      <c r="L211" s="50">
        <v>0</v>
      </c>
      <c r="M211" s="50">
        <v>0</v>
      </c>
      <c r="N211" s="50">
        <v>0</v>
      </c>
      <c r="O211" s="50">
        <v>0</v>
      </c>
      <c r="P211" s="50">
        <v>0</v>
      </c>
      <c r="Q211" s="50">
        <v>0</v>
      </c>
      <c r="R211" s="50">
        <v>0</v>
      </c>
      <c r="S211" s="50">
        <v>0</v>
      </c>
      <c r="T211" s="50">
        <v>0</v>
      </c>
      <c r="U211" s="50">
        <v>0</v>
      </c>
      <c r="V211" s="50">
        <v>26.418169215999999</v>
      </c>
      <c r="W211" s="50">
        <v>39.166177586000003</v>
      </c>
      <c r="X211" s="50">
        <v>0</v>
      </c>
      <c r="Y211" s="50">
        <v>86.247246923999995</v>
      </c>
    </row>
    <row r="212" spans="1:25" x14ac:dyDescent="0.3">
      <c r="A212" s="8" t="s">
        <v>2844</v>
      </c>
      <c r="B212" s="8">
        <v>2020</v>
      </c>
      <c r="C212" s="11" t="s">
        <v>2768</v>
      </c>
      <c r="D212" s="74" t="s">
        <v>2841</v>
      </c>
      <c r="E212" s="12" t="s">
        <v>2752</v>
      </c>
      <c r="F212" s="54">
        <v>0</v>
      </c>
      <c r="G212" s="71">
        <v>0</v>
      </c>
      <c r="H212" s="50">
        <v>0</v>
      </c>
      <c r="I212" s="48">
        <v>0</v>
      </c>
      <c r="J212" s="50">
        <v>0</v>
      </c>
      <c r="K212" s="50">
        <v>0</v>
      </c>
      <c r="L212" s="50">
        <v>0</v>
      </c>
      <c r="M212" s="50">
        <v>0</v>
      </c>
      <c r="N212" s="50">
        <v>0</v>
      </c>
      <c r="O212" s="50">
        <v>0</v>
      </c>
      <c r="P212" s="50">
        <v>0</v>
      </c>
      <c r="Q212" s="50">
        <v>0</v>
      </c>
      <c r="R212" s="50">
        <v>0</v>
      </c>
      <c r="S212" s="50">
        <v>6.6906528538999996</v>
      </c>
      <c r="T212" s="50">
        <v>0</v>
      </c>
      <c r="U212" s="50">
        <v>0</v>
      </c>
      <c r="V212" s="50">
        <v>17.843097965999998</v>
      </c>
      <c r="W212" s="50">
        <v>41.188964544000001</v>
      </c>
      <c r="X212" s="50">
        <v>27.897080789</v>
      </c>
      <c r="Y212" s="50">
        <v>107.81046003</v>
      </c>
    </row>
    <row r="213" spans="1:25" x14ac:dyDescent="0.3">
      <c r="A213" s="10" t="s">
        <v>2844</v>
      </c>
      <c r="B213" s="10">
        <v>2021</v>
      </c>
      <c r="C213" s="11" t="s">
        <v>2770</v>
      </c>
      <c r="D213" s="74" t="s">
        <v>2841</v>
      </c>
      <c r="E213" s="12" t="s">
        <v>2752</v>
      </c>
      <c r="F213" s="54">
        <v>0</v>
      </c>
      <c r="G213" s="71">
        <v>0</v>
      </c>
      <c r="H213" s="50">
        <v>0</v>
      </c>
      <c r="I213" s="48">
        <v>0</v>
      </c>
      <c r="J213" s="50">
        <v>0</v>
      </c>
      <c r="K213" s="50">
        <v>0</v>
      </c>
      <c r="L213" s="50">
        <v>0</v>
      </c>
      <c r="M213" s="50">
        <v>0</v>
      </c>
      <c r="N213" s="50">
        <v>0</v>
      </c>
      <c r="O213" s="50">
        <v>6.9956737923999999</v>
      </c>
      <c r="P213" s="50">
        <v>34.034177237000002</v>
      </c>
      <c r="Q213" s="50">
        <v>17.496927541000002</v>
      </c>
      <c r="R213" s="50">
        <v>11.367289884</v>
      </c>
      <c r="S213" s="50">
        <v>44.231129506000002</v>
      </c>
      <c r="T213" s="50">
        <v>29.709938586</v>
      </c>
      <c r="U213" s="50">
        <v>77.476737811999996</v>
      </c>
      <c r="V213" s="50">
        <v>62.999957637000001</v>
      </c>
      <c r="W213" s="50">
        <v>99.095827915000001</v>
      </c>
      <c r="X213" s="50">
        <v>265.47540307000003</v>
      </c>
      <c r="Y213" s="50">
        <v>268.51317777000003</v>
      </c>
    </row>
    <row r="214" spans="1:25" x14ac:dyDescent="0.3">
      <c r="A214" s="10" t="s">
        <v>2844</v>
      </c>
      <c r="B214" s="10">
        <v>2021</v>
      </c>
      <c r="C214" s="11" t="s">
        <v>2769</v>
      </c>
      <c r="D214" s="74" t="s">
        <v>2841</v>
      </c>
      <c r="E214" s="12" t="s">
        <v>2752</v>
      </c>
      <c r="F214" s="54">
        <v>0</v>
      </c>
      <c r="G214" s="71">
        <v>0</v>
      </c>
      <c r="H214" s="50">
        <v>0</v>
      </c>
      <c r="I214" s="48">
        <v>0</v>
      </c>
      <c r="J214" s="50">
        <v>0</v>
      </c>
      <c r="K214" s="50">
        <v>6.9856072454999998</v>
      </c>
      <c r="L214" s="50">
        <v>0</v>
      </c>
      <c r="M214" s="50">
        <v>12.418075886</v>
      </c>
      <c r="N214" s="50">
        <v>13.444858688</v>
      </c>
      <c r="O214" s="50">
        <v>14.471084042999999</v>
      </c>
      <c r="P214" s="50">
        <v>21.575006923</v>
      </c>
      <c r="Q214" s="50">
        <v>12.589851388</v>
      </c>
      <c r="R214" s="50">
        <v>48.632678798000001</v>
      </c>
      <c r="S214" s="50">
        <v>94.362194865000006</v>
      </c>
      <c r="T214" s="50">
        <v>64.057253591999995</v>
      </c>
      <c r="U214" s="50">
        <v>103.03255818</v>
      </c>
      <c r="V214" s="50">
        <v>138.34666393000001</v>
      </c>
      <c r="W214" s="50">
        <v>387.65114516</v>
      </c>
      <c r="X214" s="50">
        <v>460.37498411000001</v>
      </c>
      <c r="Y214" s="50">
        <v>982.78955191</v>
      </c>
    </row>
    <row r="215" spans="1:25" x14ac:dyDescent="0.3">
      <c r="A215" s="10" t="s">
        <v>2844</v>
      </c>
      <c r="B215" s="10">
        <v>2021</v>
      </c>
      <c r="C215" s="11" t="s">
        <v>2768</v>
      </c>
      <c r="D215" s="74" t="s">
        <v>2841</v>
      </c>
      <c r="E215" s="12" t="s">
        <v>2752</v>
      </c>
      <c r="F215" s="54">
        <v>0</v>
      </c>
      <c r="G215" s="71">
        <v>0</v>
      </c>
      <c r="H215" s="48">
        <v>0</v>
      </c>
      <c r="I215" s="48">
        <v>0</v>
      </c>
      <c r="J215" s="48">
        <v>0</v>
      </c>
      <c r="K215" s="50">
        <v>3.5325795001999998</v>
      </c>
      <c r="L215" s="50">
        <v>0</v>
      </c>
      <c r="M215" s="50">
        <v>6.1714727429999998</v>
      </c>
      <c r="N215" s="50">
        <v>6.5859325086</v>
      </c>
      <c r="O215" s="50">
        <v>10.670379612</v>
      </c>
      <c r="P215" s="50">
        <v>27.975849890999999</v>
      </c>
      <c r="Q215" s="50">
        <v>15.136984355999999</v>
      </c>
      <c r="R215" s="50">
        <v>29.373589694</v>
      </c>
      <c r="S215" s="50">
        <v>68.487771296999995</v>
      </c>
      <c r="T215" s="50">
        <v>46.238612570000001</v>
      </c>
      <c r="U215" s="50">
        <v>89.598786912999998</v>
      </c>
      <c r="V215" s="50">
        <v>97.282627547999994</v>
      </c>
      <c r="W215" s="50">
        <v>220.89236885</v>
      </c>
      <c r="X215" s="50">
        <v>340.41497078999998</v>
      </c>
      <c r="Y215" s="50">
        <v>496.34758649999998</v>
      </c>
    </row>
    <row r="216" spans="1:25" x14ac:dyDescent="0.3">
      <c r="A216" s="8" t="s">
        <v>2844</v>
      </c>
      <c r="B216" s="8">
        <v>2020</v>
      </c>
      <c r="C216" s="11" t="s">
        <v>2770</v>
      </c>
      <c r="D216" s="74" t="s">
        <v>2841</v>
      </c>
      <c r="E216" s="12" t="s">
        <v>63</v>
      </c>
      <c r="F216" s="40">
        <v>0</v>
      </c>
      <c r="G216" s="72">
        <v>0</v>
      </c>
      <c r="H216" s="36">
        <v>0</v>
      </c>
      <c r="I216" s="17">
        <v>0</v>
      </c>
      <c r="J216" s="36">
        <v>0</v>
      </c>
      <c r="K216" s="36">
        <v>0</v>
      </c>
      <c r="L216" s="36">
        <v>0</v>
      </c>
      <c r="M216" s="36">
        <v>0</v>
      </c>
      <c r="N216" s="36">
        <v>0</v>
      </c>
      <c r="O216" s="36">
        <v>0</v>
      </c>
      <c r="P216" s="36">
        <v>0</v>
      </c>
      <c r="Q216" s="36">
        <v>0</v>
      </c>
      <c r="R216" s="36">
        <v>0</v>
      </c>
      <c r="S216" s="36">
        <v>2</v>
      </c>
      <c r="T216" s="36">
        <v>0</v>
      </c>
      <c r="U216" s="36">
        <v>0</v>
      </c>
      <c r="V216" s="36">
        <v>1</v>
      </c>
      <c r="W216" s="36">
        <v>3</v>
      </c>
      <c r="X216" s="36">
        <v>2</v>
      </c>
      <c r="Y216" s="36">
        <v>3</v>
      </c>
    </row>
    <row r="217" spans="1:25" x14ac:dyDescent="0.3">
      <c r="A217" s="8" t="s">
        <v>2844</v>
      </c>
      <c r="B217" s="8">
        <v>2020</v>
      </c>
      <c r="C217" s="11" t="s">
        <v>2769</v>
      </c>
      <c r="D217" s="74" t="s">
        <v>2841</v>
      </c>
      <c r="E217" s="12" t="s">
        <v>63</v>
      </c>
      <c r="F217" s="40">
        <v>0</v>
      </c>
      <c r="G217" s="72">
        <v>0</v>
      </c>
      <c r="H217" s="36">
        <v>0</v>
      </c>
      <c r="I217" s="17">
        <v>0</v>
      </c>
      <c r="J217" s="36">
        <v>0</v>
      </c>
      <c r="K217" s="36">
        <v>0</v>
      </c>
      <c r="L217" s="36">
        <v>0</v>
      </c>
      <c r="M217" s="36">
        <v>0</v>
      </c>
      <c r="N217" s="36">
        <v>0</v>
      </c>
      <c r="O217" s="36">
        <v>0</v>
      </c>
      <c r="P217" s="36">
        <v>0</v>
      </c>
      <c r="Q217" s="36">
        <v>0</v>
      </c>
      <c r="R217" s="36">
        <v>0</v>
      </c>
      <c r="S217" s="36">
        <v>0</v>
      </c>
      <c r="T217" s="36">
        <v>0</v>
      </c>
      <c r="U217" s="36">
        <v>0</v>
      </c>
      <c r="V217" s="36">
        <v>2</v>
      </c>
      <c r="W217" s="36">
        <v>2</v>
      </c>
      <c r="X217" s="36">
        <v>0</v>
      </c>
      <c r="Y217" s="36">
        <v>1</v>
      </c>
    </row>
    <row r="218" spans="1:25" x14ac:dyDescent="0.3">
      <c r="A218" s="8" t="s">
        <v>2844</v>
      </c>
      <c r="B218" s="8">
        <v>2020</v>
      </c>
      <c r="C218" s="11" t="s">
        <v>2768</v>
      </c>
      <c r="D218" s="74" t="s">
        <v>2841</v>
      </c>
      <c r="E218" s="12" t="s">
        <v>63</v>
      </c>
      <c r="F218" s="40">
        <v>0</v>
      </c>
      <c r="G218" s="72">
        <v>0</v>
      </c>
      <c r="H218" s="36">
        <v>0</v>
      </c>
      <c r="I218" s="17">
        <v>0</v>
      </c>
      <c r="J218" s="36">
        <v>0</v>
      </c>
      <c r="K218" s="36">
        <v>0</v>
      </c>
      <c r="L218" s="36">
        <v>0</v>
      </c>
      <c r="M218" s="36">
        <v>0</v>
      </c>
      <c r="N218" s="36">
        <v>0</v>
      </c>
      <c r="O218" s="36">
        <v>0</v>
      </c>
      <c r="P218" s="36">
        <v>0</v>
      </c>
      <c r="Q218" s="36">
        <v>0</v>
      </c>
      <c r="R218" s="36">
        <v>0</v>
      </c>
      <c r="S218" s="36">
        <v>2</v>
      </c>
      <c r="T218" s="36">
        <v>0</v>
      </c>
      <c r="U218" s="36">
        <v>0</v>
      </c>
      <c r="V218" s="36">
        <v>3</v>
      </c>
      <c r="W218" s="36">
        <v>5</v>
      </c>
      <c r="X218" s="36">
        <v>2</v>
      </c>
      <c r="Y218" s="36">
        <v>4</v>
      </c>
    </row>
    <row r="219" spans="1:25" x14ac:dyDescent="0.3">
      <c r="A219" s="8" t="s">
        <v>2844</v>
      </c>
      <c r="B219" s="8">
        <v>2021</v>
      </c>
      <c r="C219" s="11" t="s">
        <v>2770</v>
      </c>
      <c r="D219" s="74" t="s">
        <v>2841</v>
      </c>
      <c r="E219" s="12" t="s">
        <v>63</v>
      </c>
      <c r="F219" s="40">
        <v>0</v>
      </c>
      <c r="G219" s="72">
        <v>0</v>
      </c>
      <c r="H219" s="36">
        <v>0</v>
      </c>
      <c r="I219" s="17">
        <v>0</v>
      </c>
      <c r="J219" s="36">
        <v>0</v>
      </c>
      <c r="K219" s="36">
        <v>0</v>
      </c>
      <c r="L219" s="36">
        <v>0</v>
      </c>
      <c r="M219" s="36">
        <v>0</v>
      </c>
      <c r="N219" s="36">
        <v>0</v>
      </c>
      <c r="O219" s="36">
        <v>1</v>
      </c>
      <c r="P219" s="36">
        <v>5</v>
      </c>
      <c r="Q219" s="36">
        <v>3</v>
      </c>
      <c r="R219" s="36">
        <v>2</v>
      </c>
      <c r="S219" s="36">
        <v>7</v>
      </c>
      <c r="T219" s="36">
        <v>4</v>
      </c>
      <c r="U219" s="36">
        <v>10</v>
      </c>
      <c r="V219" s="36">
        <v>6</v>
      </c>
      <c r="W219" s="36">
        <v>7</v>
      </c>
      <c r="X219" s="36">
        <v>12</v>
      </c>
      <c r="Y219" s="36">
        <v>7</v>
      </c>
    </row>
    <row r="220" spans="1:25" x14ac:dyDescent="0.3">
      <c r="A220" s="8" t="s">
        <v>2844</v>
      </c>
      <c r="B220" s="8">
        <v>2021</v>
      </c>
      <c r="C220" s="11" t="s">
        <v>2769</v>
      </c>
      <c r="D220" s="74" t="s">
        <v>2841</v>
      </c>
      <c r="E220" s="12" t="s">
        <v>63</v>
      </c>
      <c r="F220" s="40">
        <v>0</v>
      </c>
      <c r="G220" s="72">
        <v>0</v>
      </c>
      <c r="H220" s="36">
        <v>0</v>
      </c>
      <c r="I220" s="17">
        <v>0</v>
      </c>
      <c r="J220" s="36">
        <v>0</v>
      </c>
      <c r="K220" s="36">
        <v>1</v>
      </c>
      <c r="L220" s="36">
        <v>0</v>
      </c>
      <c r="M220" s="36">
        <v>2</v>
      </c>
      <c r="N220" s="36">
        <v>2</v>
      </c>
      <c r="O220" s="36">
        <v>2</v>
      </c>
      <c r="P220" s="36">
        <v>3</v>
      </c>
      <c r="Q220" s="36">
        <v>2</v>
      </c>
      <c r="R220" s="36">
        <v>8</v>
      </c>
      <c r="S220" s="36">
        <v>14</v>
      </c>
      <c r="T220" s="36">
        <v>8</v>
      </c>
      <c r="U220" s="36">
        <v>12</v>
      </c>
      <c r="V220" s="36">
        <v>11</v>
      </c>
      <c r="W220" s="36">
        <v>20</v>
      </c>
      <c r="X220" s="36">
        <v>13</v>
      </c>
      <c r="Y220" s="36">
        <v>12</v>
      </c>
    </row>
    <row r="221" spans="1:25" x14ac:dyDescent="0.3">
      <c r="A221" s="8" t="s">
        <v>2844</v>
      </c>
      <c r="B221" s="8">
        <v>2021</v>
      </c>
      <c r="C221" s="11" t="s">
        <v>2768</v>
      </c>
      <c r="D221" s="74" t="s">
        <v>2841</v>
      </c>
      <c r="E221" s="12" t="s">
        <v>63</v>
      </c>
      <c r="F221" s="40">
        <v>0</v>
      </c>
      <c r="G221" s="72">
        <v>0</v>
      </c>
      <c r="H221" s="36">
        <v>0</v>
      </c>
      <c r="I221" s="17">
        <v>0</v>
      </c>
      <c r="J221" s="36">
        <v>0</v>
      </c>
      <c r="K221" s="36">
        <v>1</v>
      </c>
      <c r="L221" s="36">
        <v>0</v>
      </c>
      <c r="M221" s="36">
        <v>2</v>
      </c>
      <c r="N221" s="36">
        <v>2</v>
      </c>
      <c r="O221" s="36">
        <v>3</v>
      </c>
      <c r="P221" s="36">
        <v>8</v>
      </c>
      <c r="Q221" s="36">
        <v>5</v>
      </c>
      <c r="R221" s="36">
        <v>10</v>
      </c>
      <c r="S221" s="36">
        <v>21</v>
      </c>
      <c r="T221" s="36">
        <v>12</v>
      </c>
      <c r="U221" s="36">
        <v>22</v>
      </c>
      <c r="V221" s="36">
        <v>17</v>
      </c>
      <c r="W221" s="36">
        <v>27</v>
      </c>
      <c r="X221" s="36">
        <v>25</v>
      </c>
      <c r="Y221" s="36">
        <v>19</v>
      </c>
    </row>
    <row r="222" spans="1:25" x14ac:dyDescent="0.3">
      <c r="A222" s="8" t="s">
        <v>2843</v>
      </c>
      <c r="B222" s="8">
        <v>2020</v>
      </c>
      <c r="C222" s="11" t="s">
        <v>2770</v>
      </c>
      <c r="D222" s="45" t="s">
        <v>2854</v>
      </c>
      <c r="E222" s="12" t="s">
        <v>2752</v>
      </c>
      <c r="F222" s="54">
        <v>257.10395643999999</v>
      </c>
      <c r="G222" s="71">
        <v>11.699220615</v>
      </c>
      <c r="H222" s="50">
        <v>0</v>
      </c>
      <c r="I222" s="48">
        <v>8.3491160084999994</v>
      </c>
      <c r="J222" s="50">
        <v>26.539471519999999</v>
      </c>
      <c r="K222" s="50">
        <v>21.711614503</v>
      </c>
      <c r="L222" s="50">
        <v>32.414084926000001</v>
      </c>
      <c r="M222" s="50">
        <v>58.290693175000001</v>
      </c>
      <c r="N222" s="50">
        <v>134.42209449999999</v>
      </c>
      <c r="O222" s="50">
        <v>177.78600639999999</v>
      </c>
      <c r="P222" s="50">
        <v>222.67955537</v>
      </c>
      <c r="Q222" s="50">
        <v>299.17063564</v>
      </c>
      <c r="R222" s="50">
        <v>349.67805070999998</v>
      </c>
      <c r="S222" s="50">
        <v>651.28273442</v>
      </c>
      <c r="T222" s="50">
        <v>1158.4287667999999</v>
      </c>
      <c r="U222" s="50">
        <v>1751.2289155000001</v>
      </c>
      <c r="V222" s="50">
        <v>3112.544328</v>
      </c>
      <c r="W222" s="50">
        <v>5466.4202809999997</v>
      </c>
      <c r="X222" s="50">
        <v>9070.8749743000008</v>
      </c>
      <c r="Y222" s="50">
        <v>20876.227101</v>
      </c>
    </row>
    <row r="223" spans="1:25" x14ac:dyDescent="0.3">
      <c r="A223" s="8" t="s">
        <v>2843</v>
      </c>
      <c r="B223" s="8">
        <v>2020</v>
      </c>
      <c r="C223" s="11" t="s">
        <v>2769</v>
      </c>
      <c r="D223" s="45" t="s">
        <v>2854</v>
      </c>
      <c r="E223" s="12" t="s">
        <v>2752</v>
      </c>
      <c r="F223" s="54">
        <v>244.03152406999999</v>
      </c>
      <c r="G223" s="71">
        <v>10.978419558000001</v>
      </c>
      <c r="H223" s="50">
        <v>23.942625207999999</v>
      </c>
      <c r="I223" s="48">
        <v>24.107795080999999</v>
      </c>
      <c r="J223" s="50">
        <v>76.141305338999999</v>
      </c>
      <c r="K223" s="50">
        <v>77.386491556999999</v>
      </c>
      <c r="L223" s="50">
        <v>116.05464121999999</v>
      </c>
      <c r="M223" s="50">
        <v>170.98443032</v>
      </c>
      <c r="N223" s="50">
        <v>266.40712643000001</v>
      </c>
      <c r="O223" s="50">
        <v>374.86343202</v>
      </c>
      <c r="P223" s="50">
        <v>532.31512829999997</v>
      </c>
      <c r="Q223" s="50">
        <v>579.28835266999999</v>
      </c>
      <c r="R223" s="50">
        <v>669.21079517999999</v>
      </c>
      <c r="S223" s="50">
        <v>1080.1951738</v>
      </c>
      <c r="T223" s="50">
        <v>1781.1306852</v>
      </c>
      <c r="U223" s="50">
        <v>2264.5237186999998</v>
      </c>
      <c r="V223" s="50">
        <v>4310.6203337999996</v>
      </c>
      <c r="W223" s="50">
        <v>7208.3070890999998</v>
      </c>
      <c r="X223" s="50">
        <v>10647.752057</v>
      </c>
      <c r="Y223" s="50">
        <v>19396.525734999999</v>
      </c>
    </row>
    <row r="224" spans="1:25" x14ac:dyDescent="0.3">
      <c r="A224" s="8" t="s">
        <v>2843</v>
      </c>
      <c r="B224" s="8">
        <v>2020</v>
      </c>
      <c r="C224" s="11" t="s">
        <v>2768</v>
      </c>
      <c r="D224" s="45" t="s">
        <v>2854</v>
      </c>
      <c r="E224" s="12" t="s">
        <v>2752</v>
      </c>
      <c r="F224" s="54">
        <v>250.39723896999999</v>
      </c>
      <c r="G224" s="71">
        <v>11.327364878999999</v>
      </c>
      <c r="H224" s="50">
        <v>12.283490481999999</v>
      </c>
      <c r="I224" s="48">
        <v>16.379061487000001</v>
      </c>
      <c r="J224" s="50">
        <v>51.894032830999997</v>
      </c>
      <c r="K224" s="50">
        <v>49.943178297999999</v>
      </c>
      <c r="L224" s="50">
        <v>74.348652770000001</v>
      </c>
      <c r="M224" s="50">
        <v>114.20769709</v>
      </c>
      <c r="N224" s="50">
        <v>199.02280392</v>
      </c>
      <c r="O224" s="50">
        <v>274.73765917999998</v>
      </c>
      <c r="P224" s="50">
        <v>372.54916546999999</v>
      </c>
      <c r="Q224" s="50">
        <v>434.11964219999999</v>
      </c>
      <c r="R224" s="50">
        <v>504.39871640000001</v>
      </c>
      <c r="S224" s="50">
        <v>858.94464932999995</v>
      </c>
      <c r="T224" s="50">
        <v>1458.0259088</v>
      </c>
      <c r="U224" s="50">
        <v>1995.2779263</v>
      </c>
      <c r="V224" s="50">
        <v>3651.6728674999999</v>
      </c>
      <c r="W224" s="50">
        <v>6198.9464673000002</v>
      </c>
      <c r="X224" s="50">
        <v>9671.5911968</v>
      </c>
      <c r="Y224" s="50">
        <v>20414.549731999999</v>
      </c>
    </row>
    <row r="225" spans="1:25" x14ac:dyDescent="0.3">
      <c r="A225" s="10" t="s">
        <v>2843</v>
      </c>
      <c r="B225" s="10">
        <v>2021</v>
      </c>
      <c r="C225" s="11" t="s">
        <v>2770</v>
      </c>
      <c r="D225" s="45" t="s">
        <v>2854</v>
      </c>
      <c r="E225" s="12" t="s">
        <v>2752</v>
      </c>
      <c r="F225" s="52">
        <v>684.57013096000003</v>
      </c>
      <c r="G225" s="69">
        <v>23.738473208999999</v>
      </c>
      <c r="H225" s="48">
        <v>0</v>
      </c>
      <c r="I225" s="48">
        <v>8.1893036291999994</v>
      </c>
      <c r="J225" s="48">
        <v>8.8685421112</v>
      </c>
      <c r="K225" s="50">
        <v>22.107595163999999</v>
      </c>
      <c r="L225" s="50">
        <v>59.340407265000003</v>
      </c>
      <c r="M225" s="50">
        <v>44.437293752000002</v>
      </c>
      <c r="N225" s="50">
        <v>126.78599634</v>
      </c>
      <c r="O225" s="50">
        <v>152.16845039</v>
      </c>
      <c r="P225" s="50">
        <v>231.28420396999999</v>
      </c>
      <c r="Q225" s="50">
        <v>391.32453772999997</v>
      </c>
      <c r="R225" s="50">
        <v>499.36153954000002</v>
      </c>
      <c r="S225" s="50">
        <v>745.76845948000005</v>
      </c>
      <c r="T225" s="50">
        <v>1253.1748224999999</v>
      </c>
      <c r="U225" s="50">
        <v>1999.3576843000001</v>
      </c>
      <c r="V225" s="50">
        <v>2943.0491366000001</v>
      </c>
      <c r="W225" s="50">
        <v>5516.4831677000002</v>
      </c>
      <c r="X225" s="50">
        <v>9818.8900185000002</v>
      </c>
      <c r="Y225" s="50">
        <v>20484.793763999998</v>
      </c>
    </row>
    <row r="226" spans="1:25" x14ac:dyDescent="0.3">
      <c r="A226" s="10" t="s">
        <v>2843</v>
      </c>
      <c r="B226" s="10">
        <v>2021</v>
      </c>
      <c r="C226" s="11" t="s">
        <v>2769</v>
      </c>
      <c r="D226" s="45" t="s">
        <v>2854</v>
      </c>
      <c r="E226" s="12" t="s">
        <v>2752</v>
      </c>
      <c r="F226" s="52">
        <v>186.32795468</v>
      </c>
      <c r="G226" s="69">
        <v>11.23888444</v>
      </c>
      <c r="H226" s="49">
        <v>0</v>
      </c>
      <c r="I226" s="48">
        <v>23.604744337</v>
      </c>
      <c r="J226" s="49">
        <v>50.827164654000001</v>
      </c>
      <c r="K226" s="50">
        <v>93.607604683000005</v>
      </c>
      <c r="L226" s="50">
        <v>78.200510717</v>
      </c>
      <c r="M226" s="50">
        <v>160.67398821</v>
      </c>
      <c r="N226" s="50">
        <v>187.68289014999999</v>
      </c>
      <c r="O226" s="50">
        <v>307.14814851</v>
      </c>
      <c r="P226" s="50">
        <v>400.16193038</v>
      </c>
      <c r="Q226" s="50">
        <v>545.63173185999995</v>
      </c>
      <c r="R226" s="50">
        <v>822.94227239999998</v>
      </c>
      <c r="S226" s="50">
        <v>1018.727558</v>
      </c>
      <c r="T226" s="50">
        <v>1781.9182796</v>
      </c>
      <c r="U226" s="50">
        <v>2516.5699903999998</v>
      </c>
      <c r="V226" s="50">
        <v>4393.2799998999999</v>
      </c>
      <c r="W226" s="50">
        <v>7417.8284004999996</v>
      </c>
      <c r="X226" s="50">
        <v>11367.566430000001</v>
      </c>
      <c r="Y226" s="50">
        <v>19203.291280000001</v>
      </c>
    </row>
    <row r="227" spans="1:25" x14ac:dyDescent="0.3">
      <c r="A227" s="10" t="s">
        <v>2843</v>
      </c>
      <c r="B227" s="10">
        <v>2021</v>
      </c>
      <c r="C227" s="11" t="s">
        <v>2768</v>
      </c>
      <c r="D227" s="45" t="s">
        <v>2854</v>
      </c>
      <c r="E227" s="12" t="s">
        <v>2752</v>
      </c>
      <c r="F227" s="52">
        <v>429.40657446</v>
      </c>
      <c r="G227" s="69">
        <v>17.318194543000001</v>
      </c>
      <c r="H227" s="47">
        <v>0</v>
      </c>
      <c r="I227" s="48">
        <v>16.051132541000001</v>
      </c>
      <c r="J227" s="47">
        <v>30.328603914999999</v>
      </c>
      <c r="K227" s="50">
        <v>58.271328126999997</v>
      </c>
      <c r="L227" s="50">
        <v>68.825607059000006</v>
      </c>
      <c r="M227" s="50">
        <v>102.19726885</v>
      </c>
      <c r="N227" s="50">
        <v>156.61253952999999</v>
      </c>
      <c r="O227" s="50">
        <v>228.36850561</v>
      </c>
      <c r="P227" s="50">
        <v>313.37013180999998</v>
      </c>
      <c r="Q227" s="50">
        <v>465.54857521000002</v>
      </c>
      <c r="R227" s="50">
        <v>655.73317740000005</v>
      </c>
      <c r="S227" s="50">
        <v>877.84900345999995</v>
      </c>
      <c r="T227" s="50">
        <v>1507.6210920000001</v>
      </c>
      <c r="U227" s="50">
        <v>2244.7144394000002</v>
      </c>
      <c r="V227" s="50">
        <v>3602.3819149000001</v>
      </c>
      <c r="W227" s="50">
        <v>6318.7027212000003</v>
      </c>
      <c r="X227" s="50">
        <v>10414.044731</v>
      </c>
      <c r="Y227" s="50">
        <v>20076.717785000001</v>
      </c>
    </row>
    <row r="228" spans="1:25" x14ac:dyDescent="0.3">
      <c r="A228" s="8" t="s">
        <v>2843</v>
      </c>
      <c r="B228" s="8">
        <v>2020</v>
      </c>
      <c r="C228" s="11" t="s">
        <v>2770</v>
      </c>
      <c r="D228" s="45" t="s">
        <v>2854</v>
      </c>
      <c r="E228" s="12" t="s">
        <v>63</v>
      </c>
      <c r="F228" s="40">
        <v>5</v>
      </c>
      <c r="G228" s="72">
        <v>1</v>
      </c>
      <c r="H228" s="36">
        <v>0</v>
      </c>
      <c r="I228" s="17">
        <v>1</v>
      </c>
      <c r="J228" s="36">
        <v>3</v>
      </c>
      <c r="K228" s="36">
        <v>3</v>
      </c>
      <c r="L228" s="36">
        <v>5</v>
      </c>
      <c r="M228" s="36">
        <v>9</v>
      </c>
      <c r="N228" s="36">
        <v>20</v>
      </c>
      <c r="O228" s="36">
        <v>24</v>
      </c>
      <c r="P228" s="36">
        <v>33</v>
      </c>
      <c r="Q228" s="36">
        <v>50</v>
      </c>
      <c r="R228" s="36">
        <v>59</v>
      </c>
      <c r="S228" s="36">
        <v>97</v>
      </c>
      <c r="T228" s="36">
        <v>148</v>
      </c>
      <c r="U228" s="36">
        <v>215</v>
      </c>
      <c r="V228" s="36">
        <v>278</v>
      </c>
      <c r="W228" s="36">
        <v>372</v>
      </c>
      <c r="X228" s="36">
        <v>389</v>
      </c>
      <c r="Y228" s="36">
        <v>515</v>
      </c>
    </row>
    <row r="229" spans="1:25" x14ac:dyDescent="0.3">
      <c r="A229" s="8" t="s">
        <v>2843</v>
      </c>
      <c r="B229" s="8">
        <v>2020</v>
      </c>
      <c r="C229" s="11" t="s">
        <v>2769</v>
      </c>
      <c r="D229" s="45" t="s">
        <v>2854</v>
      </c>
      <c r="E229" s="12" t="s">
        <v>63</v>
      </c>
      <c r="F229" s="40">
        <v>5</v>
      </c>
      <c r="G229" s="72">
        <v>1</v>
      </c>
      <c r="H229" s="36">
        <v>3</v>
      </c>
      <c r="I229" s="17">
        <v>3</v>
      </c>
      <c r="J229" s="36">
        <v>9</v>
      </c>
      <c r="K229" s="36">
        <v>11</v>
      </c>
      <c r="L229" s="36">
        <v>18</v>
      </c>
      <c r="M229" s="36">
        <v>26</v>
      </c>
      <c r="N229" s="36">
        <v>38</v>
      </c>
      <c r="O229" s="36">
        <v>49</v>
      </c>
      <c r="P229" s="36">
        <v>74</v>
      </c>
      <c r="Q229" s="36">
        <v>90</v>
      </c>
      <c r="R229" s="36">
        <v>106</v>
      </c>
      <c r="S229" s="36">
        <v>151</v>
      </c>
      <c r="T229" s="36">
        <v>211</v>
      </c>
      <c r="U229" s="36">
        <v>252</v>
      </c>
      <c r="V229" s="36">
        <v>315</v>
      </c>
      <c r="W229" s="36">
        <v>356</v>
      </c>
      <c r="X229" s="36">
        <v>281</v>
      </c>
      <c r="Y229" s="36">
        <v>217</v>
      </c>
    </row>
    <row r="230" spans="1:25" x14ac:dyDescent="0.3">
      <c r="A230" s="8" t="s">
        <v>2843</v>
      </c>
      <c r="B230" s="8">
        <v>2020</v>
      </c>
      <c r="C230" s="11" t="s">
        <v>2768</v>
      </c>
      <c r="D230" s="45" t="s">
        <v>2854</v>
      </c>
      <c r="E230" s="12" t="s">
        <v>63</v>
      </c>
      <c r="F230" s="40">
        <v>10</v>
      </c>
      <c r="G230" s="72">
        <v>2</v>
      </c>
      <c r="H230" s="36">
        <v>3</v>
      </c>
      <c r="I230" s="17">
        <v>4</v>
      </c>
      <c r="J230" s="36">
        <v>12</v>
      </c>
      <c r="K230" s="36">
        <v>14</v>
      </c>
      <c r="L230" s="36">
        <v>23</v>
      </c>
      <c r="M230" s="36">
        <v>35</v>
      </c>
      <c r="N230" s="36">
        <v>58</v>
      </c>
      <c r="O230" s="36">
        <v>73</v>
      </c>
      <c r="P230" s="36">
        <v>107</v>
      </c>
      <c r="Q230" s="36">
        <v>140</v>
      </c>
      <c r="R230" s="36">
        <v>165</v>
      </c>
      <c r="S230" s="36">
        <v>248</v>
      </c>
      <c r="T230" s="36">
        <v>359</v>
      </c>
      <c r="U230" s="36">
        <v>467</v>
      </c>
      <c r="V230" s="36">
        <v>593</v>
      </c>
      <c r="W230" s="36">
        <v>728</v>
      </c>
      <c r="X230" s="36">
        <v>670</v>
      </c>
      <c r="Y230" s="36">
        <v>732</v>
      </c>
    </row>
    <row r="231" spans="1:25" x14ac:dyDescent="0.3">
      <c r="A231" s="8" t="s">
        <v>2843</v>
      </c>
      <c r="B231" s="8">
        <v>2021</v>
      </c>
      <c r="C231" s="11" t="s">
        <v>2770</v>
      </c>
      <c r="D231" s="45" t="s">
        <v>2854</v>
      </c>
      <c r="E231" s="12" t="s">
        <v>63</v>
      </c>
      <c r="F231" s="40">
        <v>14</v>
      </c>
      <c r="G231" s="72">
        <v>2</v>
      </c>
      <c r="H231" s="36">
        <v>0</v>
      </c>
      <c r="I231" s="17">
        <v>1</v>
      </c>
      <c r="J231" s="36">
        <v>1</v>
      </c>
      <c r="K231" s="36">
        <v>3</v>
      </c>
      <c r="L231" s="36">
        <v>9</v>
      </c>
      <c r="M231" s="36">
        <v>7</v>
      </c>
      <c r="N231" s="36">
        <v>19</v>
      </c>
      <c r="O231" s="36">
        <v>21</v>
      </c>
      <c r="P231" s="36">
        <v>33</v>
      </c>
      <c r="Q231" s="36">
        <v>65</v>
      </c>
      <c r="R231" s="36">
        <v>85</v>
      </c>
      <c r="S231" s="36">
        <v>114</v>
      </c>
      <c r="T231" s="36">
        <v>163</v>
      </c>
      <c r="U231" s="36">
        <v>250</v>
      </c>
      <c r="V231" s="36">
        <v>270</v>
      </c>
      <c r="W231" s="36">
        <v>377</v>
      </c>
      <c r="X231" s="36">
        <v>429</v>
      </c>
      <c r="Y231" s="36">
        <v>516</v>
      </c>
    </row>
    <row r="232" spans="1:25" x14ac:dyDescent="0.3">
      <c r="A232" s="8" t="s">
        <v>2843</v>
      </c>
      <c r="B232" s="8">
        <v>2021</v>
      </c>
      <c r="C232" s="11" t="s">
        <v>2769</v>
      </c>
      <c r="D232" s="45" t="s">
        <v>2854</v>
      </c>
      <c r="E232" s="12" t="s">
        <v>63</v>
      </c>
      <c r="F232" s="40">
        <v>4</v>
      </c>
      <c r="G232" s="72">
        <v>1</v>
      </c>
      <c r="H232" s="36">
        <v>0</v>
      </c>
      <c r="I232" s="17">
        <v>3</v>
      </c>
      <c r="J232" s="36">
        <v>6</v>
      </c>
      <c r="K232" s="36">
        <v>13</v>
      </c>
      <c r="L232" s="36">
        <v>12</v>
      </c>
      <c r="M232" s="36">
        <v>25</v>
      </c>
      <c r="N232" s="36">
        <v>27</v>
      </c>
      <c r="O232" s="36">
        <v>41</v>
      </c>
      <c r="P232" s="36">
        <v>54</v>
      </c>
      <c r="Q232" s="36">
        <v>84</v>
      </c>
      <c r="R232" s="36">
        <v>131</v>
      </c>
      <c r="S232" s="36">
        <v>146</v>
      </c>
      <c r="T232" s="36">
        <v>215</v>
      </c>
      <c r="U232" s="36">
        <v>284</v>
      </c>
      <c r="V232" s="36">
        <v>336</v>
      </c>
      <c r="W232" s="36">
        <v>370</v>
      </c>
      <c r="X232" s="36">
        <v>310</v>
      </c>
      <c r="Y232" s="36">
        <v>226</v>
      </c>
    </row>
    <row r="233" spans="1:25" x14ac:dyDescent="0.3">
      <c r="A233" s="8" t="s">
        <v>2843</v>
      </c>
      <c r="B233" s="8">
        <v>2021</v>
      </c>
      <c r="C233" s="11" t="s">
        <v>2768</v>
      </c>
      <c r="D233" s="45" t="s">
        <v>2854</v>
      </c>
      <c r="E233" s="12" t="s">
        <v>63</v>
      </c>
      <c r="F233" s="40">
        <v>18</v>
      </c>
      <c r="G233" s="72">
        <v>3</v>
      </c>
      <c r="H233" s="36">
        <v>0</v>
      </c>
      <c r="I233" s="17">
        <v>4</v>
      </c>
      <c r="J233" s="36">
        <v>7</v>
      </c>
      <c r="K233" s="36">
        <v>16</v>
      </c>
      <c r="L233" s="36">
        <v>21</v>
      </c>
      <c r="M233" s="36">
        <v>32</v>
      </c>
      <c r="N233" s="36">
        <v>46</v>
      </c>
      <c r="O233" s="36">
        <v>62</v>
      </c>
      <c r="P233" s="36">
        <v>87</v>
      </c>
      <c r="Q233" s="36">
        <v>149</v>
      </c>
      <c r="R233" s="36">
        <v>216</v>
      </c>
      <c r="S233" s="36">
        <v>260</v>
      </c>
      <c r="T233" s="36">
        <v>378</v>
      </c>
      <c r="U233" s="36">
        <v>534</v>
      </c>
      <c r="V233" s="36">
        <v>606</v>
      </c>
      <c r="W233" s="36">
        <v>747</v>
      </c>
      <c r="X233" s="36">
        <v>739</v>
      </c>
      <c r="Y233" s="36">
        <v>742</v>
      </c>
    </row>
    <row r="234" spans="1:25" x14ac:dyDescent="0.3">
      <c r="A234" s="8" t="s">
        <v>2843</v>
      </c>
      <c r="B234" s="8">
        <v>2020</v>
      </c>
      <c r="C234" s="11" t="s">
        <v>2770</v>
      </c>
      <c r="D234" s="45" t="s">
        <v>2728</v>
      </c>
      <c r="E234" s="12" t="s">
        <v>2752</v>
      </c>
      <c r="F234" s="54">
        <v>0</v>
      </c>
      <c r="G234" s="71">
        <v>0</v>
      </c>
      <c r="H234" s="50">
        <v>0</v>
      </c>
      <c r="I234" s="48">
        <v>0</v>
      </c>
      <c r="J234" s="50">
        <v>0</v>
      </c>
      <c r="K234" s="50">
        <v>0</v>
      </c>
      <c r="L234" s="50">
        <v>0</v>
      </c>
      <c r="M234" s="50">
        <v>0</v>
      </c>
      <c r="N234" s="50">
        <v>0</v>
      </c>
      <c r="O234" s="50">
        <v>7.4077502665999999</v>
      </c>
      <c r="P234" s="50">
        <v>6.7478653143000003</v>
      </c>
      <c r="Q234" s="50">
        <v>0</v>
      </c>
      <c r="R234" s="50">
        <v>5.9267466222999996</v>
      </c>
      <c r="S234" s="50">
        <v>6.714254994</v>
      </c>
      <c r="T234" s="50">
        <v>39.136106986999998</v>
      </c>
      <c r="U234" s="50">
        <v>40.726253849999999</v>
      </c>
      <c r="V234" s="50">
        <v>190.33544452000001</v>
      </c>
      <c r="W234" s="50">
        <v>264.50420715000001</v>
      </c>
      <c r="X234" s="50">
        <v>722.87178458999995</v>
      </c>
      <c r="Y234" s="50">
        <v>1378.2363522999999</v>
      </c>
    </row>
    <row r="235" spans="1:25" x14ac:dyDescent="0.3">
      <c r="A235" s="8" t="s">
        <v>2843</v>
      </c>
      <c r="B235" s="8">
        <v>2020</v>
      </c>
      <c r="C235" s="11" t="s">
        <v>2769</v>
      </c>
      <c r="D235" s="45" t="s">
        <v>2728</v>
      </c>
      <c r="E235" s="12" t="s">
        <v>2752</v>
      </c>
      <c r="F235" s="54">
        <v>0</v>
      </c>
      <c r="G235" s="71">
        <v>0</v>
      </c>
      <c r="H235" s="50">
        <v>0</v>
      </c>
      <c r="I235" s="48">
        <v>0</v>
      </c>
      <c r="J235" s="50">
        <v>0</v>
      </c>
      <c r="K235" s="50">
        <v>0</v>
      </c>
      <c r="L235" s="50">
        <v>0</v>
      </c>
      <c r="M235" s="50">
        <v>0</v>
      </c>
      <c r="N235" s="50">
        <v>0</v>
      </c>
      <c r="O235" s="50">
        <v>7.6502741228</v>
      </c>
      <c r="P235" s="50">
        <v>7.1934476797000002</v>
      </c>
      <c r="Q235" s="50">
        <v>12.873074504</v>
      </c>
      <c r="R235" s="50">
        <v>31.566546942999999</v>
      </c>
      <c r="S235" s="50">
        <v>14.307220845</v>
      </c>
      <c r="T235" s="50">
        <v>25.324132965</v>
      </c>
      <c r="U235" s="50">
        <v>35.944820931999999</v>
      </c>
      <c r="V235" s="50">
        <v>177.89861694999999</v>
      </c>
      <c r="W235" s="50">
        <v>404.96107241999999</v>
      </c>
      <c r="X235" s="50">
        <v>530.49298505000002</v>
      </c>
      <c r="Y235" s="50">
        <v>1608.928402</v>
      </c>
    </row>
    <row r="236" spans="1:25" x14ac:dyDescent="0.3">
      <c r="A236" s="8" t="s">
        <v>2843</v>
      </c>
      <c r="B236" s="8">
        <v>2020</v>
      </c>
      <c r="C236" s="11" t="s">
        <v>2768</v>
      </c>
      <c r="D236" s="45" t="s">
        <v>2728</v>
      </c>
      <c r="E236" s="12" t="s">
        <v>2752</v>
      </c>
      <c r="F236" s="54">
        <v>0</v>
      </c>
      <c r="G236" s="71">
        <v>0</v>
      </c>
      <c r="H236" s="50">
        <v>0</v>
      </c>
      <c r="I236" s="48">
        <v>0</v>
      </c>
      <c r="J236" s="50">
        <v>0</v>
      </c>
      <c r="K236" s="50">
        <v>0</v>
      </c>
      <c r="L236" s="50">
        <v>0</v>
      </c>
      <c r="M236" s="50">
        <v>0</v>
      </c>
      <c r="N236" s="50">
        <v>0</v>
      </c>
      <c r="O236" s="50">
        <v>7.5270591555999999</v>
      </c>
      <c r="P236" s="50">
        <v>6.9635358031000001</v>
      </c>
      <c r="Q236" s="50">
        <v>6.2017091742000003</v>
      </c>
      <c r="R236" s="50">
        <v>18.341771505000001</v>
      </c>
      <c r="S236" s="50">
        <v>10.390459468</v>
      </c>
      <c r="T236" s="50">
        <v>32.490828051000001</v>
      </c>
      <c r="U236" s="50">
        <v>38.452893654999997</v>
      </c>
      <c r="V236" s="50">
        <v>184.73893090000001</v>
      </c>
      <c r="W236" s="50">
        <v>323.57138154</v>
      </c>
      <c r="X236" s="50">
        <v>649.58448337000004</v>
      </c>
      <c r="Y236" s="50">
        <v>1450.2139153999999</v>
      </c>
    </row>
    <row r="237" spans="1:25" x14ac:dyDescent="0.3">
      <c r="A237" s="10" t="s">
        <v>2843</v>
      </c>
      <c r="B237" s="10">
        <v>2021</v>
      </c>
      <c r="C237" s="11" t="s">
        <v>2770</v>
      </c>
      <c r="D237" s="45" t="s">
        <v>2728</v>
      </c>
      <c r="E237" s="12" t="s">
        <v>2752</v>
      </c>
      <c r="F237" s="52">
        <v>0</v>
      </c>
      <c r="G237" s="69">
        <v>0</v>
      </c>
      <c r="H237" s="47">
        <v>0</v>
      </c>
      <c r="I237" s="48">
        <v>0</v>
      </c>
      <c r="J237" s="47">
        <v>0</v>
      </c>
      <c r="K237" s="50">
        <v>0</v>
      </c>
      <c r="L237" s="50">
        <v>0</v>
      </c>
      <c r="M237" s="50">
        <v>0</v>
      </c>
      <c r="N237" s="50">
        <v>6.6729471759000001</v>
      </c>
      <c r="O237" s="50">
        <v>14.492233369999999</v>
      </c>
      <c r="P237" s="50">
        <v>7.0086122415999998</v>
      </c>
      <c r="Q237" s="50">
        <v>6.0203775034999998</v>
      </c>
      <c r="R237" s="50">
        <v>5.8748416416999998</v>
      </c>
      <c r="S237" s="50">
        <v>13.083657184</v>
      </c>
      <c r="T237" s="50">
        <v>15.376378190000001</v>
      </c>
      <c r="U237" s="50">
        <v>23.992292211999999</v>
      </c>
      <c r="V237" s="50">
        <v>21.800363975</v>
      </c>
      <c r="W237" s="50">
        <v>102.42806942999999</v>
      </c>
      <c r="X237" s="50">
        <v>22.887855520999999</v>
      </c>
      <c r="Y237" s="50">
        <v>119.09763816</v>
      </c>
    </row>
    <row r="238" spans="1:25" x14ac:dyDescent="0.3">
      <c r="A238" s="10" t="s">
        <v>2843</v>
      </c>
      <c r="B238" s="10">
        <v>2021</v>
      </c>
      <c r="C238" s="11" t="s">
        <v>2769</v>
      </c>
      <c r="D238" s="45" t="s">
        <v>2728</v>
      </c>
      <c r="E238" s="12" t="s">
        <v>2752</v>
      </c>
      <c r="F238" s="52">
        <v>0</v>
      </c>
      <c r="G238" s="69">
        <v>0</v>
      </c>
      <c r="H238" s="47">
        <v>0</v>
      </c>
      <c r="I238" s="48">
        <v>0</v>
      </c>
      <c r="J238" s="47">
        <v>0</v>
      </c>
      <c r="K238" s="50">
        <v>0</v>
      </c>
      <c r="L238" s="50">
        <v>0</v>
      </c>
      <c r="M238" s="50">
        <v>0</v>
      </c>
      <c r="N238" s="50">
        <v>0</v>
      </c>
      <c r="O238" s="50">
        <v>0</v>
      </c>
      <c r="P238" s="50">
        <v>0</v>
      </c>
      <c r="Q238" s="50">
        <v>0</v>
      </c>
      <c r="R238" s="50">
        <v>0</v>
      </c>
      <c r="S238" s="50">
        <v>13.955172028</v>
      </c>
      <c r="T238" s="50">
        <v>41.439959991000002</v>
      </c>
      <c r="U238" s="50">
        <v>70.889295504000003</v>
      </c>
      <c r="V238" s="50">
        <v>91.526666664999993</v>
      </c>
      <c r="W238" s="50">
        <v>140.33729406</v>
      </c>
      <c r="X238" s="50">
        <v>293.35655303999999</v>
      </c>
      <c r="Y238" s="50">
        <v>254.91094620000001</v>
      </c>
    </row>
    <row r="239" spans="1:25" x14ac:dyDescent="0.3">
      <c r="A239" s="10" t="s">
        <v>2843</v>
      </c>
      <c r="B239" s="10">
        <v>2021</v>
      </c>
      <c r="C239" s="11" t="s">
        <v>2768</v>
      </c>
      <c r="D239" s="45" t="s">
        <v>2728</v>
      </c>
      <c r="E239" s="12" t="s">
        <v>2752</v>
      </c>
      <c r="F239" s="52">
        <v>0</v>
      </c>
      <c r="G239" s="69">
        <v>0</v>
      </c>
      <c r="H239" s="47">
        <v>0</v>
      </c>
      <c r="I239" s="48">
        <v>0</v>
      </c>
      <c r="J239" s="47">
        <v>0</v>
      </c>
      <c r="K239" s="50">
        <v>0</v>
      </c>
      <c r="L239" s="50">
        <v>0</v>
      </c>
      <c r="M239" s="50">
        <v>0</v>
      </c>
      <c r="N239" s="50">
        <v>3.4046204245</v>
      </c>
      <c r="O239" s="50">
        <v>7.3667259874999997</v>
      </c>
      <c r="P239" s="50">
        <v>3.6019555380999999</v>
      </c>
      <c r="Q239" s="50">
        <v>3.1244870818999999</v>
      </c>
      <c r="R239" s="50">
        <v>3.0358017471999998</v>
      </c>
      <c r="S239" s="50">
        <v>13.505369284</v>
      </c>
      <c r="T239" s="50">
        <v>27.918909112000001</v>
      </c>
      <c r="U239" s="50">
        <v>46.239436017999999</v>
      </c>
      <c r="V239" s="50">
        <v>53.500721507999998</v>
      </c>
      <c r="W239" s="50">
        <v>118.4228087</v>
      </c>
      <c r="X239" s="50">
        <v>126.82869091000001</v>
      </c>
      <c r="Y239" s="50">
        <v>162.34542683000001</v>
      </c>
    </row>
    <row r="240" spans="1:25" x14ac:dyDescent="0.3">
      <c r="A240" s="8" t="s">
        <v>2843</v>
      </c>
      <c r="B240" s="8">
        <v>2020</v>
      </c>
      <c r="C240" s="11" t="s">
        <v>2770</v>
      </c>
      <c r="D240" s="45" t="s">
        <v>2728</v>
      </c>
      <c r="E240" s="12" t="s">
        <v>63</v>
      </c>
      <c r="F240" s="40">
        <v>0</v>
      </c>
      <c r="G240" s="72">
        <v>0</v>
      </c>
      <c r="H240" s="36">
        <v>0</v>
      </c>
      <c r="I240" s="17">
        <v>0</v>
      </c>
      <c r="J240" s="36">
        <v>0</v>
      </c>
      <c r="K240" s="36">
        <v>0</v>
      </c>
      <c r="L240" s="36">
        <v>0</v>
      </c>
      <c r="M240" s="36">
        <v>0</v>
      </c>
      <c r="N240" s="36">
        <v>0</v>
      </c>
      <c r="O240" s="36">
        <v>1</v>
      </c>
      <c r="P240" s="36">
        <v>1</v>
      </c>
      <c r="Q240" s="36">
        <v>0</v>
      </c>
      <c r="R240" s="36">
        <v>1</v>
      </c>
      <c r="S240" s="36">
        <v>1</v>
      </c>
      <c r="T240" s="36">
        <v>5</v>
      </c>
      <c r="U240" s="36">
        <v>5</v>
      </c>
      <c r="V240" s="36">
        <v>17</v>
      </c>
      <c r="W240" s="36">
        <v>18</v>
      </c>
      <c r="X240" s="36">
        <v>31</v>
      </c>
      <c r="Y240" s="36">
        <v>34</v>
      </c>
    </row>
    <row r="241" spans="1:25" x14ac:dyDescent="0.3">
      <c r="A241" s="8" t="s">
        <v>2843</v>
      </c>
      <c r="B241" s="8">
        <v>2020</v>
      </c>
      <c r="C241" s="11" t="s">
        <v>2769</v>
      </c>
      <c r="D241" s="45" t="s">
        <v>2728</v>
      </c>
      <c r="E241" s="12" t="s">
        <v>63</v>
      </c>
      <c r="F241" s="40">
        <v>0</v>
      </c>
      <c r="G241" s="72">
        <v>0</v>
      </c>
      <c r="H241" s="36">
        <v>0</v>
      </c>
      <c r="I241" s="17">
        <v>0</v>
      </c>
      <c r="J241" s="36">
        <v>0</v>
      </c>
      <c r="K241" s="36">
        <v>0</v>
      </c>
      <c r="L241" s="36">
        <v>0</v>
      </c>
      <c r="M241" s="36">
        <v>0</v>
      </c>
      <c r="N241" s="36">
        <v>0</v>
      </c>
      <c r="O241" s="36">
        <v>1</v>
      </c>
      <c r="P241" s="36">
        <v>1</v>
      </c>
      <c r="Q241" s="36">
        <v>2</v>
      </c>
      <c r="R241" s="36">
        <v>5</v>
      </c>
      <c r="S241" s="36">
        <v>2</v>
      </c>
      <c r="T241" s="36">
        <v>3</v>
      </c>
      <c r="U241" s="36">
        <v>4</v>
      </c>
      <c r="V241" s="36">
        <v>13</v>
      </c>
      <c r="W241" s="36">
        <v>20</v>
      </c>
      <c r="X241" s="36">
        <v>14</v>
      </c>
      <c r="Y241" s="36">
        <v>18</v>
      </c>
    </row>
    <row r="242" spans="1:25" x14ac:dyDescent="0.3">
      <c r="A242" s="8" t="s">
        <v>2843</v>
      </c>
      <c r="B242" s="8">
        <v>2020</v>
      </c>
      <c r="C242" s="11" t="s">
        <v>2768</v>
      </c>
      <c r="D242" s="45" t="s">
        <v>2728</v>
      </c>
      <c r="E242" s="12" t="s">
        <v>63</v>
      </c>
      <c r="F242" s="40">
        <v>0</v>
      </c>
      <c r="G242" s="72">
        <v>0</v>
      </c>
      <c r="H242" s="36">
        <v>0</v>
      </c>
      <c r="I242" s="17">
        <v>0</v>
      </c>
      <c r="J242" s="36">
        <v>0</v>
      </c>
      <c r="K242" s="36">
        <v>0</v>
      </c>
      <c r="L242" s="36">
        <v>0</v>
      </c>
      <c r="M242" s="36">
        <v>0</v>
      </c>
      <c r="N242" s="36">
        <v>0</v>
      </c>
      <c r="O242" s="36">
        <v>2</v>
      </c>
      <c r="P242" s="36">
        <v>2</v>
      </c>
      <c r="Q242" s="36">
        <v>2</v>
      </c>
      <c r="R242" s="36">
        <v>6</v>
      </c>
      <c r="S242" s="36">
        <v>3</v>
      </c>
      <c r="T242" s="36">
        <v>8</v>
      </c>
      <c r="U242" s="36">
        <v>9</v>
      </c>
      <c r="V242" s="36">
        <v>30</v>
      </c>
      <c r="W242" s="36">
        <v>38</v>
      </c>
      <c r="X242" s="36">
        <v>45</v>
      </c>
      <c r="Y242" s="36">
        <v>52</v>
      </c>
    </row>
    <row r="243" spans="1:25" x14ac:dyDescent="0.3">
      <c r="A243" s="8" t="s">
        <v>2843</v>
      </c>
      <c r="B243" s="8">
        <v>2021</v>
      </c>
      <c r="C243" s="11" t="s">
        <v>2770</v>
      </c>
      <c r="D243" s="45" t="s">
        <v>2728</v>
      </c>
      <c r="E243" s="12" t="s">
        <v>63</v>
      </c>
      <c r="F243" s="40">
        <v>0</v>
      </c>
      <c r="G243" s="72">
        <v>0</v>
      </c>
      <c r="H243" s="36">
        <v>0</v>
      </c>
      <c r="I243" s="17">
        <v>0</v>
      </c>
      <c r="J243" s="36">
        <v>0</v>
      </c>
      <c r="K243" s="36">
        <v>0</v>
      </c>
      <c r="L243" s="36">
        <v>0</v>
      </c>
      <c r="M243" s="36">
        <v>0</v>
      </c>
      <c r="N243" s="36">
        <v>1</v>
      </c>
      <c r="O243" s="36">
        <v>2</v>
      </c>
      <c r="P243" s="36">
        <v>1</v>
      </c>
      <c r="Q243" s="36">
        <v>1</v>
      </c>
      <c r="R243" s="36">
        <v>1</v>
      </c>
      <c r="S243" s="36">
        <v>2</v>
      </c>
      <c r="T243" s="36">
        <v>2</v>
      </c>
      <c r="U243" s="36">
        <v>3</v>
      </c>
      <c r="V243" s="36">
        <v>2</v>
      </c>
      <c r="W243" s="36">
        <v>7</v>
      </c>
      <c r="X243" s="36">
        <v>1</v>
      </c>
      <c r="Y243" s="36">
        <v>3</v>
      </c>
    </row>
    <row r="244" spans="1:25" x14ac:dyDescent="0.3">
      <c r="A244" s="8" t="s">
        <v>2843</v>
      </c>
      <c r="B244" s="8">
        <v>2021</v>
      </c>
      <c r="C244" s="11" t="s">
        <v>2769</v>
      </c>
      <c r="D244" s="45" t="s">
        <v>2728</v>
      </c>
      <c r="E244" s="12" t="s">
        <v>63</v>
      </c>
      <c r="F244" s="40">
        <v>0</v>
      </c>
      <c r="G244" s="72">
        <v>0</v>
      </c>
      <c r="H244" s="36">
        <v>0</v>
      </c>
      <c r="I244" s="17">
        <v>0</v>
      </c>
      <c r="J244" s="36">
        <v>0</v>
      </c>
      <c r="K244" s="36">
        <v>0</v>
      </c>
      <c r="L244" s="36">
        <v>0</v>
      </c>
      <c r="M244" s="36">
        <v>0</v>
      </c>
      <c r="N244" s="36">
        <v>0</v>
      </c>
      <c r="O244" s="36">
        <v>0</v>
      </c>
      <c r="P244" s="36">
        <v>0</v>
      </c>
      <c r="Q244" s="36">
        <v>0</v>
      </c>
      <c r="R244" s="36">
        <v>0</v>
      </c>
      <c r="S244" s="36">
        <v>2</v>
      </c>
      <c r="T244" s="36">
        <v>5</v>
      </c>
      <c r="U244" s="36">
        <v>8</v>
      </c>
      <c r="V244" s="36">
        <v>7</v>
      </c>
      <c r="W244" s="36">
        <v>7</v>
      </c>
      <c r="X244" s="36">
        <v>8</v>
      </c>
      <c r="Y244" s="36">
        <v>3</v>
      </c>
    </row>
    <row r="245" spans="1:25" x14ac:dyDescent="0.3">
      <c r="A245" s="8" t="s">
        <v>2843</v>
      </c>
      <c r="B245" s="8">
        <v>2021</v>
      </c>
      <c r="C245" s="11" t="s">
        <v>2768</v>
      </c>
      <c r="D245" s="45" t="s">
        <v>2728</v>
      </c>
      <c r="E245" s="12" t="s">
        <v>63</v>
      </c>
      <c r="F245" s="40">
        <v>0</v>
      </c>
      <c r="G245" s="72">
        <v>0</v>
      </c>
      <c r="H245" s="36">
        <v>0</v>
      </c>
      <c r="I245" s="17">
        <v>0</v>
      </c>
      <c r="J245" s="36">
        <v>0</v>
      </c>
      <c r="K245" s="36">
        <v>0</v>
      </c>
      <c r="L245" s="36">
        <v>0</v>
      </c>
      <c r="M245" s="36">
        <v>0</v>
      </c>
      <c r="N245" s="36">
        <v>1</v>
      </c>
      <c r="O245" s="36">
        <v>2</v>
      </c>
      <c r="P245" s="36">
        <v>1</v>
      </c>
      <c r="Q245" s="36">
        <v>1</v>
      </c>
      <c r="R245" s="36">
        <v>1</v>
      </c>
      <c r="S245" s="36">
        <v>4</v>
      </c>
      <c r="T245" s="36">
        <v>7</v>
      </c>
      <c r="U245" s="36">
        <v>11</v>
      </c>
      <c r="V245" s="36">
        <v>9</v>
      </c>
      <c r="W245" s="36">
        <v>14</v>
      </c>
      <c r="X245" s="36">
        <v>9</v>
      </c>
      <c r="Y245" s="36">
        <v>6</v>
      </c>
    </row>
    <row r="246" spans="1:25" x14ac:dyDescent="0.3">
      <c r="A246" s="8" t="s">
        <v>2843</v>
      </c>
      <c r="B246" s="8">
        <v>2020</v>
      </c>
      <c r="C246" s="11" t="s">
        <v>2770</v>
      </c>
      <c r="D246" s="74" t="s">
        <v>2841</v>
      </c>
      <c r="E246" s="12" t="s">
        <v>2752</v>
      </c>
      <c r="F246" s="54">
        <v>0</v>
      </c>
      <c r="G246" s="71">
        <v>0</v>
      </c>
      <c r="H246" s="50">
        <v>0</v>
      </c>
      <c r="I246" s="48">
        <v>0</v>
      </c>
      <c r="J246" s="50">
        <v>0</v>
      </c>
      <c r="K246" s="50">
        <v>0</v>
      </c>
      <c r="L246" s="50">
        <v>0</v>
      </c>
      <c r="M246" s="50">
        <v>0</v>
      </c>
      <c r="N246" s="50">
        <v>0</v>
      </c>
      <c r="O246" s="50">
        <v>7.4077502665999999</v>
      </c>
      <c r="P246" s="50">
        <v>6.7478653143000003</v>
      </c>
      <c r="Q246" s="50">
        <v>0</v>
      </c>
      <c r="R246" s="50">
        <v>0</v>
      </c>
      <c r="S246" s="50">
        <v>6.714254994</v>
      </c>
      <c r="T246" s="50">
        <v>31.308885589999999</v>
      </c>
      <c r="U246" s="50">
        <v>40.726253849999999</v>
      </c>
      <c r="V246" s="50">
        <v>123.15822881</v>
      </c>
      <c r="W246" s="50">
        <v>176.3361381</v>
      </c>
      <c r="X246" s="50">
        <v>629.59800593</v>
      </c>
      <c r="Y246" s="50">
        <v>1175.5545357999999</v>
      </c>
    </row>
    <row r="247" spans="1:25" x14ac:dyDescent="0.3">
      <c r="A247" s="8" t="s">
        <v>2843</v>
      </c>
      <c r="B247" s="8">
        <v>2020</v>
      </c>
      <c r="C247" s="11" t="s">
        <v>2769</v>
      </c>
      <c r="D247" s="74" t="s">
        <v>2841</v>
      </c>
      <c r="E247" s="12" t="s">
        <v>2752</v>
      </c>
      <c r="F247" s="54">
        <v>0</v>
      </c>
      <c r="G247" s="71">
        <v>0</v>
      </c>
      <c r="H247" s="50">
        <v>0</v>
      </c>
      <c r="I247" s="48">
        <v>0</v>
      </c>
      <c r="J247" s="50">
        <v>0</v>
      </c>
      <c r="K247" s="50">
        <v>0</v>
      </c>
      <c r="L247" s="50">
        <v>0</v>
      </c>
      <c r="M247" s="50">
        <v>0</v>
      </c>
      <c r="N247" s="50">
        <v>0</v>
      </c>
      <c r="O247" s="50">
        <v>7.6502741228</v>
      </c>
      <c r="P247" s="50">
        <v>0</v>
      </c>
      <c r="Q247" s="50">
        <v>6.4365372518999999</v>
      </c>
      <c r="R247" s="50">
        <v>18.939928166000001</v>
      </c>
      <c r="S247" s="50">
        <v>14.307220845</v>
      </c>
      <c r="T247" s="50">
        <v>8.4413776551000002</v>
      </c>
      <c r="U247" s="50">
        <v>17.972410465999999</v>
      </c>
      <c r="V247" s="50">
        <v>123.16058096</v>
      </c>
      <c r="W247" s="50">
        <v>303.72080432000001</v>
      </c>
      <c r="X247" s="50">
        <v>454.7082729</v>
      </c>
      <c r="Y247" s="50">
        <v>1251.3887571</v>
      </c>
    </row>
    <row r="248" spans="1:25" x14ac:dyDescent="0.3">
      <c r="A248" s="8" t="s">
        <v>2843</v>
      </c>
      <c r="B248" s="8">
        <v>2020</v>
      </c>
      <c r="C248" s="11" t="s">
        <v>2768</v>
      </c>
      <c r="D248" s="74" t="s">
        <v>2841</v>
      </c>
      <c r="E248" s="12" t="s">
        <v>2752</v>
      </c>
      <c r="F248" s="54">
        <v>0</v>
      </c>
      <c r="G248" s="71">
        <v>0</v>
      </c>
      <c r="H248" s="50">
        <v>0</v>
      </c>
      <c r="I248" s="48">
        <v>0</v>
      </c>
      <c r="J248" s="50">
        <v>0</v>
      </c>
      <c r="K248" s="50">
        <v>0</v>
      </c>
      <c r="L248" s="50">
        <v>0</v>
      </c>
      <c r="M248" s="50">
        <v>0</v>
      </c>
      <c r="N248" s="50">
        <v>0</v>
      </c>
      <c r="O248" s="50">
        <v>7.5270591555999999</v>
      </c>
      <c r="P248" s="50">
        <v>3.4817679016</v>
      </c>
      <c r="Q248" s="50">
        <v>3.1008545871000002</v>
      </c>
      <c r="R248" s="50">
        <v>9.1708857527000003</v>
      </c>
      <c r="S248" s="50">
        <v>10.390459468</v>
      </c>
      <c r="T248" s="50">
        <v>20.306767531999999</v>
      </c>
      <c r="U248" s="50">
        <v>29.907806176000001</v>
      </c>
      <c r="V248" s="50">
        <v>123.15928726999999</v>
      </c>
      <c r="W248" s="50">
        <v>229.90598162000001</v>
      </c>
      <c r="X248" s="50">
        <v>562.97321892000002</v>
      </c>
      <c r="Y248" s="50">
        <v>1199.2153530999999</v>
      </c>
    </row>
    <row r="249" spans="1:25" x14ac:dyDescent="0.3">
      <c r="A249" s="10" t="s">
        <v>2843</v>
      </c>
      <c r="B249" s="10">
        <v>2021</v>
      </c>
      <c r="C249" s="11" t="s">
        <v>2770</v>
      </c>
      <c r="D249" s="74" t="s">
        <v>2841</v>
      </c>
      <c r="E249" s="12" t="s">
        <v>2752</v>
      </c>
      <c r="F249" s="53">
        <v>0</v>
      </c>
      <c r="G249" s="70">
        <v>0</v>
      </c>
      <c r="H249" s="49">
        <v>0</v>
      </c>
      <c r="I249" s="48">
        <v>0</v>
      </c>
      <c r="J249" s="49">
        <v>0</v>
      </c>
      <c r="K249" s="50">
        <v>0</v>
      </c>
      <c r="L249" s="50">
        <v>0</v>
      </c>
      <c r="M249" s="50">
        <v>0</v>
      </c>
      <c r="N249" s="50">
        <v>6.6729471759000001</v>
      </c>
      <c r="O249" s="50">
        <v>14.492233369999999</v>
      </c>
      <c r="P249" s="50">
        <v>7.0086122415999998</v>
      </c>
      <c r="Q249" s="50">
        <v>6.0203775034999998</v>
      </c>
      <c r="R249" s="50">
        <v>5.8748416416999998</v>
      </c>
      <c r="S249" s="50">
        <v>13.083657184</v>
      </c>
      <c r="T249" s="50">
        <v>7.6881890949000002</v>
      </c>
      <c r="U249" s="50">
        <v>7.9974307372000002</v>
      </c>
      <c r="V249" s="50">
        <v>10.900181987</v>
      </c>
      <c r="W249" s="50">
        <v>87.795488079999998</v>
      </c>
      <c r="X249" s="50">
        <v>0</v>
      </c>
      <c r="Y249" s="50">
        <v>39.699212719999998</v>
      </c>
    </row>
    <row r="250" spans="1:25" x14ac:dyDescent="0.3">
      <c r="A250" s="10" t="s">
        <v>2843</v>
      </c>
      <c r="B250" s="10">
        <v>2021</v>
      </c>
      <c r="C250" s="11" t="s">
        <v>2769</v>
      </c>
      <c r="D250" s="74" t="s">
        <v>2841</v>
      </c>
      <c r="E250" s="12" t="s">
        <v>2752</v>
      </c>
      <c r="F250" s="52">
        <v>0</v>
      </c>
      <c r="G250" s="69">
        <v>0</v>
      </c>
      <c r="H250" s="49">
        <v>0</v>
      </c>
      <c r="I250" s="48">
        <v>0</v>
      </c>
      <c r="J250" s="49">
        <v>0</v>
      </c>
      <c r="K250" s="50">
        <v>0</v>
      </c>
      <c r="L250" s="50">
        <v>0</v>
      </c>
      <c r="M250" s="50">
        <v>0</v>
      </c>
      <c r="N250" s="50">
        <v>0</v>
      </c>
      <c r="O250" s="50">
        <v>0</v>
      </c>
      <c r="P250" s="50">
        <v>0</v>
      </c>
      <c r="Q250" s="50">
        <v>0</v>
      </c>
      <c r="R250" s="50">
        <v>0</v>
      </c>
      <c r="S250" s="50">
        <v>13.955172028</v>
      </c>
      <c r="T250" s="50">
        <v>41.439959991000002</v>
      </c>
      <c r="U250" s="50">
        <v>62.028133566000001</v>
      </c>
      <c r="V250" s="50">
        <v>65.376190475000001</v>
      </c>
      <c r="W250" s="50">
        <v>120.2891092</v>
      </c>
      <c r="X250" s="50">
        <v>256.68698390999998</v>
      </c>
      <c r="Y250" s="50">
        <v>254.91094620000001</v>
      </c>
    </row>
    <row r="251" spans="1:25" x14ac:dyDescent="0.3">
      <c r="A251" s="10" t="s">
        <v>2843</v>
      </c>
      <c r="B251" s="10">
        <v>2021</v>
      </c>
      <c r="C251" s="11" t="s">
        <v>2768</v>
      </c>
      <c r="D251" s="74" t="s">
        <v>2841</v>
      </c>
      <c r="E251" s="12" t="s">
        <v>2752</v>
      </c>
      <c r="F251" s="53">
        <v>0</v>
      </c>
      <c r="G251" s="70">
        <v>0</v>
      </c>
      <c r="H251" s="49">
        <v>0</v>
      </c>
      <c r="I251" s="48">
        <v>0</v>
      </c>
      <c r="J251" s="49">
        <v>0</v>
      </c>
      <c r="K251" s="50">
        <v>0</v>
      </c>
      <c r="L251" s="50">
        <v>0</v>
      </c>
      <c r="M251" s="50">
        <v>0</v>
      </c>
      <c r="N251" s="50">
        <v>3.4046204245</v>
      </c>
      <c r="O251" s="50">
        <v>7.3667259874999997</v>
      </c>
      <c r="P251" s="50">
        <v>3.6019555380999999</v>
      </c>
      <c r="Q251" s="50">
        <v>3.1244870818999999</v>
      </c>
      <c r="R251" s="50">
        <v>3.0358017471999998</v>
      </c>
      <c r="S251" s="50">
        <v>13.505369284</v>
      </c>
      <c r="T251" s="50">
        <v>23.930493524999999</v>
      </c>
      <c r="U251" s="50">
        <v>33.62868074</v>
      </c>
      <c r="V251" s="50">
        <v>35.667147671999999</v>
      </c>
      <c r="W251" s="50">
        <v>101.5052646</v>
      </c>
      <c r="X251" s="50">
        <v>98.644537373000006</v>
      </c>
      <c r="Y251" s="50">
        <v>108.23028456</v>
      </c>
    </row>
    <row r="252" spans="1:25" x14ac:dyDescent="0.3">
      <c r="A252" s="8" t="s">
        <v>2843</v>
      </c>
      <c r="B252" s="8">
        <v>2020</v>
      </c>
      <c r="C252" s="11" t="s">
        <v>2770</v>
      </c>
      <c r="D252" s="74" t="s">
        <v>2841</v>
      </c>
      <c r="E252" s="12" t="s">
        <v>63</v>
      </c>
      <c r="F252" s="40">
        <v>0</v>
      </c>
      <c r="G252" s="72">
        <v>0</v>
      </c>
      <c r="H252" s="36">
        <v>0</v>
      </c>
      <c r="I252" s="17">
        <v>0</v>
      </c>
      <c r="J252" s="36">
        <v>0</v>
      </c>
      <c r="K252" s="36">
        <v>0</v>
      </c>
      <c r="L252" s="36">
        <v>0</v>
      </c>
      <c r="M252" s="36">
        <v>0</v>
      </c>
      <c r="N252" s="36">
        <v>0</v>
      </c>
      <c r="O252" s="36">
        <v>1</v>
      </c>
      <c r="P252" s="36">
        <v>1</v>
      </c>
      <c r="Q252" s="36">
        <v>0</v>
      </c>
      <c r="R252" s="36">
        <v>0</v>
      </c>
      <c r="S252" s="36">
        <v>1</v>
      </c>
      <c r="T252" s="36">
        <v>4</v>
      </c>
      <c r="U252" s="36">
        <v>5</v>
      </c>
      <c r="V252" s="36">
        <v>11</v>
      </c>
      <c r="W252" s="36">
        <v>12</v>
      </c>
      <c r="X252" s="36">
        <v>27</v>
      </c>
      <c r="Y252" s="36">
        <v>29</v>
      </c>
    </row>
    <row r="253" spans="1:25" x14ac:dyDescent="0.3">
      <c r="A253" s="8" t="s">
        <v>2843</v>
      </c>
      <c r="B253" s="8">
        <v>2020</v>
      </c>
      <c r="C253" s="11" t="s">
        <v>2769</v>
      </c>
      <c r="D253" s="74" t="s">
        <v>2841</v>
      </c>
      <c r="E253" s="12" t="s">
        <v>63</v>
      </c>
      <c r="F253" s="40">
        <v>0</v>
      </c>
      <c r="G253" s="72">
        <v>0</v>
      </c>
      <c r="H253" s="36">
        <v>0</v>
      </c>
      <c r="I253" s="17">
        <v>0</v>
      </c>
      <c r="J253" s="36">
        <v>0</v>
      </c>
      <c r="K253" s="36">
        <v>0</v>
      </c>
      <c r="L253" s="36">
        <v>0</v>
      </c>
      <c r="M253" s="36">
        <v>0</v>
      </c>
      <c r="N253" s="36">
        <v>0</v>
      </c>
      <c r="O253" s="36">
        <v>1</v>
      </c>
      <c r="P253" s="36">
        <v>0</v>
      </c>
      <c r="Q253" s="36">
        <v>1</v>
      </c>
      <c r="R253" s="36">
        <v>3</v>
      </c>
      <c r="S253" s="36">
        <v>2</v>
      </c>
      <c r="T253" s="36">
        <v>1</v>
      </c>
      <c r="U253" s="36">
        <v>2</v>
      </c>
      <c r="V253" s="36">
        <v>9</v>
      </c>
      <c r="W253" s="36">
        <v>15</v>
      </c>
      <c r="X253" s="36">
        <v>12</v>
      </c>
      <c r="Y253" s="36">
        <v>14</v>
      </c>
    </row>
    <row r="254" spans="1:25" x14ac:dyDescent="0.3">
      <c r="A254" s="8" t="s">
        <v>2843</v>
      </c>
      <c r="B254" s="8">
        <v>2020</v>
      </c>
      <c r="C254" s="11" t="s">
        <v>2768</v>
      </c>
      <c r="D254" s="74" t="s">
        <v>2841</v>
      </c>
      <c r="E254" s="12" t="s">
        <v>63</v>
      </c>
      <c r="F254" s="40">
        <v>0</v>
      </c>
      <c r="G254" s="72">
        <v>0</v>
      </c>
      <c r="H254" s="36">
        <v>0</v>
      </c>
      <c r="I254" s="17">
        <v>0</v>
      </c>
      <c r="J254" s="36">
        <v>0</v>
      </c>
      <c r="K254" s="36">
        <v>0</v>
      </c>
      <c r="L254" s="36">
        <v>0</v>
      </c>
      <c r="M254" s="36">
        <v>0</v>
      </c>
      <c r="N254" s="36">
        <v>0</v>
      </c>
      <c r="O254" s="36">
        <v>2</v>
      </c>
      <c r="P254" s="36">
        <v>1</v>
      </c>
      <c r="Q254" s="36">
        <v>1</v>
      </c>
      <c r="R254" s="36">
        <v>3</v>
      </c>
      <c r="S254" s="36">
        <v>3</v>
      </c>
      <c r="T254" s="36">
        <v>5</v>
      </c>
      <c r="U254" s="36">
        <v>7</v>
      </c>
      <c r="V254" s="36">
        <v>20</v>
      </c>
      <c r="W254" s="36">
        <v>27</v>
      </c>
      <c r="X254" s="36">
        <v>39</v>
      </c>
      <c r="Y254" s="36">
        <v>43</v>
      </c>
    </row>
    <row r="255" spans="1:25" x14ac:dyDescent="0.3">
      <c r="A255" s="8" t="s">
        <v>2843</v>
      </c>
      <c r="B255" s="8">
        <v>2021</v>
      </c>
      <c r="C255" s="11" t="s">
        <v>2770</v>
      </c>
      <c r="D255" s="74" t="s">
        <v>2841</v>
      </c>
      <c r="E255" s="12" t="s">
        <v>63</v>
      </c>
      <c r="F255" s="40">
        <v>0</v>
      </c>
      <c r="G255" s="72">
        <v>0</v>
      </c>
      <c r="H255" s="36">
        <v>0</v>
      </c>
      <c r="I255" s="17">
        <v>0</v>
      </c>
      <c r="J255" s="36">
        <v>0</v>
      </c>
      <c r="K255" s="36">
        <v>0</v>
      </c>
      <c r="L255" s="36">
        <v>0</v>
      </c>
      <c r="M255" s="36">
        <v>0</v>
      </c>
      <c r="N255" s="36">
        <v>1</v>
      </c>
      <c r="O255" s="36">
        <v>2</v>
      </c>
      <c r="P255" s="36">
        <v>1</v>
      </c>
      <c r="Q255" s="36">
        <v>1</v>
      </c>
      <c r="R255" s="36">
        <v>1</v>
      </c>
      <c r="S255" s="36">
        <v>2</v>
      </c>
      <c r="T255" s="36">
        <v>1</v>
      </c>
      <c r="U255" s="36">
        <v>1</v>
      </c>
      <c r="V255" s="36">
        <v>1</v>
      </c>
      <c r="W255" s="36">
        <v>6</v>
      </c>
      <c r="X255" s="36">
        <v>0</v>
      </c>
      <c r="Y255" s="36">
        <v>1</v>
      </c>
    </row>
    <row r="256" spans="1:25" x14ac:dyDescent="0.3">
      <c r="A256" s="8" t="s">
        <v>2843</v>
      </c>
      <c r="B256" s="8">
        <v>2021</v>
      </c>
      <c r="C256" s="11" t="s">
        <v>2769</v>
      </c>
      <c r="D256" s="74" t="s">
        <v>2841</v>
      </c>
      <c r="E256" s="12" t="s">
        <v>63</v>
      </c>
      <c r="F256" s="40">
        <v>0</v>
      </c>
      <c r="G256" s="72">
        <v>0</v>
      </c>
      <c r="H256" s="36">
        <v>0</v>
      </c>
      <c r="I256" s="17">
        <v>0</v>
      </c>
      <c r="J256" s="36">
        <v>0</v>
      </c>
      <c r="K256" s="36">
        <v>0</v>
      </c>
      <c r="L256" s="36">
        <v>0</v>
      </c>
      <c r="M256" s="36">
        <v>0</v>
      </c>
      <c r="N256" s="36">
        <v>0</v>
      </c>
      <c r="O256" s="36">
        <v>0</v>
      </c>
      <c r="P256" s="36">
        <v>0</v>
      </c>
      <c r="Q256" s="36">
        <v>0</v>
      </c>
      <c r="R256" s="36">
        <v>0</v>
      </c>
      <c r="S256" s="36">
        <v>2</v>
      </c>
      <c r="T256" s="36">
        <v>5</v>
      </c>
      <c r="U256" s="36">
        <v>7</v>
      </c>
      <c r="V256" s="36">
        <v>5</v>
      </c>
      <c r="W256" s="36">
        <v>6</v>
      </c>
      <c r="X256" s="36">
        <v>7</v>
      </c>
      <c r="Y256" s="36">
        <v>3</v>
      </c>
    </row>
    <row r="257" spans="1:25" x14ac:dyDescent="0.3">
      <c r="A257" s="8" t="s">
        <v>2843</v>
      </c>
      <c r="B257" s="8">
        <v>2021</v>
      </c>
      <c r="C257" s="11" t="s">
        <v>2768</v>
      </c>
      <c r="D257" s="74" t="s">
        <v>2841</v>
      </c>
      <c r="E257" s="12" t="s">
        <v>63</v>
      </c>
      <c r="F257" s="40">
        <v>0</v>
      </c>
      <c r="G257" s="72">
        <v>0</v>
      </c>
      <c r="H257" s="36">
        <v>0</v>
      </c>
      <c r="I257" s="17">
        <v>0</v>
      </c>
      <c r="J257" s="36">
        <v>0</v>
      </c>
      <c r="K257" s="36">
        <v>0</v>
      </c>
      <c r="L257" s="36">
        <v>0</v>
      </c>
      <c r="M257" s="36">
        <v>0</v>
      </c>
      <c r="N257" s="36">
        <v>1</v>
      </c>
      <c r="O257" s="36">
        <v>2</v>
      </c>
      <c r="P257" s="36">
        <v>1</v>
      </c>
      <c r="Q257" s="36">
        <v>1</v>
      </c>
      <c r="R257" s="36">
        <v>1</v>
      </c>
      <c r="S257" s="36">
        <v>4</v>
      </c>
      <c r="T257" s="36">
        <v>6</v>
      </c>
      <c r="U257" s="36">
        <v>8</v>
      </c>
      <c r="V257" s="36">
        <v>6</v>
      </c>
      <c r="W257" s="36">
        <v>12</v>
      </c>
      <c r="X257" s="36">
        <v>7</v>
      </c>
      <c r="Y257" s="36">
        <v>4</v>
      </c>
    </row>
    <row r="258" spans="1:25" x14ac:dyDescent="0.3">
      <c r="A258" s="10" t="s">
        <v>2840</v>
      </c>
      <c r="B258" s="10">
        <v>2020</v>
      </c>
      <c r="C258" s="11" t="s">
        <v>2770</v>
      </c>
      <c r="D258" s="45" t="s">
        <v>2854</v>
      </c>
      <c r="E258" s="12" t="s">
        <v>2752</v>
      </c>
      <c r="F258" s="53">
        <v>689.82294359000002</v>
      </c>
      <c r="G258" s="70">
        <v>11.243041894999999</v>
      </c>
      <c r="H258" s="49">
        <v>0</v>
      </c>
      <c r="I258" s="48">
        <v>0</v>
      </c>
      <c r="J258" s="49">
        <v>8.5630805185999996</v>
      </c>
      <c r="K258" s="50">
        <v>55.788305295999997</v>
      </c>
      <c r="L258" s="50">
        <v>37.491334977999998</v>
      </c>
      <c r="M258" s="50">
        <v>106.77895221999999</v>
      </c>
      <c r="N258" s="50">
        <v>162.98443799</v>
      </c>
      <c r="O258" s="50">
        <v>122.26407284</v>
      </c>
      <c r="P258" s="50">
        <v>278.46307793</v>
      </c>
      <c r="Q258" s="50">
        <v>334.45976077</v>
      </c>
      <c r="R258" s="50">
        <v>610.66022955000005</v>
      </c>
      <c r="S258" s="50">
        <v>823.24229255</v>
      </c>
      <c r="T258" s="50">
        <v>1319.9401786000001</v>
      </c>
      <c r="U258" s="50">
        <v>1973.8930872000001</v>
      </c>
      <c r="V258" s="50">
        <v>3561.5222542000001</v>
      </c>
      <c r="W258" s="50">
        <v>7182.8726613999997</v>
      </c>
      <c r="X258" s="50">
        <v>11575.256568000001</v>
      </c>
      <c r="Y258" s="50">
        <v>23624.288372999999</v>
      </c>
    </row>
    <row r="259" spans="1:25" x14ac:dyDescent="0.3">
      <c r="A259" s="10" t="s">
        <v>2840</v>
      </c>
      <c r="B259" s="10">
        <v>2020</v>
      </c>
      <c r="C259" s="11" t="s">
        <v>2769</v>
      </c>
      <c r="D259" s="45" t="s">
        <v>2854</v>
      </c>
      <c r="E259" s="12" t="s">
        <v>2752</v>
      </c>
      <c r="F259" s="53">
        <v>186.71754895000001</v>
      </c>
      <c r="G259" s="70">
        <v>21.114718224000001</v>
      </c>
      <c r="H259" s="49">
        <v>0</v>
      </c>
      <c r="I259" s="48">
        <v>23.383277735</v>
      </c>
      <c r="J259" s="49">
        <v>49.126387366000003</v>
      </c>
      <c r="K259" s="50">
        <v>88.157188184999995</v>
      </c>
      <c r="L259" s="50">
        <v>130.68496709999999</v>
      </c>
      <c r="M259" s="50">
        <v>146.96756015</v>
      </c>
      <c r="N259" s="50">
        <v>190.36346965000001</v>
      </c>
      <c r="O259" s="50">
        <v>237.94900079000001</v>
      </c>
      <c r="P259" s="50">
        <v>476.53901294000002</v>
      </c>
      <c r="Q259" s="50">
        <v>538.67510455000001</v>
      </c>
      <c r="R259" s="50">
        <v>925.62208963</v>
      </c>
      <c r="S259" s="50">
        <v>1239.2208889000001</v>
      </c>
      <c r="T259" s="50">
        <v>2124.2116900000001</v>
      </c>
      <c r="U259" s="50">
        <v>3343.8654823000002</v>
      </c>
      <c r="V259" s="50">
        <v>5383.2621681999999</v>
      </c>
      <c r="W259" s="50">
        <v>9127.5187053000009</v>
      </c>
      <c r="X259" s="50">
        <v>14974.178156</v>
      </c>
      <c r="Y259" s="50">
        <v>27893.002084</v>
      </c>
    </row>
    <row r="260" spans="1:25" x14ac:dyDescent="0.3">
      <c r="A260" s="10" t="s">
        <v>2840</v>
      </c>
      <c r="B260" s="10">
        <v>2020</v>
      </c>
      <c r="C260" s="11" t="s">
        <v>2768</v>
      </c>
      <c r="D260" s="45" t="s">
        <v>2854</v>
      </c>
      <c r="E260" s="12" t="s">
        <v>2752</v>
      </c>
      <c r="F260" s="53">
        <v>431.47055319999998</v>
      </c>
      <c r="G260" s="70">
        <v>16.334125792999998</v>
      </c>
      <c r="H260" s="49">
        <v>0</v>
      </c>
      <c r="I260" s="48">
        <v>11.921924463</v>
      </c>
      <c r="J260" s="49">
        <v>29.299201721999999</v>
      </c>
      <c r="K260" s="50">
        <v>72.198914685999995</v>
      </c>
      <c r="L260" s="50">
        <v>84.183283242000002</v>
      </c>
      <c r="M260" s="50">
        <v>126.70074901</v>
      </c>
      <c r="N260" s="50">
        <v>176.38684577999999</v>
      </c>
      <c r="O260" s="50">
        <v>179.14208656</v>
      </c>
      <c r="P260" s="50">
        <v>374.31521564000002</v>
      </c>
      <c r="Q260" s="50">
        <v>432.93745617000002</v>
      </c>
      <c r="R260" s="50">
        <v>763.25416030999997</v>
      </c>
      <c r="S260" s="50">
        <v>1024.6316088999999</v>
      </c>
      <c r="T260" s="50">
        <v>1707.1659453</v>
      </c>
      <c r="U260" s="50">
        <v>2624.9482108000002</v>
      </c>
      <c r="V260" s="50">
        <v>4380.6008443999999</v>
      </c>
      <c r="W260" s="50">
        <v>7999.9356643000001</v>
      </c>
      <c r="X260" s="50">
        <v>12866.942278</v>
      </c>
      <c r="Y260" s="50">
        <v>24950.826598</v>
      </c>
    </row>
    <row r="261" spans="1:25" x14ac:dyDescent="0.3">
      <c r="A261" s="8" t="s">
        <v>2840</v>
      </c>
      <c r="B261" s="8">
        <v>2021</v>
      </c>
      <c r="C261" s="11" t="s">
        <v>2770</v>
      </c>
      <c r="D261" s="45" t="s">
        <v>2854</v>
      </c>
      <c r="E261" s="12" t="s">
        <v>2752</v>
      </c>
      <c r="F261" s="54">
        <v>239.59388415000001</v>
      </c>
      <c r="G261" s="71">
        <v>22.876735542999999</v>
      </c>
      <c r="H261" s="50">
        <v>0</v>
      </c>
      <c r="I261" s="48">
        <v>15.91604959</v>
      </c>
      <c r="J261" s="50">
        <v>25.712101532999998</v>
      </c>
      <c r="K261" s="50">
        <v>28.376168461999999</v>
      </c>
      <c r="L261" s="50">
        <v>44.443369036</v>
      </c>
      <c r="M261" s="50">
        <v>43.192733936000003</v>
      </c>
      <c r="N261" s="50">
        <v>129.29047606</v>
      </c>
      <c r="O261" s="50">
        <v>232.53384754000001</v>
      </c>
      <c r="P261" s="50">
        <v>208.09165311000001</v>
      </c>
      <c r="Q261" s="50">
        <v>337.19497439999998</v>
      </c>
      <c r="R261" s="50">
        <v>495.30888809999999</v>
      </c>
      <c r="S261" s="50">
        <v>789.56115112999998</v>
      </c>
      <c r="T261" s="50">
        <v>1239.8520765000001</v>
      </c>
      <c r="U261" s="50">
        <v>1856.7481878999999</v>
      </c>
      <c r="V261" s="50">
        <v>3205.189222</v>
      </c>
      <c r="W261" s="50">
        <v>5850.5402606999996</v>
      </c>
      <c r="X261" s="50">
        <v>9229.1973641000004</v>
      </c>
      <c r="Y261" s="50">
        <v>20265.545361</v>
      </c>
    </row>
    <row r="262" spans="1:25" x14ac:dyDescent="0.3">
      <c r="A262" s="8" t="s">
        <v>2840</v>
      </c>
      <c r="B262" s="8">
        <v>2021</v>
      </c>
      <c r="C262" s="11" t="s">
        <v>2769</v>
      </c>
      <c r="D262" s="45" t="s">
        <v>2854</v>
      </c>
      <c r="E262" s="12" t="s">
        <v>2752</v>
      </c>
      <c r="F262" s="54">
        <v>319.27656113</v>
      </c>
      <c r="G262" s="71">
        <v>21.609647115000001</v>
      </c>
      <c r="H262" s="50">
        <v>7.7860665760999996</v>
      </c>
      <c r="I262" s="48">
        <v>0</v>
      </c>
      <c r="J262" s="50">
        <v>24.567859948999999</v>
      </c>
      <c r="K262" s="50">
        <v>48.454993256999998</v>
      </c>
      <c r="L262" s="50">
        <v>131.98795801</v>
      </c>
      <c r="M262" s="50">
        <v>150.02747468000001</v>
      </c>
      <c r="N262" s="50">
        <v>161.67586901000001</v>
      </c>
      <c r="O262" s="50">
        <v>291.30646124999998</v>
      </c>
      <c r="P262" s="50">
        <v>490.78826041999997</v>
      </c>
      <c r="Q262" s="50">
        <v>626.82499940000002</v>
      </c>
      <c r="R262" s="50">
        <v>991.37034306999999</v>
      </c>
      <c r="S262" s="50">
        <v>1133.8675138999999</v>
      </c>
      <c r="T262" s="50">
        <v>1707.2382055999999</v>
      </c>
      <c r="U262" s="50">
        <v>2665.3808017000001</v>
      </c>
      <c r="V262" s="50">
        <v>4873.3264296999996</v>
      </c>
      <c r="W262" s="50">
        <v>6705.4900537000003</v>
      </c>
      <c r="X262" s="50">
        <v>11834.394534999999</v>
      </c>
      <c r="Y262" s="50">
        <v>24135.636665000002</v>
      </c>
    </row>
    <row r="263" spans="1:25" x14ac:dyDescent="0.3">
      <c r="A263" s="8" t="s">
        <v>2840</v>
      </c>
      <c r="B263" s="8">
        <v>2021</v>
      </c>
      <c r="C263" s="11" t="s">
        <v>2768</v>
      </c>
      <c r="D263" s="45" t="s">
        <v>2854</v>
      </c>
      <c r="E263" s="12" t="s">
        <v>2752</v>
      </c>
      <c r="F263" s="54">
        <v>280.41830504000001</v>
      </c>
      <c r="G263" s="71">
        <v>22.225146334000002</v>
      </c>
      <c r="H263" s="50">
        <v>4.0014343303000004</v>
      </c>
      <c r="I263" s="48">
        <v>7.8009051859999996</v>
      </c>
      <c r="J263" s="50">
        <v>25.126960754999999</v>
      </c>
      <c r="K263" s="50">
        <v>38.538708325000002</v>
      </c>
      <c r="L263" s="50">
        <v>88.437091889000001</v>
      </c>
      <c r="M263" s="50">
        <v>96.262830179000005</v>
      </c>
      <c r="N263" s="50">
        <v>145.14956648</v>
      </c>
      <c r="O263" s="50">
        <v>261.43579208</v>
      </c>
      <c r="P263" s="50">
        <v>345.34801608999999</v>
      </c>
      <c r="Q263" s="50">
        <v>476.56180237000001</v>
      </c>
      <c r="R263" s="50">
        <v>735.14958062000005</v>
      </c>
      <c r="S263" s="50">
        <v>956.19010287000003</v>
      </c>
      <c r="T263" s="50">
        <v>1464.7523372999999</v>
      </c>
      <c r="U263" s="50">
        <v>2240.5808811000002</v>
      </c>
      <c r="V263" s="50">
        <v>3961.6504906999999</v>
      </c>
      <c r="W263" s="50">
        <v>6210.9689357999996</v>
      </c>
      <c r="X263" s="50">
        <v>10228.241549</v>
      </c>
      <c r="Y263" s="50">
        <v>21491.784931999999</v>
      </c>
    </row>
    <row r="264" spans="1:25" x14ac:dyDescent="0.3">
      <c r="A264" s="8" t="s">
        <v>2840</v>
      </c>
      <c r="B264" s="8">
        <v>2020</v>
      </c>
      <c r="C264" s="11" t="s">
        <v>2770</v>
      </c>
      <c r="D264" s="45" t="s">
        <v>2854</v>
      </c>
      <c r="E264" s="12" t="s">
        <v>63</v>
      </c>
      <c r="F264" s="40">
        <v>14</v>
      </c>
      <c r="G264" s="72">
        <v>1</v>
      </c>
      <c r="H264" s="36">
        <v>0</v>
      </c>
      <c r="I264" s="17">
        <v>0</v>
      </c>
      <c r="J264" s="36">
        <v>1</v>
      </c>
      <c r="K264" s="36">
        <v>8</v>
      </c>
      <c r="L264" s="36">
        <v>6</v>
      </c>
      <c r="M264" s="36">
        <v>17</v>
      </c>
      <c r="N264" s="36">
        <v>25</v>
      </c>
      <c r="O264" s="36">
        <v>17</v>
      </c>
      <c r="P264" s="36">
        <v>43</v>
      </c>
      <c r="Q264" s="36">
        <v>58</v>
      </c>
      <c r="R264" s="36">
        <v>106</v>
      </c>
      <c r="S264" s="36">
        <v>126</v>
      </c>
      <c r="T264" s="36">
        <v>174</v>
      </c>
      <c r="U264" s="36">
        <v>249</v>
      </c>
      <c r="V264" s="36">
        <v>328</v>
      </c>
      <c r="W264" s="36">
        <v>505</v>
      </c>
      <c r="X264" s="36">
        <v>512</v>
      </c>
      <c r="Y264" s="36">
        <v>603</v>
      </c>
    </row>
    <row r="265" spans="1:25" x14ac:dyDescent="0.3">
      <c r="A265" s="8" t="s">
        <v>2840</v>
      </c>
      <c r="B265" s="8">
        <v>2020</v>
      </c>
      <c r="C265" s="11" t="s">
        <v>2769</v>
      </c>
      <c r="D265" s="45" t="s">
        <v>2854</v>
      </c>
      <c r="E265" s="12" t="s">
        <v>63</v>
      </c>
      <c r="F265" s="40">
        <v>4</v>
      </c>
      <c r="G265" s="72">
        <v>2</v>
      </c>
      <c r="H265" s="36">
        <v>0</v>
      </c>
      <c r="I265" s="17">
        <v>3</v>
      </c>
      <c r="J265" s="36">
        <v>6</v>
      </c>
      <c r="K265" s="36">
        <v>13</v>
      </c>
      <c r="L265" s="36">
        <v>21</v>
      </c>
      <c r="M265" s="36">
        <v>23</v>
      </c>
      <c r="N265" s="36">
        <v>28</v>
      </c>
      <c r="O265" s="36">
        <v>32</v>
      </c>
      <c r="P265" s="36">
        <v>69</v>
      </c>
      <c r="Q265" s="36">
        <v>87</v>
      </c>
      <c r="R265" s="36">
        <v>151</v>
      </c>
      <c r="S265" s="36">
        <v>178</v>
      </c>
      <c r="T265" s="36">
        <v>260</v>
      </c>
      <c r="U265" s="36">
        <v>382</v>
      </c>
      <c r="V265" s="36">
        <v>405</v>
      </c>
      <c r="W265" s="36">
        <v>465</v>
      </c>
      <c r="X265" s="36">
        <v>406</v>
      </c>
      <c r="Y265" s="36">
        <v>321</v>
      </c>
    </row>
    <row r="266" spans="1:25" x14ac:dyDescent="0.3">
      <c r="A266" s="8" t="s">
        <v>2840</v>
      </c>
      <c r="B266" s="8">
        <v>2020</v>
      </c>
      <c r="C266" s="11" t="s">
        <v>2768</v>
      </c>
      <c r="D266" s="45" t="s">
        <v>2854</v>
      </c>
      <c r="E266" s="12" t="s">
        <v>63</v>
      </c>
      <c r="F266" s="40">
        <v>18</v>
      </c>
      <c r="G266" s="72">
        <v>3</v>
      </c>
      <c r="H266" s="36">
        <v>0</v>
      </c>
      <c r="I266" s="17">
        <v>3</v>
      </c>
      <c r="J266" s="36">
        <v>7</v>
      </c>
      <c r="K266" s="36">
        <v>21</v>
      </c>
      <c r="L266" s="36">
        <v>27</v>
      </c>
      <c r="M266" s="36">
        <v>40</v>
      </c>
      <c r="N266" s="36">
        <v>53</v>
      </c>
      <c r="O266" s="36">
        <v>49</v>
      </c>
      <c r="P266" s="36">
        <v>112</v>
      </c>
      <c r="Q266" s="36">
        <v>145</v>
      </c>
      <c r="R266" s="36">
        <v>257</v>
      </c>
      <c r="S266" s="36">
        <v>304</v>
      </c>
      <c r="T266" s="36">
        <v>434</v>
      </c>
      <c r="U266" s="36">
        <v>631</v>
      </c>
      <c r="V266" s="36">
        <v>733</v>
      </c>
      <c r="W266" s="36">
        <v>970</v>
      </c>
      <c r="X266" s="36">
        <v>918</v>
      </c>
      <c r="Y266" s="36">
        <v>924</v>
      </c>
    </row>
    <row r="267" spans="1:25" x14ac:dyDescent="0.3">
      <c r="A267" s="8" t="s">
        <v>2840</v>
      </c>
      <c r="B267" s="8">
        <v>2021</v>
      </c>
      <c r="C267" s="11" t="s">
        <v>2770</v>
      </c>
      <c r="D267" s="45" t="s">
        <v>2854</v>
      </c>
      <c r="E267" s="12" t="s">
        <v>63</v>
      </c>
      <c r="F267" s="40">
        <v>5</v>
      </c>
      <c r="G267" s="72">
        <v>2</v>
      </c>
      <c r="H267" s="36">
        <v>0</v>
      </c>
      <c r="I267" s="17">
        <v>2</v>
      </c>
      <c r="J267" s="36">
        <v>3</v>
      </c>
      <c r="K267" s="36">
        <v>4</v>
      </c>
      <c r="L267" s="36">
        <v>7</v>
      </c>
      <c r="M267" s="36">
        <v>7</v>
      </c>
      <c r="N267" s="36">
        <v>20</v>
      </c>
      <c r="O267" s="36">
        <v>33</v>
      </c>
      <c r="P267" s="36">
        <v>31</v>
      </c>
      <c r="Q267" s="36">
        <v>58</v>
      </c>
      <c r="R267" s="36">
        <v>87</v>
      </c>
      <c r="S267" s="36">
        <v>124</v>
      </c>
      <c r="T267" s="36">
        <v>166</v>
      </c>
      <c r="U267" s="36">
        <v>239</v>
      </c>
      <c r="V267" s="36">
        <v>302</v>
      </c>
      <c r="W267" s="36">
        <v>413</v>
      </c>
      <c r="X267" s="36">
        <v>415</v>
      </c>
      <c r="Y267" s="36">
        <v>525</v>
      </c>
    </row>
    <row r="268" spans="1:25" x14ac:dyDescent="0.3">
      <c r="A268" s="8" t="s">
        <v>2840</v>
      </c>
      <c r="B268" s="8">
        <v>2021</v>
      </c>
      <c r="C268" s="11" t="s">
        <v>2769</v>
      </c>
      <c r="D268" s="45" t="s">
        <v>2854</v>
      </c>
      <c r="E268" s="12" t="s">
        <v>63</v>
      </c>
      <c r="F268" s="40">
        <v>7</v>
      </c>
      <c r="G268" s="72">
        <v>2</v>
      </c>
      <c r="H268" s="36">
        <v>1</v>
      </c>
      <c r="I268" s="17">
        <v>0</v>
      </c>
      <c r="J268" s="36">
        <v>3</v>
      </c>
      <c r="K268" s="36">
        <v>7</v>
      </c>
      <c r="L268" s="36">
        <v>21</v>
      </c>
      <c r="M268" s="36">
        <v>24</v>
      </c>
      <c r="N268" s="36">
        <v>24</v>
      </c>
      <c r="O268" s="36">
        <v>40</v>
      </c>
      <c r="P268" s="36">
        <v>69</v>
      </c>
      <c r="Q268" s="36">
        <v>100</v>
      </c>
      <c r="R268" s="36">
        <v>163</v>
      </c>
      <c r="S268" s="36">
        <v>167</v>
      </c>
      <c r="T268" s="36">
        <v>212</v>
      </c>
      <c r="U268" s="36">
        <v>310</v>
      </c>
      <c r="V268" s="36">
        <v>381</v>
      </c>
      <c r="W268" s="36">
        <v>345</v>
      </c>
      <c r="X268" s="36">
        <v>331</v>
      </c>
      <c r="Y268" s="36">
        <v>290</v>
      </c>
    </row>
    <row r="269" spans="1:25" x14ac:dyDescent="0.3">
      <c r="A269" s="8" t="s">
        <v>2840</v>
      </c>
      <c r="B269" s="8">
        <v>2021</v>
      </c>
      <c r="C269" s="11" t="s">
        <v>2768</v>
      </c>
      <c r="D269" s="45" t="s">
        <v>2854</v>
      </c>
      <c r="E269" s="12" t="s">
        <v>63</v>
      </c>
      <c r="F269" s="40">
        <v>12</v>
      </c>
      <c r="G269" s="72">
        <v>4</v>
      </c>
      <c r="H269" s="36">
        <v>1</v>
      </c>
      <c r="I269" s="17">
        <v>2</v>
      </c>
      <c r="J269" s="36">
        <v>6</v>
      </c>
      <c r="K269" s="36">
        <v>11</v>
      </c>
      <c r="L269" s="36">
        <v>28</v>
      </c>
      <c r="M269" s="36">
        <v>31</v>
      </c>
      <c r="N269" s="36">
        <v>44</v>
      </c>
      <c r="O269" s="36">
        <v>73</v>
      </c>
      <c r="P269" s="36">
        <v>100</v>
      </c>
      <c r="Q269" s="36">
        <v>158</v>
      </c>
      <c r="R269" s="36">
        <v>250</v>
      </c>
      <c r="S269" s="36">
        <v>291</v>
      </c>
      <c r="T269" s="36">
        <v>378</v>
      </c>
      <c r="U269" s="36">
        <v>549</v>
      </c>
      <c r="V269" s="36">
        <v>683</v>
      </c>
      <c r="W269" s="36">
        <v>758</v>
      </c>
      <c r="X269" s="36">
        <v>746</v>
      </c>
      <c r="Y269" s="36">
        <v>815</v>
      </c>
    </row>
    <row r="270" spans="1:25" x14ac:dyDescent="0.3">
      <c r="A270" s="10" t="s">
        <v>2840</v>
      </c>
      <c r="B270" s="10">
        <v>2020</v>
      </c>
      <c r="C270" s="11" t="s">
        <v>2770</v>
      </c>
      <c r="D270" s="45" t="s">
        <v>2728</v>
      </c>
      <c r="E270" s="12" t="s">
        <v>2752</v>
      </c>
      <c r="F270" s="53">
        <v>0</v>
      </c>
      <c r="G270" s="70">
        <v>0</v>
      </c>
      <c r="H270" s="49">
        <v>0</v>
      </c>
      <c r="I270" s="48">
        <v>0</v>
      </c>
      <c r="J270" s="49">
        <v>0</v>
      </c>
      <c r="K270" s="50">
        <v>0</v>
      </c>
      <c r="L270" s="50">
        <v>0</v>
      </c>
      <c r="M270" s="50">
        <v>6.2811148364999996</v>
      </c>
      <c r="N270" s="50">
        <v>6.5193775195999999</v>
      </c>
      <c r="O270" s="50">
        <v>0</v>
      </c>
      <c r="P270" s="50">
        <v>6.4758855331999996</v>
      </c>
      <c r="Q270" s="50">
        <v>11.533095199</v>
      </c>
      <c r="R270" s="50">
        <v>17.282836684999999</v>
      </c>
      <c r="S270" s="50">
        <v>32.668344941999997</v>
      </c>
      <c r="T270" s="50">
        <v>22.757589286000002</v>
      </c>
      <c r="U270" s="50">
        <v>166.47291096999999</v>
      </c>
      <c r="V270" s="50">
        <v>184.59109244000001</v>
      </c>
      <c r="W270" s="50">
        <v>398.25828617000002</v>
      </c>
      <c r="X270" s="50">
        <v>542.59015164000004</v>
      </c>
      <c r="Y270" s="50">
        <v>744.38056234999999</v>
      </c>
    </row>
    <row r="271" spans="1:25" x14ac:dyDescent="0.3">
      <c r="A271" s="10" t="s">
        <v>2840</v>
      </c>
      <c r="B271" s="10">
        <v>2020</v>
      </c>
      <c r="C271" s="11" t="s">
        <v>2769</v>
      </c>
      <c r="D271" s="45" t="s">
        <v>2728</v>
      </c>
      <c r="E271" s="12" t="s">
        <v>2752</v>
      </c>
      <c r="F271" s="53">
        <v>0</v>
      </c>
      <c r="G271" s="70">
        <v>0</v>
      </c>
      <c r="H271" s="49">
        <v>0</v>
      </c>
      <c r="I271" s="48">
        <v>0</v>
      </c>
      <c r="J271" s="49">
        <v>0</v>
      </c>
      <c r="K271" s="50">
        <v>0</v>
      </c>
      <c r="L271" s="50">
        <v>0</v>
      </c>
      <c r="M271" s="50">
        <v>0</v>
      </c>
      <c r="N271" s="50">
        <v>6.7986953447999996</v>
      </c>
      <c r="O271" s="50">
        <v>14.87181255</v>
      </c>
      <c r="P271" s="50">
        <v>20.719087518999999</v>
      </c>
      <c r="Q271" s="50">
        <v>37.150007209999998</v>
      </c>
      <c r="R271" s="50">
        <v>55.169528520999997</v>
      </c>
      <c r="S271" s="50">
        <v>69.619151063000004</v>
      </c>
      <c r="T271" s="50">
        <v>147.06080931</v>
      </c>
      <c r="U271" s="50">
        <v>253.85366227</v>
      </c>
      <c r="V271" s="50">
        <v>385.46815525</v>
      </c>
      <c r="W271" s="50">
        <v>647.75939199000004</v>
      </c>
      <c r="X271" s="50">
        <v>700.76203194000004</v>
      </c>
      <c r="Y271" s="50">
        <v>1129.6231373000001</v>
      </c>
    </row>
    <row r="272" spans="1:25" x14ac:dyDescent="0.3">
      <c r="A272" s="10" t="s">
        <v>2840</v>
      </c>
      <c r="B272" s="10">
        <v>2020</v>
      </c>
      <c r="C272" s="11" t="s">
        <v>2768</v>
      </c>
      <c r="D272" s="45" t="s">
        <v>2728</v>
      </c>
      <c r="E272" s="12" t="s">
        <v>2752</v>
      </c>
      <c r="F272" s="52">
        <v>0</v>
      </c>
      <c r="G272" s="69">
        <v>0</v>
      </c>
      <c r="H272" s="49">
        <v>0</v>
      </c>
      <c r="I272" s="48">
        <v>0</v>
      </c>
      <c r="J272" s="49">
        <v>0</v>
      </c>
      <c r="K272" s="50">
        <v>0</v>
      </c>
      <c r="L272" s="50">
        <v>0</v>
      </c>
      <c r="M272" s="50">
        <v>3.1675187251999999</v>
      </c>
      <c r="N272" s="50">
        <v>6.6561073879999997</v>
      </c>
      <c r="O272" s="50">
        <v>7.3119219005999998</v>
      </c>
      <c r="P272" s="50">
        <v>13.368400558999999</v>
      </c>
      <c r="Q272" s="50">
        <v>23.886204479</v>
      </c>
      <c r="R272" s="50">
        <v>35.638326552000002</v>
      </c>
      <c r="S272" s="50">
        <v>50.557480704</v>
      </c>
      <c r="T272" s="50">
        <v>82.604803802999996</v>
      </c>
      <c r="U272" s="50">
        <v>207.99906583000001</v>
      </c>
      <c r="V272" s="50">
        <v>274.90810211000002</v>
      </c>
      <c r="W272" s="50">
        <v>503.08873764999998</v>
      </c>
      <c r="X272" s="50">
        <v>602.69991061999997</v>
      </c>
      <c r="Y272" s="50">
        <v>864.09789083999999</v>
      </c>
    </row>
    <row r="273" spans="1:25" x14ac:dyDescent="0.3">
      <c r="A273" s="8" t="s">
        <v>2840</v>
      </c>
      <c r="B273" s="8">
        <v>2021</v>
      </c>
      <c r="C273" s="11" t="s">
        <v>2770</v>
      </c>
      <c r="D273" s="45" t="s">
        <v>2728</v>
      </c>
      <c r="E273" s="12" t="s">
        <v>2752</v>
      </c>
      <c r="F273" s="54">
        <v>0</v>
      </c>
      <c r="G273" s="71">
        <v>0</v>
      </c>
      <c r="H273" s="50">
        <v>0</v>
      </c>
      <c r="I273" s="48">
        <v>7.9580247951</v>
      </c>
      <c r="J273" s="50">
        <v>0</v>
      </c>
      <c r="K273" s="50">
        <v>0</v>
      </c>
      <c r="L273" s="50">
        <v>0</v>
      </c>
      <c r="M273" s="50">
        <v>0</v>
      </c>
      <c r="N273" s="50">
        <v>6.4645238030999996</v>
      </c>
      <c r="O273" s="50">
        <v>14.092960457</v>
      </c>
      <c r="P273" s="50">
        <v>6.7126339711999998</v>
      </c>
      <c r="Q273" s="50">
        <v>17.441119365999999</v>
      </c>
      <c r="R273" s="50">
        <v>68.318467325</v>
      </c>
      <c r="S273" s="50">
        <v>57.306857743000002</v>
      </c>
      <c r="T273" s="50">
        <v>126.97280301000001</v>
      </c>
      <c r="U273" s="50">
        <v>147.60759653</v>
      </c>
      <c r="V273" s="50">
        <v>222.87739622999999</v>
      </c>
      <c r="W273" s="50">
        <v>354.14892619</v>
      </c>
      <c r="X273" s="50">
        <v>578.21477461999996</v>
      </c>
      <c r="Y273" s="50">
        <v>1042.2280470999999</v>
      </c>
    </row>
    <row r="274" spans="1:25" x14ac:dyDescent="0.3">
      <c r="A274" s="8" t="s">
        <v>2840</v>
      </c>
      <c r="B274" s="8">
        <v>2021</v>
      </c>
      <c r="C274" s="11" t="s">
        <v>2769</v>
      </c>
      <c r="D274" s="45" t="s">
        <v>2728</v>
      </c>
      <c r="E274" s="12" t="s">
        <v>2752</v>
      </c>
      <c r="F274" s="54">
        <v>0</v>
      </c>
      <c r="G274" s="71">
        <v>0</v>
      </c>
      <c r="H274" s="50">
        <v>0</v>
      </c>
      <c r="I274" s="48">
        <v>0</v>
      </c>
      <c r="J274" s="50">
        <v>0</v>
      </c>
      <c r="K274" s="50">
        <v>0</v>
      </c>
      <c r="L274" s="50">
        <v>0</v>
      </c>
      <c r="M274" s="50">
        <v>12.502289556999999</v>
      </c>
      <c r="N274" s="50">
        <v>6.7364945423</v>
      </c>
      <c r="O274" s="50">
        <v>29.130646124999998</v>
      </c>
      <c r="P274" s="50">
        <v>14.225746679</v>
      </c>
      <c r="Q274" s="50">
        <v>43.877749958000003</v>
      </c>
      <c r="R274" s="50">
        <v>79.066346379999999</v>
      </c>
      <c r="S274" s="50">
        <v>101.84438747</v>
      </c>
      <c r="T274" s="50">
        <v>112.74214565</v>
      </c>
      <c r="U274" s="50">
        <v>214.95006466000001</v>
      </c>
      <c r="V274" s="50">
        <v>217.4450113</v>
      </c>
      <c r="W274" s="50">
        <v>466.46887329999998</v>
      </c>
      <c r="X274" s="50">
        <v>643.56224056999997</v>
      </c>
      <c r="Y274" s="50">
        <v>1581.3003332000001</v>
      </c>
    </row>
    <row r="275" spans="1:25" x14ac:dyDescent="0.3">
      <c r="A275" s="8" t="s">
        <v>2840</v>
      </c>
      <c r="B275" s="8">
        <v>2021</v>
      </c>
      <c r="C275" s="11" t="s">
        <v>2768</v>
      </c>
      <c r="D275" s="45" t="s">
        <v>2728</v>
      </c>
      <c r="E275" s="12" t="s">
        <v>2752</v>
      </c>
      <c r="F275" s="54">
        <v>0</v>
      </c>
      <c r="G275" s="71">
        <v>0</v>
      </c>
      <c r="H275" s="50">
        <v>0</v>
      </c>
      <c r="I275" s="48">
        <v>3.9004525929999998</v>
      </c>
      <c r="J275" s="50">
        <v>0</v>
      </c>
      <c r="K275" s="50">
        <v>0</v>
      </c>
      <c r="L275" s="50">
        <v>0</v>
      </c>
      <c r="M275" s="50">
        <v>6.2105051727999996</v>
      </c>
      <c r="N275" s="50">
        <v>6.5977075674999996</v>
      </c>
      <c r="O275" s="50">
        <v>21.487873321999999</v>
      </c>
      <c r="P275" s="50">
        <v>10.360440483</v>
      </c>
      <c r="Q275" s="50">
        <v>30.16213939</v>
      </c>
      <c r="R275" s="50">
        <v>73.514958062000005</v>
      </c>
      <c r="S275" s="50">
        <v>78.861039411999997</v>
      </c>
      <c r="T275" s="50">
        <v>120.12519168</v>
      </c>
      <c r="U275" s="50">
        <v>179.57296679000001</v>
      </c>
      <c r="V275" s="50">
        <v>220.41393651999999</v>
      </c>
      <c r="W275" s="50">
        <v>401.50063040999999</v>
      </c>
      <c r="X275" s="50">
        <v>603.27430046999996</v>
      </c>
      <c r="Y275" s="50">
        <v>1213.0332599999999</v>
      </c>
    </row>
    <row r="276" spans="1:25" x14ac:dyDescent="0.3">
      <c r="A276" s="8" t="s">
        <v>2840</v>
      </c>
      <c r="B276" s="8">
        <v>2020</v>
      </c>
      <c r="C276" s="11" t="s">
        <v>2770</v>
      </c>
      <c r="D276" s="45" t="s">
        <v>2728</v>
      </c>
      <c r="E276" s="12" t="s">
        <v>63</v>
      </c>
      <c r="F276" s="40">
        <v>0</v>
      </c>
      <c r="G276" s="72">
        <v>0</v>
      </c>
      <c r="H276" s="36">
        <v>0</v>
      </c>
      <c r="I276" s="17">
        <v>0</v>
      </c>
      <c r="J276" s="36">
        <v>0</v>
      </c>
      <c r="K276" s="36">
        <v>0</v>
      </c>
      <c r="L276" s="36">
        <v>0</v>
      </c>
      <c r="M276" s="36">
        <v>1</v>
      </c>
      <c r="N276" s="36">
        <v>1</v>
      </c>
      <c r="O276" s="36">
        <v>0</v>
      </c>
      <c r="P276" s="36">
        <v>1</v>
      </c>
      <c r="Q276" s="36">
        <v>2</v>
      </c>
      <c r="R276" s="36">
        <v>3</v>
      </c>
      <c r="S276" s="36">
        <v>5</v>
      </c>
      <c r="T276" s="36">
        <v>3</v>
      </c>
      <c r="U276" s="36">
        <v>21</v>
      </c>
      <c r="V276" s="36">
        <v>17</v>
      </c>
      <c r="W276" s="36">
        <v>28</v>
      </c>
      <c r="X276" s="36">
        <v>24</v>
      </c>
      <c r="Y276" s="36">
        <v>19</v>
      </c>
    </row>
    <row r="277" spans="1:25" x14ac:dyDescent="0.3">
      <c r="A277" s="8" t="s">
        <v>2840</v>
      </c>
      <c r="B277" s="8">
        <v>2020</v>
      </c>
      <c r="C277" s="11" t="s">
        <v>2769</v>
      </c>
      <c r="D277" s="45" t="s">
        <v>2728</v>
      </c>
      <c r="E277" s="12" t="s">
        <v>63</v>
      </c>
      <c r="F277" s="40">
        <v>0</v>
      </c>
      <c r="G277" s="72">
        <v>0</v>
      </c>
      <c r="H277" s="36">
        <v>0</v>
      </c>
      <c r="I277" s="17">
        <v>0</v>
      </c>
      <c r="J277" s="36">
        <v>0</v>
      </c>
      <c r="K277" s="36">
        <v>0</v>
      </c>
      <c r="L277" s="36">
        <v>0</v>
      </c>
      <c r="M277" s="36">
        <v>0</v>
      </c>
      <c r="N277" s="36">
        <v>1</v>
      </c>
      <c r="O277" s="36">
        <v>2</v>
      </c>
      <c r="P277" s="36">
        <v>3</v>
      </c>
      <c r="Q277" s="36">
        <v>6</v>
      </c>
      <c r="R277" s="36">
        <v>9</v>
      </c>
      <c r="S277" s="36">
        <v>10</v>
      </c>
      <c r="T277" s="36">
        <v>18</v>
      </c>
      <c r="U277" s="36">
        <v>29</v>
      </c>
      <c r="V277" s="36">
        <v>29</v>
      </c>
      <c r="W277" s="36">
        <v>33</v>
      </c>
      <c r="X277" s="36">
        <v>19</v>
      </c>
      <c r="Y277" s="36">
        <v>13</v>
      </c>
    </row>
    <row r="278" spans="1:25" x14ac:dyDescent="0.3">
      <c r="A278" s="8" t="s">
        <v>2840</v>
      </c>
      <c r="B278" s="8">
        <v>2020</v>
      </c>
      <c r="C278" s="11" t="s">
        <v>2768</v>
      </c>
      <c r="D278" s="45" t="s">
        <v>2728</v>
      </c>
      <c r="E278" s="12" t="s">
        <v>63</v>
      </c>
      <c r="F278" s="40">
        <v>0</v>
      </c>
      <c r="G278" s="72">
        <v>0</v>
      </c>
      <c r="H278" s="36">
        <v>0</v>
      </c>
      <c r="I278" s="17">
        <v>0</v>
      </c>
      <c r="J278" s="36">
        <v>0</v>
      </c>
      <c r="K278" s="36">
        <v>0</v>
      </c>
      <c r="L278" s="36">
        <v>0</v>
      </c>
      <c r="M278" s="36">
        <v>1</v>
      </c>
      <c r="N278" s="36">
        <v>2</v>
      </c>
      <c r="O278" s="36">
        <v>2</v>
      </c>
      <c r="P278" s="36">
        <v>4</v>
      </c>
      <c r="Q278" s="36">
        <v>8</v>
      </c>
      <c r="R278" s="36">
        <v>12</v>
      </c>
      <c r="S278" s="36">
        <v>15</v>
      </c>
      <c r="T278" s="36">
        <v>21</v>
      </c>
      <c r="U278" s="36">
        <v>50</v>
      </c>
      <c r="V278" s="36">
        <v>46</v>
      </c>
      <c r="W278" s="36">
        <v>61</v>
      </c>
      <c r="X278" s="36">
        <v>43</v>
      </c>
      <c r="Y278" s="36">
        <v>32</v>
      </c>
    </row>
    <row r="279" spans="1:25" x14ac:dyDescent="0.3">
      <c r="A279" s="8" t="s">
        <v>2840</v>
      </c>
      <c r="B279" s="8">
        <v>2021</v>
      </c>
      <c r="C279" s="11" t="s">
        <v>2770</v>
      </c>
      <c r="D279" s="45" t="s">
        <v>2728</v>
      </c>
      <c r="E279" s="12" t="s">
        <v>63</v>
      </c>
      <c r="F279" s="40">
        <v>0</v>
      </c>
      <c r="G279" s="72">
        <v>0</v>
      </c>
      <c r="H279" s="36">
        <v>0</v>
      </c>
      <c r="I279" s="17">
        <v>1</v>
      </c>
      <c r="J279" s="36">
        <v>0</v>
      </c>
      <c r="K279" s="36">
        <v>0</v>
      </c>
      <c r="L279" s="36">
        <v>0</v>
      </c>
      <c r="M279" s="36">
        <v>0</v>
      </c>
      <c r="N279" s="36">
        <v>1</v>
      </c>
      <c r="O279" s="36">
        <v>2</v>
      </c>
      <c r="P279" s="36">
        <v>1</v>
      </c>
      <c r="Q279" s="36">
        <v>3</v>
      </c>
      <c r="R279" s="36">
        <v>12</v>
      </c>
      <c r="S279" s="36">
        <v>9</v>
      </c>
      <c r="T279" s="36">
        <v>17</v>
      </c>
      <c r="U279" s="36">
        <v>19</v>
      </c>
      <c r="V279" s="36">
        <v>21</v>
      </c>
      <c r="W279" s="36">
        <v>25</v>
      </c>
      <c r="X279" s="36">
        <v>26</v>
      </c>
      <c r="Y279" s="36">
        <v>27</v>
      </c>
    </row>
    <row r="280" spans="1:25" x14ac:dyDescent="0.3">
      <c r="A280" s="8" t="s">
        <v>2840</v>
      </c>
      <c r="B280" s="8">
        <v>2021</v>
      </c>
      <c r="C280" s="11" t="s">
        <v>2769</v>
      </c>
      <c r="D280" s="45" t="s">
        <v>2728</v>
      </c>
      <c r="E280" s="12" t="s">
        <v>63</v>
      </c>
      <c r="F280" s="40">
        <v>0</v>
      </c>
      <c r="G280" s="72">
        <v>0</v>
      </c>
      <c r="H280" s="36">
        <v>0</v>
      </c>
      <c r="I280" s="17">
        <v>0</v>
      </c>
      <c r="J280" s="36">
        <v>0</v>
      </c>
      <c r="K280" s="36">
        <v>0</v>
      </c>
      <c r="L280" s="36">
        <v>0</v>
      </c>
      <c r="M280" s="36">
        <v>2</v>
      </c>
      <c r="N280" s="36">
        <v>1</v>
      </c>
      <c r="O280" s="36">
        <v>4</v>
      </c>
      <c r="P280" s="36">
        <v>2</v>
      </c>
      <c r="Q280" s="36">
        <v>7</v>
      </c>
      <c r="R280" s="36">
        <v>13</v>
      </c>
      <c r="S280" s="36">
        <v>15</v>
      </c>
      <c r="T280" s="36">
        <v>14</v>
      </c>
      <c r="U280" s="36">
        <v>25</v>
      </c>
      <c r="V280" s="36">
        <v>17</v>
      </c>
      <c r="W280" s="36">
        <v>24</v>
      </c>
      <c r="X280" s="36">
        <v>18</v>
      </c>
      <c r="Y280" s="36">
        <v>19</v>
      </c>
    </row>
    <row r="281" spans="1:25" x14ac:dyDescent="0.3">
      <c r="A281" s="8" t="s">
        <v>2840</v>
      </c>
      <c r="B281" s="8">
        <v>2021</v>
      </c>
      <c r="C281" s="11" t="s">
        <v>2768</v>
      </c>
      <c r="D281" s="45" t="s">
        <v>2728</v>
      </c>
      <c r="E281" s="12" t="s">
        <v>63</v>
      </c>
      <c r="F281" s="40">
        <v>0</v>
      </c>
      <c r="G281" s="72">
        <v>0</v>
      </c>
      <c r="H281" s="36">
        <v>0</v>
      </c>
      <c r="I281" s="17">
        <v>1</v>
      </c>
      <c r="J281" s="36">
        <v>0</v>
      </c>
      <c r="K281" s="36">
        <v>0</v>
      </c>
      <c r="L281" s="36">
        <v>0</v>
      </c>
      <c r="M281" s="36">
        <v>2</v>
      </c>
      <c r="N281" s="36">
        <v>2</v>
      </c>
      <c r="O281" s="36">
        <v>6</v>
      </c>
      <c r="P281" s="36">
        <v>3</v>
      </c>
      <c r="Q281" s="36">
        <v>10</v>
      </c>
      <c r="R281" s="36">
        <v>25</v>
      </c>
      <c r="S281" s="36">
        <v>24</v>
      </c>
      <c r="T281" s="36">
        <v>31</v>
      </c>
      <c r="U281" s="36">
        <v>44</v>
      </c>
      <c r="V281" s="36">
        <v>38</v>
      </c>
      <c r="W281" s="36">
        <v>49</v>
      </c>
      <c r="X281" s="36">
        <v>44</v>
      </c>
      <c r="Y281" s="36">
        <v>46</v>
      </c>
    </row>
    <row r="282" spans="1:25" x14ac:dyDescent="0.3">
      <c r="A282" s="10" t="s">
        <v>2840</v>
      </c>
      <c r="B282" s="10">
        <v>2020</v>
      </c>
      <c r="C282" s="11" t="s">
        <v>2770</v>
      </c>
      <c r="D282" s="74" t="s">
        <v>2841</v>
      </c>
      <c r="E282" s="12" t="s">
        <v>2752</v>
      </c>
      <c r="F282" s="54">
        <v>0</v>
      </c>
      <c r="G282" s="71">
        <v>0</v>
      </c>
      <c r="H282" s="50">
        <v>0</v>
      </c>
      <c r="I282" s="48">
        <v>0</v>
      </c>
      <c r="J282" s="50">
        <v>0</v>
      </c>
      <c r="K282" s="50">
        <v>0</v>
      </c>
      <c r="L282" s="50">
        <v>0</v>
      </c>
      <c r="M282" s="50">
        <v>6.2811148364999996</v>
      </c>
      <c r="N282" s="50">
        <v>6.5193775195999999</v>
      </c>
      <c r="O282" s="50">
        <v>0</v>
      </c>
      <c r="P282" s="50">
        <v>6.4758855331999996</v>
      </c>
      <c r="Q282" s="50">
        <v>11.533095199</v>
      </c>
      <c r="R282" s="50">
        <v>17.282836684999999</v>
      </c>
      <c r="S282" s="50">
        <v>26.134675953999999</v>
      </c>
      <c r="T282" s="50">
        <v>22.757589286000002</v>
      </c>
      <c r="U282" s="50">
        <v>126.83650359000001</v>
      </c>
      <c r="V282" s="50">
        <v>162.87449333000001</v>
      </c>
      <c r="W282" s="50">
        <v>384.03477594999998</v>
      </c>
      <c r="X282" s="50">
        <v>474.76638269</v>
      </c>
      <c r="Y282" s="50">
        <v>705.20263800999999</v>
      </c>
    </row>
    <row r="283" spans="1:25" x14ac:dyDescent="0.3">
      <c r="A283" s="10" t="s">
        <v>2840</v>
      </c>
      <c r="B283" s="8">
        <v>2020</v>
      </c>
      <c r="C283" s="11" t="s">
        <v>2769</v>
      </c>
      <c r="D283" s="74" t="s">
        <v>2841</v>
      </c>
      <c r="E283" s="12" t="s">
        <v>2752</v>
      </c>
      <c r="F283" s="54">
        <v>0</v>
      </c>
      <c r="G283" s="71">
        <v>0</v>
      </c>
      <c r="H283" s="50">
        <v>0</v>
      </c>
      <c r="I283" s="48">
        <v>0</v>
      </c>
      <c r="J283" s="50">
        <v>0</v>
      </c>
      <c r="K283" s="50">
        <v>0</v>
      </c>
      <c r="L283" s="50">
        <v>0</v>
      </c>
      <c r="M283" s="50">
        <v>0</v>
      </c>
      <c r="N283" s="50">
        <v>6.7986953447999996</v>
      </c>
      <c r="O283" s="50">
        <v>14.87181255</v>
      </c>
      <c r="P283" s="50">
        <v>20.719087518999999</v>
      </c>
      <c r="Q283" s="50">
        <v>30.958339341999999</v>
      </c>
      <c r="R283" s="50">
        <v>36.779685680999997</v>
      </c>
      <c r="S283" s="50">
        <v>55.695320850000002</v>
      </c>
      <c r="T283" s="50">
        <v>138.89076435000001</v>
      </c>
      <c r="U283" s="50">
        <v>210.08578946</v>
      </c>
      <c r="V283" s="50">
        <v>358.88414454999997</v>
      </c>
      <c r="W283" s="50">
        <v>608.50124702000005</v>
      </c>
      <c r="X283" s="50">
        <v>590.11539531999995</v>
      </c>
      <c r="Y283" s="50">
        <v>1129.6231373000001</v>
      </c>
    </row>
    <row r="284" spans="1:25" x14ac:dyDescent="0.3">
      <c r="A284" s="10" t="s">
        <v>2840</v>
      </c>
      <c r="B284" s="10">
        <v>2020</v>
      </c>
      <c r="C284" s="11" t="s">
        <v>2768</v>
      </c>
      <c r="D284" s="74" t="s">
        <v>2841</v>
      </c>
      <c r="E284" s="12" t="s">
        <v>2752</v>
      </c>
      <c r="F284" s="54">
        <v>0</v>
      </c>
      <c r="G284" s="71">
        <v>0</v>
      </c>
      <c r="H284" s="50">
        <v>0</v>
      </c>
      <c r="I284" s="48">
        <v>0</v>
      </c>
      <c r="J284" s="50">
        <v>0</v>
      </c>
      <c r="K284" s="50">
        <v>0</v>
      </c>
      <c r="L284" s="50">
        <v>0</v>
      </c>
      <c r="M284" s="50">
        <v>3.1675187251999999</v>
      </c>
      <c r="N284" s="50">
        <v>6.6561073879999997</v>
      </c>
      <c r="O284" s="50">
        <v>7.3119219005999998</v>
      </c>
      <c r="P284" s="50">
        <v>13.368400558999999</v>
      </c>
      <c r="Q284" s="50">
        <v>20.900428918999999</v>
      </c>
      <c r="R284" s="50">
        <v>26.728744914</v>
      </c>
      <c r="S284" s="50">
        <v>40.445984563000003</v>
      </c>
      <c r="T284" s="50">
        <v>78.671241717000001</v>
      </c>
      <c r="U284" s="50">
        <v>166.39925266</v>
      </c>
      <c r="V284" s="50">
        <v>251.00304975</v>
      </c>
      <c r="W284" s="50">
        <v>478.34666858999998</v>
      </c>
      <c r="X284" s="50">
        <v>518.60224868</v>
      </c>
      <c r="Y284" s="50">
        <v>837.09483175000003</v>
      </c>
    </row>
    <row r="285" spans="1:25" x14ac:dyDescent="0.3">
      <c r="A285" s="8" t="s">
        <v>2840</v>
      </c>
      <c r="B285" s="8">
        <v>2021</v>
      </c>
      <c r="C285" s="11" t="s">
        <v>2770</v>
      </c>
      <c r="D285" s="74" t="s">
        <v>2841</v>
      </c>
      <c r="E285" s="12" t="s">
        <v>2752</v>
      </c>
      <c r="F285" s="54">
        <v>0</v>
      </c>
      <c r="G285" s="71">
        <v>0</v>
      </c>
      <c r="H285" s="50">
        <v>0</v>
      </c>
      <c r="I285" s="48">
        <v>7.9580247951</v>
      </c>
      <c r="J285" s="50">
        <v>0</v>
      </c>
      <c r="K285" s="50">
        <v>0</v>
      </c>
      <c r="L285" s="50">
        <v>0</v>
      </c>
      <c r="M285" s="50">
        <v>0</v>
      </c>
      <c r="N285" s="50">
        <v>6.4645238030999996</v>
      </c>
      <c r="O285" s="50">
        <v>14.092960457</v>
      </c>
      <c r="P285" s="50">
        <v>6.7126339711999998</v>
      </c>
      <c r="Q285" s="50">
        <v>17.441119365999999</v>
      </c>
      <c r="R285" s="50">
        <v>51.238850493999998</v>
      </c>
      <c r="S285" s="50">
        <v>57.306857743000002</v>
      </c>
      <c r="T285" s="50">
        <v>82.158872537999997</v>
      </c>
      <c r="U285" s="50">
        <v>124.30113392</v>
      </c>
      <c r="V285" s="50">
        <v>137.97172148000001</v>
      </c>
      <c r="W285" s="50">
        <v>226.65531275999999</v>
      </c>
      <c r="X285" s="50">
        <v>533.73671503000003</v>
      </c>
      <c r="Y285" s="50">
        <v>849.22285323000006</v>
      </c>
    </row>
    <row r="286" spans="1:25" x14ac:dyDescent="0.3">
      <c r="A286" s="8" t="s">
        <v>2840</v>
      </c>
      <c r="B286" s="8">
        <v>2021</v>
      </c>
      <c r="C286" s="11" t="s">
        <v>2769</v>
      </c>
      <c r="D286" s="74" t="s">
        <v>2841</v>
      </c>
      <c r="E286" s="12" t="s">
        <v>2752</v>
      </c>
      <c r="F286" s="54">
        <v>0</v>
      </c>
      <c r="G286" s="71">
        <v>0</v>
      </c>
      <c r="H286" s="50">
        <v>0</v>
      </c>
      <c r="I286" s="48">
        <v>0</v>
      </c>
      <c r="J286" s="50">
        <v>0</v>
      </c>
      <c r="K286" s="50">
        <v>0</v>
      </c>
      <c r="L286" s="50">
        <v>0</v>
      </c>
      <c r="M286" s="50">
        <v>12.502289556999999</v>
      </c>
      <c r="N286" s="50">
        <v>6.7364945423</v>
      </c>
      <c r="O286" s="50">
        <v>21.847984594</v>
      </c>
      <c r="P286" s="50">
        <v>14.225746679</v>
      </c>
      <c r="Q286" s="50">
        <v>43.877749958000003</v>
      </c>
      <c r="R286" s="50">
        <v>48.656213157000003</v>
      </c>
      <c r="S286" s="50">
        <v>88.265135810000004</v>
      </c>
      <c r="T286" s="50">
        <v>96.636124843999994</v>
      </c>
      <c r="U286" s="50">
        <v>154.76404654999999</v>
      </c>
      <c r="V286" s="50">
        <v>153.49059621000001</v>
      </c>
      <c r="W286" s="50">
        <v>213.7982336</v>
      </c>
      <c r="X286" s="50">
        <v>357.53457809999998</v>
      </c>
      <c r="Y286" s="50">
        <v>1248.3949998999999</v>
      </c>
    </row>
    <row r="287" spans="1:25" x14ac:dyDescent="0.3">
      <c r="A287" s="8" t="s">
        <v>2840</v>
      </c>
      <c r="B287" s="8">
        <v>2021</v>
      </c>
      <c r="C287" s="11" t="s">
        <v>2768</v>
      </c>
      <c r="D287" s="74" t="s">
        <v>2841</v>
      </c>
      <c r="E287" s="12" t="s">
        <v>2752</v>
      </c>
      <c r="F287" s="54">
        <v>0</v>
      </c>
      <c r="G287" s="71">
        <v>0</v>
      </c>
      <c r="H287" s="50">
        <v>0</v>
      </c>
      <c r="I287" s="48">
        <v>3.9004525929999998</v>
      </c>
      <c r="J287" s="50">
        <v>0</v>
      </c>
      <c r="K287" s="50">
        <v>0</v>
      </c>
      <c r="L287" s="50">
        <v>0</v>
      </c>
      <c r="M287" s="50">
        <v>6.2105051727999996</v>
      </c>
      <c r="N287" s="50">
        <v>6.5977075674999996</v>
      </c>
      <c r="O287" s="50">
        <v>17.906561102000001</v>
      </c>
      <c r="P287" s="50">
        <v>10.360440483</v>
      </c>
      <c r="Q287" s="50">
        <v>30.16213939</v>
      </c>
      <c r="R287" s="50">
        <v>49.990171482000001</v>
      </c>
      <c r="S287" s="50">
        <v>72.289286128000001</v>
      </c>
      <c r="T287" s="50">
        <v>89.125142217000004</v>
      </c>
      <c r="U287" s="50">
        <v>138.76092887999999</v>
      </c>
      <c r="V287" s="50">
        <v>145.00916877</v>
      </c>
      <c r="W287" s="50">
        <v>221.23504124999999</v>
      </c>
      <c r="X287" s="50">
        <v>466.16650491000001</v>
      </c>
      <c r="Y287" s="50">
        <v>975.70066564000001</v>
      </c>
    </row>
    <row r="288" spans="1:25" x14ac:dyDescent="0.3">
      <c r="A288" s="8" t="s">
        <v>2840</v>
      </c>
      <c r="B288" s="8">
        <v>2020</v>
      </c>
      <c r="C288" s="11" t="s">
        <v>2770</v>
      </c>
      <c r="D288" s="74" t="s">
        <v>2841</v>
      </c>
      <c r="E288" s="12" t="s">
        <v>63</v>
      </c>
      <c r="F288" s="40">
        <v>0</v>
      </c>
      <c r="G288" s="72">
        <v>0</v>
      </c>
      <c r="H288" s="36">
        <v>0</v>
      </c>
      <c r="I288" s="17">
        <v>0</v>
      </c>
      <c r="J288" s="36">
        <v>0</v>
      </c>
      <c r="K288" s="36">
        <v>0</v>
      </c>
      <c r="L288" s="36">
        <v>0</v>
      </c>
      <c r="M288" s="36">
        <v>1</v>
      </c>
      <c r="N288" s="36">
        <v>1</v>
      </c>
      <c r="O288" s="36">
        <v>0</v>
      </c>
      <c r="P288" s="36">
        <v>1</v>
      </c>
      <c r="Q288" s="36">
        <v>2</v>
      </c>
      <c r="R288" s="36">
        <v>3</v>
      </c>
      <c r="S288" s="36">
        <v>4</v>
      </c>
      <c r="T288" s="36">
        <v>3</v>
      </c>
      <c r="U288" s="36">
        <v>16</v>
      </c>
      <c r="V288" s="36">
        <v>15</v>
      </c>
      <c r="W288" s="36">
        <v>27</v>
      </c>
      <c r="X288" s="36">
        <v>21</v>
      </c>
      <c r="Y288" s="36">
        <v>18</v>
      </c>
    </row>
    <row r="289" spans="1:25" x14ac:dyDescent="0.3">
      <c r="A289" s="8" t="s">
        <v>2840</v>
      </c>
      <c r="B289" s="8">
        <v>2020</v>
      </c>
      <c r="C289" s="11" t="s">
        <v>2769</v>
      </c>
      <c r="D289" s="74" t="s">
        <v>2841</v>
      </c>
      <c r="E289" s="12" t="s">
        <v>63</v>
      </c>
      <c r="F289" s="40">
        <v>0</v>
      </c>
      <c r="G289" s="72">
        <v>0</v>
      </c>
      <c r="H289" s="36">
        <v>0</v>
      </c>
      <c r="I289" s="17">
        <v>0</v>
      </c>
      <c r="J289" s="36">
        <v>0</v>
      </c>
      <c r="K289" s="36">
        <v>0</v>
      </c>
      <c r="L289" s="36">
        <v>0</v>
      </c>
      <c r="M289" s="36">
        <v>0</v>
      </c>
      <c r="N289" s="36">
        <v>1</v>
      </c>
      <c r="O289" s="36">
        <v>2</v>
      </c>
      <c r="P289" s="36">
        <v>3</v>
      </c>
      <c r="Q289" s="36">
        <v>5</v>
      </c>
      <c r="R289" s="36">
        <v>6</v>
      </c>
      <c r="S289" s="36">
        <v>8</v>
      </c>
      <c r="T289" s="36">
        <v>17</v>
      </c>
      <c r="U289" s="36">
        <v>24</v>
      </c>
      <c r="V289" s="36">
        <v>27</v>
      </c>
      <c r="W289" s="36">
        <v>31</v>
      </c>
      <c r="X289" s="36">
        <v>16</v>
      </c>
      <c r="Y289" s="36">
        <v>13</v>
      </c>
    </row>
    <row r="290" spans="1:25" x14ac:dyDescent="0.3">
      <c r="A290" s="8" t="s">
        <v>2840</v>
      </c>
      <c r="B290" s="8">
        <v>2020</v>
      </c>
      <c r="C290" s="11" t="s">
        <v>2768</v>
      </c>
      <c r="D290" s="74" t="s">
        <v>2841</v>
      </c>
      <c r="E290" s="12" t="s">
        <v>63</v>
      </c>
      <c r="F290" s="40">
        <v>0</v>
      </c>
      <c r="G290" s="72">
        <v>0</v>
      </c>
      <c r="H290" s="36">
        <v>0</v>
      </c>
      <c r="I290" s="17">
        <v>0</v>
      </c>
      <c r="J290" s="36">
        <v>0</v>
      </c>
      <c r="K290" s="36">
        <v>0</v>
      </c>
      <c r="L290" s="36">
        <v>0</v>
      </c>
      <c r="M290" s="36">
        <v>1</v>
      </c>
      <c r="N290" s="36">
        <v>2</v>
      </c>
      <c r="O290" s="36">
        <v>2</v>
      </c>
      <c r="P290" s="36">
        <v>4</v>
      </c>
      <c r="Q290" s="36">
        <v>7</v>
      </c>
      <c r="R290" s="36">
        <v>9</v>
      </c>
      <c r="S290" s="36">
        <v>12</v>
      </c>
      <c r="T290" s="36">
        <v>20</v>
      </c>
      <c r="U290" s="36">
        <v>40</v>
      </c>
      <c r="V290" s="36">
        <v>42</v>
      </c>
      <c r="W290" s="36">
        <v>58</v>
      </c>
      <c r="X290" s="36">
        <v>37</v>
      </c>
      <c r="Y290" s="36">
        <v>31</v>
      </c>
    </row>
    <row r="291" spans="1:25" x14ac:dyDescent="0.3">
      <c r="A291" s="8" t="s">
        <v>2840</v>
      </c>
      <c r="B291" s="8">
        <v>2021</v>
      </c>
      <c r="C291" s="11" t="s">
        <v>2770</v>
      </c>
      <c r="D291" s="74" t="s">
        <v>2841</v>
      </c>
      <c r="E291" s="12" t="s">
        <v>63</v>
      </c>
      <c r="F291" s="40">
        <v>0</v>
      </c>
      <c r="G291" s="72">
        <v>0</v>
      </c>
      <c r="H291" s="36">
        <v>0</v>
      </c>
      <c r="I291" s="17">
        <v>1</v>
      </c>
      <c r="J291" s="36">
        <v>0</v>
      </c>
      <c r="K291" s="36">
        <v>0</v>
      </c>
      <c r="L291" s="36">
        <v>0</v>
      </c>
      <c r="M291" s="36">
        <v>0</v>
      </c>
      <c r="N291" s="36">
        <v>1</v>
      </c>
      <c r="O291" s="36">
        <v>2</v>
      </c>
      <c r="P291" s="36">
        <v>1</v>
      </c>
      <c r="Q291" s="36">
        <v>3</v>
      </c>
      <c r="R291" s="36">
        <v>9</v>
      </c>
      <c r="S291" s="36">
        <v>9</v>
      </c>
      <c r="T291" s="36">
        <v>11</v>
      </c>
      <c r="U291" s="36">
        <v>16</v>
      </c>
      <c r="V291" s="36">
        <v>13</v>
      </c>
      <c r="W291" s="36">
        <v>16</v>
      </c>
      <c r="X291" s="36">
        <v>24</v>
      </c>
      <c r="Y291" s="36">
        <v>22</v>
      </c>
    </row>
    <row r="292" spans="1:25" x14ac:dyDescent="0.3">
      <c r="A292" s="8" t="s">
        <v>2840</v>
      </c>
      <c r="B292" s="8">
        <v>2021</v>
      </c>
      <c r="C292" s="11" t="s">
        <v>2769</v>
      </c>
      <c r="D292" s="74" t="s">
        <v>2841</v>
      </c>
      <c r="E292" s="12" t="s">
        <v>63</v>
      </c>
      <c r="F292" s="40">
        <v>0</v>
      </c>
      <c r="G292" s="72">
        <v>0</v>
      </c>
      <c r="H292" s="36">
        <v>0</v>
      </c>
      <c r="I292" s="17">
        <v>0</v>
      </c>
      <c r="J292" s="36">
        <v>0</v>
      </c>
      <c r="K292" s="36">
        <v>0</v>
      </c>
      <c r="L292" s="36">
        <v>0</v>
      </c>
      <c r="M292" s="36">
        <v>2</v>
      </c>
      <c r="N292" s="36">
        <v>1</v>
      </c>
      <c r="O292" s="36">
        <v>3</v>
      </c>
      <c r="P292" s="36">
        <v>2</v>
      </c>
      <c r="Q292" s="36">
        <v>7</v>
      </c>
      <c r="R292" s="36">
        <v>8</v>
      </c>
      <c r="S292" s="36">
        <v>13</v>
      </c>
      <c r="T292" s="36">
        <v>12</v>
      </c>
      <c r="U292" s="36">
        <v>18</v>
      </c>
      <c r="V292" s="36">
        <v>12</v>
      </c>
      <c r="W292" s="36">
        <v>11</v>
      </c>
      <c r="X292" s="36">
        <v>10</v>
      </c>
      <c r="Y292" s="36">
        <v>15</v>
      </c>
    </row>
    <row r="293" spans="1:25" x14ac:dyDescent="0.3">
      <c r="A293" s="8" t="s">
        <v>2840</v>
      </c>
      <c r="B293" s="8">
        <v>2021</v>
      </c>
      <c r="C293" s="11" t="s">
        <v>2768</v>
      </c>
      <c r="D293" s="74" t="s">
        <v>2841</v>
      </c>
      <c r="E293" s="12" t="s">
        <v>63</v>
      </c>
      <c r="F293" s="40">
        <v>0</v>
      </c>
      <c r="G293" s="72">
        <v>0</v>
      </c>
      <c r="H293" s="36">
        <v>0</v>
      </c>
      <c r="I293" s="17">
        <v>1</v>
      </c>
      <c r="J293" s="36">
        <v>0</v>
      </c>
      <c r="K293" s="36">
        <v>0</v>
      </c>
      <c r="L293" s="36">
        <v>0</v>
      </c>
      <c r="M293" s="36">
        <v>2</v>
      </c>
      <c r="N293" s="36">
        <v>2</v>
      </c>
      <c r="O293" s="36">
        <v>5</v>
      </c>
      <c r="P293" s="36">
        <v>3</v>
      </c>
      <c r="Q293" s="36">
        <v>10</v>
      </c>
      <c r="R293" s="36">
        <v>17</v>
      </c>
      <c r="S293" s="36">
        <v>22</v>
      </c>
      <c r="T293" s="36">
        <v>23</v>
      </c>
      <c r="U293" s="36">
        <v>34</v>
      </c>
      <c r="V293" s="36">
        <v>25</v>
      </c>
      <c r="W293" s="36">
        <v>27</v>
      </c>
      <c r="X293" s="36">
        <v>34</v>
      </c>
      <c r="Y293" s="36">
        <v>37</v>
      </c>
    </row>
    <row r="294" spans="1:25" x14ac:dyDescent="0.3">
      <c r="A294" s="8" t="s">
        <v>2842</v>
      </c>
      <c r="B294" s="8">
        <v>2020</v>
      </c>
      <c r="C294" s="11" t="s">
        <v>2770</v>
      </c>
      <c r="D294" s="45" t="s">
        <v>2854</v>
      </c>
      <c r="E294" s="12" t="s">
        <v>2752</v>
      </c>
      <c r="F294" s="54">
        <v>297.59869272999998</v>
      </c>
      <c r="G294" s="71">
        <v>11.295731766999999</v>
      </c>
      <c r="H294" s="50">
        <v>8.1325987775000002</v>
      </c>
      <c r="I294" s="48">
        <v>8.0889508219999993</v>
      </c>
      <c r="J294" s="50">
        <v>17.123532244</v>
      </c>
      <c r="K294" s="50">
        <v>27.975035626</v>
      </c>
      <c r="L294" s="50">
        <v>43.857689932</v>
      </c>
      <c r="M294" s="50">
        <v>81.538526171000001</v>
      </c>
      <c r="N294" s="50">
        <v>123.67592997</v>
      </c>
      <c r="O294" s="50">
        <v>200.93995249</v>
      </c>
      <c r="P294" s="50">
        <v>338.63380543</v>
      </c>
      <c r="Q294" s="50">
        <v>289.12571981999997</v>
      </c>
      <c r="R294" s="50">
        <v>442.28068108000002</v>
      </c>
      <c r="S294" s="50">
        <v>735.57251445999998</v>
      </c>
      <c r="T294" s="50">
        <v>1227.7002973000001</v>
      </c>
      <c r="U294" s="50">
        <v>1863.7409975999999</v>
      </c>
      <c r="V294" s="50">
        <v>3849.1561823000002</v>
      </c>
      <c r="W294" s="50">
        <v>6883.2529602000004</v>
      </c>
      <c r="X294" s="50">
        <v>12938.318503</v>
      </c>
      <c r="Y294" s="50">
        <v>27722.864302000002</v>
      </c>
    </row>
    <row r="295" spans="1:25" x14ac:dyDescent="0.3">
      <c r="A295" s="8" t="s">
        <v>2842</v>
      </c>
      <c r="B295" s="8">
        <v>2020</v>
      </c>
      <c r="C295" s="11" t="s">
        <v>2769</v>
      </c>
      <c r="D295" s="45" t="s">
        <v>2854</v>
      </c>
      <c r="E295" s="12" t="s">
        <v>2752</v>
      </c>
      <c r="F295" s="54">
        <v>423.43486738000001</v>
      </c>
      <c r="G295" s="71">
        <v>10.602122613000001</v>
      </c>
      <c r="H295" s="50">
        <v>15.443128666</v>
      </c>
      <c r="I295" s="48">
        <v>15.565080447</v>
      </c>
      <c r="J295" s="50">
        <v>32.749600059999999</v>
      </c>
      <c r="K295" s="50">
        <v>95.190379418999996</v>
      </c>
      <c r="L295" s="50">
        <v>99.745274488999996</v>
      </c>
      <c r="M295" s="50">
        <v>216.66967202000001</v>
      </c>
      <c r="N295" s="50">
        <v>257.99015893000001</v>
      </c>
      <c r="O295" s="50">
        <v>370.70730701999997</v>
      </c>
      <c r="P295" s="50">
        <v>562.39594007000005</v>
      </c>
      <c r="Q295" s="50">
        <v>658.95758369999999</v>
      </c>
      <c r="R295" s="50">
        <v>892.98410776000003</v>
      </c>
      <c r="S295" s="50">
        <v>1151.322758</v>
      </c>
      <c r="T295" s="50">
        <v>2050.5181054999998</v>
      </c>
      <c r="U295" s="50">
        <v>2910.8491920000001</v>
      </c>
      <c r="V295" s="50">
        <v>5489.2942429000004</v>
      </c>
      <c r="W295" s="50">
        <v>9136.4641255999995</v>
      </c>
      <c r="X295" s="50">
        <v>15173.497971999999</v>
      </c>
      <c r="Y295" s="50">
        <v>29714.278663000001</v>
      </c>
    </row>
    <row r="296" spans="1:25" x14ac:dyDescent="0.3">
      <c r="A296" s="8" t="s">
        <v>2842</v>
      </c>
      <c r="B296" s="8">
        <v>2020</v>
      </c>
      <c r="C296" s="11" t="s">
        <v>2768</v>
      </c>
      <c r="D296" s="45" t="s">
        <v>2854</v>
      </c>
      <c r="E296" s="12" t="s">
        <v>2752</v>
      </c>
      <c r="F296" s="54">
        <v>362.1777874</v>
      </c>
      <c r="G296" s="71">
        <v>10.93794224</v>
      </c>
      <c r="H296" s="50">
        <v>11.882629984999999</v>
      </c>
      <c r="I296" s="48">
        <v>11.899181676</v>
      </c>
      <c r="J296" s="50">
        <v>25.111197835999999</v>
      </c>
      <c r="K296" s="50">
        <v>62.056487443000002</v>
      </c>
      <c r="L296" s="50">
        <v>71.871466796000007</v>
      </c>
      <c r="M296" s="50">
        <v>148.567398</v>
      </c>
      <c r="N296" s="50">
        <v>189.41927429</v>
      </c>
      <c r="O296" s="50">
        <v>284.44064873999997</v>
      </c>
      <c r="P296" s="50">
        <v>446.93135225999998</v>
      </c>
      <c r="Q296" s="50">
        <v>467.35232860999997</v>
      </c>
      <c r="R296" s="50">
        <v>660.55609991999995</v>
      </c>
      <c r="S296" s="50">
        <v>936.85836469000003</v>
      </c>
      <c r="T296" s="50">
        <v>1623.6694609000001</v>
      </c>
      <c r="U296" s="50">
        <v>2361.5178486999998</v>
      </c>
      <c r="V296" s="50">
        <v>4587.0044434000001</v>
      </c>
      <c r="W296" s="50">
        <v>7830.5304950999998</v>
      </c>
      <c r="X296" s="50">
        <v>13789.136977</v>
      </c>
      <c r="Y296" s="50">
        <v>28343.380191</v>
      </c>
    </row>
    <row r="297" spans="1:25" x14ac:dyDescent="0.3">
      <c r="A297" s="8" t="s">
        <v>2842</v>
      </c>
      <c r="B297" s="8">
        <v>2021</v>
      </c>
      <c r="C297" s="11" t="s">
        <v>2770</v>
      </c>
      <c r="D297" s="45" t="s">
        <v>2854</v>
      </c>
      <c r="E297" s="12" t="s">
        <v>2752</v>
      </c>
      <c r="F297" s="54">
        <v>285.09652434999998</v>
      </c>
      <c r="G297" s="71">
        <v>0</v>
      </c>
      <c r="H297" s="50">
        <v>0</v>
      </c>
      <c r="I297" s="48">
        <v>7.9359460589999999</v>
      </c>
      <c r="J297" s="50">
        <v>17.157159506999999</v>
      </c>
      <c r="K297" s="50">
        <v>35.595478991999997</v>
      </c>
      <c r="L297" s="50">
        <v>63.702246467000002</v>
      </c>
      <c r="M297" s="50">
        <v>49.218199972000001</v>
      </c>
      <c r="N297" s="50">
        <v>148.5786626</v>
      </c>
      <c r="O297" s="50">
        <v>161.54232264999999</v>
      </c>
      <c r="P297" s="50">
        <v>196.0204459</v>
      </c>
      <c r="Q297" s="50">
        <v>273.63665214000002</v>
      </c>
      <c r="R297" s="50">
        <v>483.47357086</v>
      </c>
      <c r="S297" s="50">
        <v>704.05412744</v>
      </c>
      <c r="T297" s="50">
        <v>1318.5888828</v>
      </c>
      <c r="U297" s="50">
        <v>1720.3018718000001</v>
      </c>
      <c r="V297" s="50">
        <v>3149.7968037999999</v>
      </c>
      <c r="W297" s="50">
        <v>5353.3647207000004</v>
      </c>
      <c r="X297" s="50">
        <v>8694.1526462000002</v>
      </c>
      <c r="Y297" s="50">
        <v>19316.231634</v>
      </c>
    </row>
    <row r="298" spans="1:25" x14ac:dyDescent="0.3">
      <c r="A298" s="8" t="s">
        <v>2842</v>
      </c>
      <c r="B298" s="8">
        <v>2021</v>
      </c>
      <c r="C298" s="11" t="s">
        <v>2769</v>
      </c>
      <c r="D298" s="45" t="s">
        <v>2854</v>
      </c>
      <c r="E298" s="12" t="s">
        <v>2752</v>
      </c>
      <c r="F298" s="54">
        <v>407.27898001</v>
      </c>
      <c r="G298" s="71">
        <v>10.852658625</v>
      </c>
      <c r="H298" s="50">
        <v>23.417490808</v>
      </c>
      <c r="I298" s="48">
        <v>7.6260795227999996</v>
      </c>
      <c r="J298" s="50">
        <v>32.780313532999998</v>
      </c>
      <c r="K298" s="50">
        <v>76.483225934999993</v>
      </c>
      <c r="L298" s="50">
        <v>100.79100298</v>
      </c>
      <c r="M298" s="50">
        <v>130.82978725999999</v>
      </c>
      <c r="N298" s="50">
        <v>242.28422114</v>
      </c>
      <c r="O298" s="50">
        <v>232.33835182999999</v>
      </c>
      <c r="P298" s="50">
        <v>336.14274043</v>
      </c>
      <c r="Q298" s="50">
        <v>653.13983124000003</v>
      </c>
      <c r="R298" s="50">
        <v>680.98651529999995</v>
      </c>
      <c r="S298" s="50">
        <v>1197.3512075000001</v>
      </c>
      <c r="T298" s="50">
        <v>1734.7567031999999</v>
      </c>
      <c r="U298" s="50">
        <v>2883.8151552999998</v>
      </c>
      <c r="V298" s="50">
        <v>4088.8958456999999</v>
      </c>
      <c r="W298" s="50">
        <v>7551.6205167999997</v>
      </c>
      <c r="X298" s="50">
        <v>11383.740037</v>
      </c>
      <c r="Y298" s="50">
        <v>20060.954334999999</v>
      </c>
    </row>
    <row r="299" spans="1:25" x14ac:dyDescent="0.3">
      <c r="A299" s="8" t="s">
        <v>2842</v>
      </c>
      <c r="B299" s="8">
        <v>2021</v>
      </c>
      <c r="C299" s="11" t="s">
        <v>2768</v>
      </c>
      <c r="D299" s="45" t="s">
        <v>2854</v>
      </c>
      <c r="E299" s="12" t="s">
        <v>2752</v>
      </c>
      <c r="F299" s="54">
        <v>347.67791473</v>
      </c>
      <c r="G299" s="71">
        <v>5.5765128888</v>
      </c>
      <c r="H299" s="50">
        <v>12.039511957</v>
      </c>
      <c r="I299" s="48">
        <v>7.7779278046</v>
      </c>
      <c r="J299" s="50">
        <v>25.147335038000001</v>
      </c>
      <c r="K299" s="50">
        <v>56.280625452999999</v>
      </c>
      <c r="L299" s="50">
        <v>82.350234443000005</v>
      </c>
      <c r="M299" s="50">
        <v>89.767884000999999</v>
      </c>
      <c r="N299" s="50">
        <v>194.47174423999999</v>
      </c>
      <c r="O299" s="50">
        <v>196.35303422999999</v>
      </c>
      <c r="P299" s="50">
        <v>264.10411190999997</v>
      </c>
      <c r="Q299" s="50">
        <v>456.20513738</v>
      </c>
      <c r="R299" s="50">
        <v>578.93782210999996</v>
      </c>
      <c r="S299" s="50">
        <v>942.76427698999998</v>
      </c>
      <c r="T299" s="50">
        <v>1518.8549786999999</v>
      </c>
      <c r="U299" s="50">
        <v>2272.3622362000001</v>
      </c>
      <c r="V299" s="50">
        <v>3576.3905341</v>
      </c>
      <c r="W299" s="50">
        <v>6280.6087525000003</v>
      </c>
      <c r="X299" s="50">
        <v>9727.0357875999998</v>
      </c>
      <c r="Y299" s="50">
        <v>19552.990468</v>
      </c>
    </row>
    <row r="300" spans="1:25" x14ac:dyDescent="0.3">
      <c r="A300" s="8" t="s">
        <v>2842</v>
      </c>
      <c r="B300" s="8">
        <v>2020</v>
      </c>
      <c r="C300" s="11" t="s">
        <v>2770</v>
      </c>
      <c r="D300" s="45" t="s">
        <v>2854</v>
      </c>
      <c r="E300" s="12" t="s">
        <v>63</v>
      </c>
      <c r="F300" s="40">
        <v>6</v>
      </c>
      <c r="G300" s="72">
        <v>1</v>
      </c>
      <c r="H300" s="36">
        <v>1</v>
      </c>
      <c r="I300" s="17">
        <v>1</v>
      </c>
      <c r="J300" s="36">
        <v>2</v>
      </c>
      <c r="K300" s="36">
        <v>4</v>
      </c>
      <c r="L300" s="36">
        <v>7</v>
      </c>
      <c r="M300" s="36">
        <v>13</v>
      </c>
      <c r="N300" s="36">
        <v>19</v>
      </c>
      <c r="O300" s="36">
        <v>28</v>
      </c>
      <c r="P300" s="36">
        <v>52</v>
      </c>
      <c r="Q300" s="36">
        <v>50</v>
      </c>
      <c r="R300" s="36">
        <v>77</v>
      </c>
      <c r="S300" s="36">
        <v>113</v>
      </c>
      <c r="T300" s="36">
        <v>162</v>
      </c>
      <c r="U300" s="36">
        <v>236</v>
      </c>
      <c r="V300" s="36">
        <v>355</v>
      </c>
      <c r="W300" s="36">
        <v>484</v>
      </c>
      <c r="X300" s="36">
        <v>573</v>
      </c>
      <c r="Y300" s="36">
        <v>707</v>
      </c>
    </row>
    <row r="301" spans="1:25" x14ac:dyDescent="0.3">
      <c r="A301" s="8" t="s">
        <v>2842</v>
      </c>
      <c r="B301" s="8">
        <v>2020</v>
      </c>
      <c r="C301" s="11" t="s">
        <v>2769</v>
      </c>
      <c r="D301" s="45" t="s">
        <v>2854</v>
      </c>
      <c r="E301" s="12" t="s">
        <v>63</v>
      </c>
      <c r="F301" s="40">
        <v>9</v>
      </c>
      <c r="G301" s="72">
        <v>1</v>
      </c>
      <c r="H301" s="36">
        <v>2</v>
      </c>
      <c r="I301" s="17">
        <v>2</v>
      </c>
      <c r="J301" s="36">
        <v>4</v>
      </c>
      <c r="K301" s="36">
        <v>14</v>
      </c>
      <c r="L301" s="36">
        <v>16</v>
      </c>
      <c r="M301" s="36">
        <v>34</v>
      </c>
      <c r="N301" s="36">
        <v>38</v>
      </c>
      <c r="O301" s="36">
        <v>50</v>
      </c>
      <c r="P301" s="36">
        <v>81</v>
      </c>
      <c r="Q301" s="36">
        <v>106</v>
      </c>
      <c r="R301" s="36">
        <v>146</v>
      </c>
      <c r="S301" s="36">
        <v>166</v>
      </c>
      <c r="T301" s="36">
        <v>251</v>
      </c>
      <c r="U301" s="36">
        <v>334</v>
      </c>
      <c r="V301" s="36">
        <v>414</v>
      </c>
      <c r="W301" s="36">
        <v>466</v>
      </c>
      <c r="X301" s="36">
        <v>413</v>
      </c>
      <c r="Y301" s="36">
        <v>343</v>
      </c>
    </row>
    <row r="302" spans="1:25" x14ac:dyDescent="0.3">
      <c r="A302" s="8" t="s">
        <v>2842</v>
      </c>
      <c r="B302" s="8">
        <v>2020</v>
      </c>
      <c r="C302" s="11" t="s">
        <v>2768</v>
      </c>
      <c r="D302" s="45" t="s">
        <v>2854</v>
      </c>
      <c r="E302" s="12" t="s">
        <v>63</v>
      </c>
      <c r="F302" s="40">
        <v>15</v>
      </c>
      <c r="G302" s="72">
        <v>2</v>
      </c>
      <c r="H302" s="36">
        <v>3</v>
      </c>
      <c r="I302" s="17">
        <v>3</v>
      </c>
      <c r="J302" s="36">
        <v>6</v>
      </c>
      <c r="K302" s="36">
        <v>18</v>
      </c>
      <c r="L302" s="36">
        <v>23</v>
      </c>
      <c r="M302" s="36">
        <v>47</v>
      </c>
      <c r="N302" s="36">
        <v>57</v>
      </c>
      <c r="O302" s="36">
        <v>78</v>
      </c>
      <c r="P302" s="36">
        <v>133</v>
      </c>
      <c r="Q302" s="36">
        <v>156</v>
      </c>
      <c r="R302" s="36">
        <v>223</v>
      </c>
      <c r="S302" s="36">
        <v>279</v>
      </c>
      <c r="T302" s="36">
        <v>413</v>
      </c>
      <c r="U302" s="36">
        <v>570</v>
      </c>
      <c r="V302" s="36">
        <v>769</v>
      </c>
      <c r="W302" s="36">
        <v>950</v>
      </c>
      <c r="X302" s="36">
        <v>986</v>
      </c>
      <c r="Y302" s="36">
        <v>1050</v>
      </c>
    </row>
    <row r="303" spans="1:25" x14ac:dyDescent="0.3">
      <c r="A303" s="8" t="s">
        <v>2842</v>
      </c>
      <c r="B303" s="8">
        <v>2021</v>
      </c>
      <c r="C303" s="11" t="s">
        <v>2770</v>
      </c>
      <c r="D303" s="45" t="s">
        <v>2854</v>
      </c>
      <c r="E303" s="12" t="s">
        <v>63</v>
      </c>
      <c r="F303" s="40">
        <v>6</v>
      </c>
      <c r="G303" s="72">
        <v>0</v>
      </c>
      <c r="H303" s="36">
        <v>0</v>
      </c>
      <c r="I303" s="17">
        <v>1</v>
      </c>
      <c r="J303" s="36">
        <v>2</v>
      </c>
      <c r="K303" s="36">
        <v>5</v>
      </c>
      <c r="L303" s="36">
        <v>10</v>
      </c>
      <c r="M303" s="36">
        <v>8</v>
      </c>
      <c r="N303" s="36">
        <v>23</v>
      </c>
      <c r="O303" s="36">
        <v>23</v>
      </c>
      <c r="P303" s="36">
        <v>29</v>
      </c>
      <c r="Q303" s="36">
        <v>47</v>
      </c>
      <c r="R303" s="36">
        <v>85</v>
      </c>
      <c r="S303" s="36">
        <v>111</v>
      </c>
      <c r="T303" s="36">
        <v>177</v>
      </c>
      <c r="U303" s="36">
        <v>222</v>
      </c>
      <c r="V303" s="36">
        <v>298</v>
      </c>
      <c r="W303" s="36">
        <v>378</v>
      </c>
      <c r="X303" s="36">
        <v>392</v>
      </c>
      <c r="Y303" s="36">
        <v>502</v>
      </c>
    </row>
    <row r="304" spans="1:25" x14ac:dyDescent="0.3">
      <c r="A304" s="8" t="s">
        <v>2842</v>
      </c>
      <c r="B304" s="8">
        <v>2021</v>
      </c>
      <c r="C304" s="11" t="s">
        <v>2769</v>
      </c>
      <c r="D304" s="45" t="s">
        <v>2854</v>
      </c>
      <c r="E304" s="12" t="s">
        <v>63</v>
      </c>
      <c r="F304" s="40">
        <v>9</v>
      </c>
      <c r="G304" s="72">
        <v>1</v>
      </c>
      <c r="H304" s="36">
        <v>3</v>
      </c>
      <c r="I304" s="17">
        <v>1</v>
      </c>
      <c r="J304" s="36">
        <v>4</v>
      </c>
      <c r="K304" s="36">
        <v>11</v>
      </c>
      <c r="L304" s="36">
        <v>16</v>
      </c>
      <c r="M304" s="36">
        <v>21</v>
      </c>
      <c r="N304" s="36">
        <v>36</v>
      </c>
      <c r="O304" s="36">
        <v>32</v>
      </c>
      <c r="P304" s="36">
        <v>47</v>
      </c>
      <c r="Q304" s="36">
        <v>104</v>
      </c>
      <c r="R304" s="36">
        <v>112</v>
      </c>
      <c r="S304" s="36">
        <v>177</v>
      </c>
      <c r="T304" s="36">
        <v>216</v>
      </c>
      <c r="U304" s="36">
        <v>336</v>
      </c>
      <c r="V304" s="36">
        <v>322</v>
      </c>
      <c r="W304" s="36">
        <v>389</v>
      </c>
      <c r="X304" s="36">
        <v>320</v>
      </c>
      <c r="Y304" s="36">
        <v>243</v>
      </c>
    </row>
    <row r="305" spans="1:25" x14ac:dyDescent="0.3">
      <c r="A305" s="8" t="s">
        <v>2842</v>
      </c>
      <c r="B305" s="8">
        <v>2021</v>
      </c>
      <c r="C305" s="11" t="s">
        <v>2768</v>
      </c>
      <c r="D305" s="45" t="s">
        <v>2854</v>
      </c>
      <c r="E305" s="12" t="s">
        <v>63</v>
      </c>
      <c r="F305" s="40">
        <v>15</v>
      </c>
      <c r="G305" s="72">
        <v>1</v>
      </c>
      <c r="H305" s="36">
        <v>3</v>
      </c>
      <c r="I305" s="17">
        <v>2</v>
      </c>
      <c r="J305" s="36">
        <v>6</v>
      </c>
      <c r="K305" s="36">
        <v>16</v>
      </c>
      <c r="L305" s="36">
        <v>26</v>
      </c>
      <c r="M305" s="36">
        <v>29</v>
      </c>
      <c r="N305" s="36">
        <v>59</v>
      </c>
      <c r="O305" s="36">
        <v>55</v>
      </c>
      <c r="P305" s="36">
        <v>76</v>
      </c>
      <c r="Q305" s="36">
        <v>151</v>
      </c>
      <c r="R305" s="36">
        <v>197</v>
      </c>
      <c r="S305" s="36">
        <v>288</v>
      </c>
      <c r="T305" s="36">
        <v>393</v>
      </c>
      <c r="U305" s="36">
        <v>558</v>
      </c>
      <c r="V305" s="36">
        <v>620</v>
      </c>
      <c r="W305" s="36">
        <v>767</v>
      </c>
      <c r="X305" s="36">
        <v>712</v>
      </c>
      <c r="Y305" s="36">
        <v>745</v>
      </c>
    </row>
    <row r="306" spans="1:25" x14ac:dyDescent="0.3">
      <c r="A306" s="8" t="s">
        <v>2842</v>
      </c>
      <c r="B306" s="8">
        <v>2020</v>
      </c>
      <c r="C306" s="11" t="s">
        <v>2770</v>
      </c>
      <c r="D306" s="68" t="s">
        <v>2728</v>
      </c>
      <c r="E306" s="12" t="s">
        <v>2752</v>
      </c>
      <c r="F306" s="54">
        <v>0</v>
      </c>
      <c r="G306" s="71">
        <v>0</v>
      </c>
      <c r="H306" s="50">
        <v>0</v>
      </c>
      <c r="I306" s="48">
        <v>0</v>
      </c>
      <c r="J306" s="50">
        <v>0</v>
      </c>
      <c r="K306" s="50">
        <v>0</v>
      </c>
      <c r="L306" s="50">
        <v>0</v>
      </c>
      <c r="M306" s="50">
        <v>0</v>
      </c>
      <c r="N306" s="50">
        <v>6.5092594719000001</v>
      </c>
      <c r="O306" s="50">
        <v>14.352853748999999</v>
      </c>
      <c r="P306" s="50">
        <v>32.560942830000002</v>
      </c>
      <c r="Q306" s="50">
        <v>46.260115171999999</v>
      </c>
      <c r="R306" s="50">
        <v>51.695144542000001</v>
      </c>
      <c r="S306" s="50">
        <v>97.642369176000003</v>
      </c>
      <c r="T306" s="50">
        <v>90.940762761000002</v>
      </c>
      <c r="U306" s="50">
        <v>379.06596560000003</v>
      </c>
      <c r="V306" s="50">
        <v>704.77507562999995</v>
      </c>
      <c r="W306" s="50">
        <v>1550.1540757</v>
      </c>
      <c r="X306" s="50">
        <v>3432.1542973999999</v>
      </c>
      <c r="Y306" s="50">
        <v>8077.6662606</v>
      </c>
    </row>
    <row r="307" spans="1:25" x14ac:dyDescent="0.3">
      <c r="A307" s="8" t="s">
        <v>2842</v>
      </c>
      <c r="B307" s="8">
        <v>2020</v>
      </c>
      <c r="C307" s="11" t="s">
        <v>2769</v>
      </c>
      <c r="D307" s="68" t="s">
        <v>2728</v>
      </c>
      <c r="E307" s="12" t="s">
        <v>2752</v>
      </c>
      <c r="F307" s="54">
        <v>0</v>
      </c>
      <c r="G307" s="71">
        <v>0</v>
      </c>
      <c r="H307" s="50">
        <v>0</v>
      </c>
      <c r="I307" s="48">
        <v>0</v>
      </c>
      <c r="J307" s="50">
        <v>0</v>
      </c>
      <c r="K307" s="50">
        <v>0</v>
      </c>
      <c r="L307" s="50">
        <v>0</v>
      </c>
      <c r="M307" s="50">
        <v>0</v>
      </c>
      <c r="N307" s="50">
        <v>13.578429417000001</v>
      </c>
      <c r="O307" s="50">
        <v>22.242438420999999</v>
      </c>
      <c r="P307" s="50">
        <v>34.715798769999999</v>
      </c>
      <c r="Q307" s="50">
        <v>31.082904891999998</v>
      </c>
      <c r="R307" s="50">
        <v>67.279624557000005</v>
      </c>
      <c r="S307" s="50">
        <v>187.26334016000001</v>
      </c>
      <c r="T307" s="50">
        <v>302.26760918000002</v>
      </c>
      <c r="U307" s="50">
        <v>453.18610174999998</v>
      </c>
      <c r="V307" s="50">
        <v>1087.2515166999999</v>
      </c>
      <c r="W307" s="50">
        <v>2195.8883734999999</v>
      </c>
      <c r="X307" s="50">
        <v>3820.9292715000001</v>
      </c>
      <c r="Y307" s="50">
        <v>9009.5772039999993</v>
      </c>
    </row>
    <row r="308" spans="1:25" x14ac:dyDescent="0.3">
      <c r="A308" s="8" t="s">
        <v>2842</v>
      </c>
      <c r="B308" s="8">
        <v>2020</v>
      </c>
      <c r="C308" s="11" t="s">
        <v>2768</v>
      </c>
      <c r="D308" s="68" t="s">
        <v>2728</v>
      </c>
      <c r="E308" s="12" t="s">
        <v>2752</v>
      </c>
      <c r="F308" s="54">
        <v>0</v>
      </c>
      <c r="G308" s="71">
        <v>0</v>
      </c>
      <c r="H308" s="50">
        <v>0</v>
      </c>
      <c r="I308" s="48">
        <v>0</v>
      </c>
      <c r="J308" s="50">
        <v>0</v>
      </c>
      <c r="K308" s="50">
        <v>0</v>
      </c>
      <c r="L308" s="50">
        <v>0</v>
      </c>
      <c r="M308" s="50">
        <v>0</v>
      </c>
      <c r="N308" s="50">
        <v>9.9694354892000003</v>
      </c>
      <c r="O308" s="50">
        <v>18.233374918999999</v>
      </c>
      <c r="P308" s="50">
        <v>33.603861072000001</v>
      </c>
      <c r="Q308" s="50">
        <v>38.946027383999997</v>
      </c>
      <c r="R308" s="50">
        <v>59.242699545000001</v>
      </c>
      <c r="S308" s="50">
        <v>141.032442</v>
      </c>
      <c r="T308" s="50">
        <v>192.63874960000001</v>
      </c>
      <c r="U308" s="50">
        <v>414.30137696999998</v>
      </c>
      <c r="V308" s="50">
        <v>876.83960101000002</v>
      </c>
      <c r="W308" s="50">
        <v>1821.6286731</v>
      </c>
      <c r="X308" s="50">
        <v>3580.1410406</v>
      </c>
      <c r="Y308" s="50">
        <v>8368.0455801000007</v>
      </c>
    </row>
    <row r="309" spans="1:25" x14ac:dyDescent="0.3">
      <c r="A309" s="8" t="s">
        <v>2842</v>
      </c>
      <c r="B309" s="8">
        <v>2021</v>
      </c>
      <c r="C309" s="11" t="s">
        <v>2770</v>
      </c>
      <c r="D309" s="68" t="s">
        <v>2728</v>
      </c>
      <c r="E309" s="12" t="s">
        <v>2752</v>
      </c>
      <c r="F309" s="54">
        <v>0</v>
      </c>
      <c r="G309" s="71">
        <v>0</v>
      </c>
      <c r="H309" s="50">
        <v>0</v>
      </c>
      <c r="I309" s="48">
        <v>0</v>
      </c>
      <c r="J309" s="50">
        <v>0</v>
      </c>
      <c r="K309" s="50">
        <v>0</v>
      </c>
      <c r="L309" s="50">
        <v>6.3702246466999997</v>
      </c>
      <c r="M309" s="50">
        <v>0</v>
      </c>
      <c r="N309" s="50">
        <v>0</v>
      </c>
      <c r="O309" s="50">
        <v>0</v>
      </c>
      <c r="P309" s="50">
        <v>6.7593257207999997</v>
      </c>
      <c r="Q309" s="50">
        <v>5.8220564284999998</v>
      </c>
      <c r="R309" s="50">
        <v>11.375848725999999</v>
      </c>
      <c r="S309" s="50">
        <v>6.3428299769000001</v>
      </c>
      <c r="T309" s="50">
        <v>0</v>
      </c>
      <c r="U309" s="50">
        <v>0</v>
      </c>
      <c r="V309" s="50">
        <v>10.569787932000001</v>
      </c>
      <c r="W309" s="50">
        <v>56.649362124</v>
      </c>
      <c r="X309" s="50">
        <v>66.536882496000004</v>
      </c>
      <c r="Y309" s="50">
        <v>115.43564722000001</v>
      </c>
    </row>
    <row r="310" spans="1:25" x14ac:dyDescent="0.3">
      <c r="A310" s="8" t="s">
        <v>2842</v>
      </c>
      <c r="B310" s="8">
        <v>2021</v>
      </c>
      <c r="C310" s="11" t="s">
        <v>2769</v>
      </c>
      <c r="D310" s="68" t="s">
        <v>2728</v>
      </c>
      <c r="E310" s="12" t="s">
        <v>2752</v>
      </c>
      <c r="F310" s="54">
        <v>0</v>
      </c>
      <c r="G310" s="71">
        <v>0</v>
      </c>
      <c r="H310" s="50">
        <v>0</v>
      </c>
      <c r="I310" s="48">
        <v>0</v>
      </c>
      <c r="J310" s="50">
        <v>0</v>
      </c>
      <c r="K310" s="50">
        <v>0</v>
      </c>
      <c r="L310" s="50">
        <v>0</v>
      </c>
      <c r="M310" s="50">
        <v>0</v>
      </c>
      <c r="N310" s="50">
        <v>0</v>
      </c>
      <c r="O310" s="50">
        <v>0</v>
      </c>
      <c r="P310" s="50">
        <v>0</v>
      </c>
      <c r="Q310" s="50">
        <v>0</v>
      </c>
      <c r="R310" s="50">
        <v>0</v>
      </c>
      <c r="S310" s="50">
        <v>13.529392175</v>
      </c>
      <c r="T310" s="50">
        <v>8.0312810333000009</v>
      </c>
      <c r="U310" s="50">
        <v>0</v>
      </c>
      <c r="V310" s="50">
        <v>38.095302910000001</v>
      </c>
      <c r="W310" s="50">
        <v>58.238718638999998</v>
      </c>
      <c r="X310" s="50">
        <v>35.574187615</v>
      </c>
      <c r="Y310" s="50">
        <v>82.555367634000007</v>
      </c>
    </row>
    <row r="311" spans="1:25" x14ac:dyDescent="0.3">
      <c r="A311" s="8" t="s">
        <v>2842</v>
      </c>
      <c r="B311" s="8">
        <v>2021</v>
      </c>
      <c r="C311" s="11" t="s">
        <v>2768</v>
      </c>
      <c r="D311" s="68" t="s">
        <v>2728</v>
      </c>
      <c r="E311" s="12" t="s">
        <v>2752</v>
      </c>
      <c r="F311" s="54">
        <v>0</v>
      </c>
      <c r="G311" s="71">
        <v>0</v>
      </c>
      <c r="H311" s="50">
        <v>0</v>
      </c>
      <c r="I311" s="48">
        <v>0</v>
      </c>
      <c r="J311" s="50">
        <v>0</v>
      </c>
      <c r="K311" s="50">
        <v>0</v>
      </c>
      <c r="L311" s="50">
        <v>3.1673167093000001</v>
      </c>
      <c r="M311" s="50">
        <v>0</v>
      </c>
      <c r="N311" s="50">
        <v>0</v>
      </c>
      <c r="O311" s="50">
        <v>0</v>
      </c>
      <c r="P311" s="50">
        <v>3.4750541039999998</v>
      </c>
      <c r="Q311" s="50">
        <v>3.0212260754</v>
      </c>
      <c r="R311" s="50">
        <v>5.8775413411999997</v>
      </c>
      <c r="S311" s="50">
        <v>9.8204612186000002</v>
      </c>
      <c r="T311" s="50">
        <v>3.8647709382</v>
      </c>
      <c r="U311" s="50">
        <v>0</v>
      </c>
      <c r="V311" s="50">
        <v>23.073487317000001</v>
      </c>
      <c r="W311" s="50">
        <v>57.319766971999996</v>
      </c>
      <c r="X311" s="50">
        <v>54.646268468999999</v>
      </c>
      <c r="Y311" s="50">
        <v>104.98249916</v>
      </c>
    </row>
    <row r="312" spans="1:25" x14ac:dyDescent="0.3">
      <c r="A312" s="8" t="s">
        <v>2842</v>
      </c>
      <c r="B312" s="8">
        <v>2020</v>
      </c>
      <c r="C312" s="11" t="s">
        <v>2770</v>
      </c>
      <c r="D312" s="68" t="s">
        <v>2728</v>
      </c>
      <c r="E312" s="12" t="s">
        <v>63</v>
      </c>
      <c r="F312" s="40">
        <v>0</v>
      </c>
      <c r="G312" s="72">
        <v>0</v>
      </c>
      <c r="H312" s="36">
        <v>0</v>
      </c>
      <c r="I312" s="17">
        <v>0</v>
      </c>
      <c r="J312" s="36">
        <v>0</v>
      </c>
      <c r="K312" s="36">
        <v>0</v>
      </c>
      <c r="L312" s="36">
        <v>0</v>
      </c>
      <c r="M312" s="36">
        <v>0</v>
      </c>
      <c r="N312" s="36">
        <v>1</v>
      </c>
      <c r="O312" s="36">
        <v>2</v>
      </c>
      <c r="P312" s="36">
        <v>5</v>
      </c>
      <c r="Q312" s="36">
        <v>8</v>
      </c>
      <c r="R312" s="36">
        <v>9</v>
      </c>
      <c r="S312" s="36">
        <v>15</v>
      </c>
      <c r="T312" s="36">
        <v>12</v>
      </c>
      <c r="U312" s="36">
        <v>48</v>
      </c>
      <c r="V312" s="36">
        <v>65</v>
      </c>
      <c r="W312" s="36">
        <v>109</v>
      </c>
      <c r="X312" s="36">
        <v>152</v>
      </c>
      <c r="Y312" s="36">
        <v>206</v>
      </c>
    </row>
    <row r="313" spans="1:25" x14ac:dyDescent="0.3">
      <c r="A313" s="8" t="s">
        <v>2842</v>
      </c>
      <c r="B313" s="8">
        <v>2020</v>
      </c>
      <c r="C313" s="11" t="s">
        <v>2769</v>
      </c>
      <c r="D313" s="68" t="s">
        <v>2728</v>
      </c>
      <c r="E313" s="12" t="s">
        <v>63</v>
      </c>
      <c r="F313" s="40">
        <v>0</v>
      </c>
      <c r="G313" s="72">
        <v>0</v>
      </c>
      <c r="H313" s="36">
        <v>0</v>
      </c>
      <c r="I313" s="17">
        <v>0</v>
      </c>
      <c r="J313" s="36">
        <v>0</v>
      </c>
      <c r="K313" s="36">
        <v>0</v>
      </c>
      <c r="L313" s="36">
        <v>0</v>
      </c>
      <c r="M313" s="36">
        <v>0</v>
      </c>
      <c r="N313" s="36">
        <v>2</v>
      </c>
      <c r="O313" s="36">
        <v>3</v>
      </c>
      <c r="P313" s="36">
        <v>5</v>
      </c>
      <c r="Q313" s="36">
        <v>5</v>
      </c>
      <c r="R313" s="36">
        <v>11</v>
      </c>
      <c r="S313" s="36">
        <v>27</v>
      </c>
      <c r="T313" s="36">
        <v>37</v>
      </c>
      <c r="U313" s="36">
        <v>52</v>
      </c>
      <c r="V313" s="36">
        <v>82</v>
      </c>
      <c r="W313" s="36">
        <v>112</v>
      </c>
      <c r="X313" s="36">
        <v>104</v>
      </c>
      <c r="Y313" s="36">
        <v>104</v>
      </c>
    </row>
    <row r="314" spans="1:25" x14ac:dyDescent="0.3">
      <c r="A314" s="8" t="s">
        <v>2842</v>
      </c>
      <c r="B314" s="8">
        <v>2020</v>
      </c>
      <c r="C314" s="11" t="s">
        <v>2768</v>
      </c>
      <c r="D314" s="68" t="s">
        <v>2728</v>
      </c>
      <c r="E314" s="12" t="s">
        <v>63</v>
      </c>
      <c r="F314" s="40">
        <v>0</v>
      </c>
      <c r="G314" s="72">
        <v>0</v>
      </c>
      <c r="H314" s="36">
        <v>0</v>
      </c>
      <c r="I314" s="17">
        <v>0</v>
      </c>
      <c r="J314" s="36">
        <v>0</v>
      </c>
      <c r="K314" s="36">
        <v>0</v>
      </c>
      <c r="L314" s="36">
        <v>0</v>
      </c>
      <c r="M314" s="36">
        <v>0</v>
      </c>
      <c r="N314" s="36">
        <v>3</v>
      </c>
      <c r="O314" s="36">
        <v>5</v>
      </c>
      <c r="P314" s="36">
        <v>10</v>
      </c>
      <c r="Q314" s="36">
        <v>13</v>
      </c>
      <c r="R314" s="36">
        <v>20</v>
      </c>
      <c r="S314" s="36">
        <v>42</v>
      </c>
      <c r="T314" s="36">
        <v>49</v>
      </c>
      <c r="U314" s="36">
        <v>100</v>
      </c>
      <c r="V314" s="36">
        <v>147</v>
      </c>
      <c r="W314" s="36">
        <v>221</v>
      </c>
      <c r="X314" s="36">
        <v>256</v>
      </c>
      <c r="Y314" s="36">
        <v>310</v>
      </c>
    </row>
    <row r="315" spans="1:25" x14ac:dyDescent="0.3">
      <c r="A315" s="8" t="s">
        <v>2842</v>
      </c>
      <c r="B315" s="8">
        <v>2021</v>
      </c>
      <c r="C315" s="11" t="s">
        <v>2770</v>
      </c>
      <c r="D315" s="68" t="s">
        <v>2728</v>
      </c>
      <c r="E315" s="12" t="s">
        <v>63</v>
      </c>
      <c r="F315" s="40">
        <v>0</v>
      </c>
      <c r="G315" s="72">
        <v>0</v>
      </c>
      <c r="H315" s="36">
        <v>0</v>
      </c>
      <c r="I315" s="17">
        <v>0</v>
      </c>
      <c r="J315" s="36">
        <v>0</v>
      </c>
      <c r="K315" s="36">
        <v>0</v>
      </c>
      <c r="L315" s="36">
        <v>1</v>
      </c>
      <c r="M315" s="36">
        <v>0</v>
      </c>
      <c r="N315" s="36">
        <v>0</v>
      </c>
      <c r="O315" s="36">
        <v>0</v>
      </c>
      <c r="P315" s="36">
        <v>1</v>
      </c>
      <c r="Q315" s="36">
        <v>1</v>
      </c>
      <c r="R315" s="36">
        <v>2</v>
      </c>
      <c r="S315" s="36">
        <v>1</v>
      </c>
      <c r="T315" s="36">
        <v>0</v>
      </c>
      <c r="U315" s="36">
        <v>0</v>
      </c>
      <c r="V315" s="36">
        <v>1</v>
      </c>
      <c r="W315" s="36">
        <v>4</v>
      </c>
      <c r="X315" s="36">
        <v>3</v>
      </c>
      <c r="Y315" s="36">
        <v>3</v>
      </c>
    </row>
    <row r="316" spans="1:25" x14ac:dyDescent="0.3">
      <c r="A316" s="8" t="s">
        <v>2842</v>
      </c>
      <c r="B316" s="8">
        <v>2021</v>
      </c>
      <c r="C316" s="11" t="s">
        <v>2769</v>
      </c>
      <c r="D316" s="68" t="s">
        <v>2728</v>
      </c>
      <c r="E316" s="12" t="s">
        <v>63</v>
      </c>
      <c r="F316" s="40">
        <v>0</v>
      </c>
      <c r="G316" s="72">
        <v>0</v>
      </c>
      <c r="H316" s="36">
        <v>0</v>
      </c>
      <c r="I316" s="17">
        <v>0</v>
      </c>
      <c r="J316" s="36">
        <v>0</v>
      </c>
      <c r="K316" s="36">
        <v>0</v>
      </c>
      <c r="L316" s="36">
        <v>0</v>
      </c>
      <c r="M316" s="36">
        <v>0</v>
      </c>
      <c r="N316" s="36">
        <v>0</v>
      </c>
      <c r="O316" s="36">
        <v>0</v>
      </c>
      <c r="P316" s="36">
        <v>0</v>
      </c>
      <c r="Q316" s="36">
        <v>0</v>
      </c>
      <c r="R316" s="36">
        <v>0</v>
      </c>
      <c r="S316" s="36">
        <v>2</v>
      </c>
      <c r="T316" s="36">
        <v>1</v>
      </c>
      <c r="U316" s="36">
        <v>0</v>
      </c>
      <c r="V316" s="36">
        <v>3</v>
      </c>
      <c r="W316" s="36">
        <v>3</v>
      </c>
      <c r="X316" s="36">
        <v>1</v>
      </c>
      <c r="Y316" s="36">
        <v>1</v>
      </c>
    </row>
    <row r="317" spans="1:25" x14ac:dyDescent="0.3">
      <c r="A317" s="8" t="s">
        <v>2842</v>
      </c>
      <c r="B317" s="8">
        <v>2021</v>
      </c>
      <c r="C317" s="11" t="s">
        <v>2768</v>
      </c>
      <c r="D317" s="68" t="s">
        <v>2728</v>
      </c>
      <c r="E317" s="12" t="s">
        <v>63</v>
      </c>
      <c r="F317" s="40">
        <v>0</v>
      </c>
      <c r="G317" s="64">
        <v>0</v>
      </c>
      <c r="H317" s="36">
        <v>0</v>
      </c>
      <c r="I317" s="17">
        <v>0</v>
      </c>
      <c r="J317" s="36">
        <v>0</v>
      </c>
      <c r="K317" s="36">
        <v>0</v>
      </c>
      <c r="L317" s="36">
        <v>1</v>
      </c>
      <c r="M317" s="36">
        <v>0</v>
      </c>
      <c r="N317" s="36">
        <v>0</v>
      </c>
      <c r="O317" s="36">
        <v>0</v>
      </c>
      <c r="P317" s="36">
        <v>1</v>
      </c>
      <c r="Q317" s="36">
        <v>1</v>
      </c>
      <c r="R317" s="36">
        <v>2</v>
      </c>
      <c r="S317" s="36">
        <v>3</v>
      </c>
      <c r="T317" s="36">
        <v>1</v>
      </c>
      <c r="U317" s="36">
        <v>0</v>
      </c>
      <c r="V317" s="36">
        <v>4</v>
      </c>
      <c r="W317" s="36">
        <v>7</v>
      </c>
      <c r="X317" s="36">
        <v>4</v>
      </c>
      <c r="Y317" s="36">
        <v>4</v>
      </c>
    </row>
    <row r="318" spans="1:25" x14ac:dyDescent="0.3">
      <c r="A318" s="8" t="s">
        <v>2842</v>
      </c>
      <c r="B318" s="8">
        <v>2020</v>
      </c>
      <c r="C318" s="11" t="s">
        <v>2770</v>
      </c>
      <c r="D318" s="68" t="s">
        <v>2841</v>
      </c>
      <c r="E318" s="12" t="s">
        <v>2752</v>
      </c>
      <c r="F318" s="54">
        <v>0</v>
      </c>
      <c r="G318" s="71">
        <v>0</v>
      </c>
      <c r="H318" s="50">
        <v>0</v>
      </c>
      <c r="I318" s="48">
        <v>0</v>
      </c>
      <c r="J318" s="50">
        <v>0</v>
      </c>
      <c r="K318" s="50">
        <v>0</v>
      </c>
      <c r="L318" s="50">
        <v>0</v>
      </c>
      <c r="M318" s="50">
        <v>0</v>
      </c>
      <c r="N318" s="50">
        <v>6.5092594719000001</v>
      </c>
      <c r="O318" s="50">
        <v>7.1764268744999997</v>
      </c>
      <c r="P318" s="50">
        <v>26.048754263999999</v>
      </c>
      <c r="Q318" s="50">
        <v>34.695086379000003</v>
      </c>
      <c r="R318" s="50">
        <v>45.951239592999997</v>
      </c>
      <c r="S318" s="50">
        <v>71.604404062</v>
      </c>
      <c r="T318" s="50">
        <v>68.205572071000006</v>
      </c>
      <c r="U318" s="50">
        <v>323.78551228999999</v>
      </c>
      <c r="V318" s="50">
        <v>661.40430174999995</v>
      </c>
      <c r="W318" s="50">
        <v>1294.1653292999999</v>
      </c>
      <c r="X318" s="50">
        <v>3228.9346350999999</v>
      </c>
      <c r="Y318" s="50">
        <v>7646.3345670999997</v>
      </c>
    </row>
    <row r="319" spans="1:25" x14ac:dyDescent="0.3">
      <c r="A319" s="8" t="s">
        <v>2842</v>
      </c>
      <c r="B319" s="8">
        <v>2020</v>
      </c>
      <c r="C319" s="11" t="s">
        <v>2769</v>
      </c>
      <c r="D319" s="68" t="s">
        <v>2841</v>
      </c>
      <c r="E319" s="12" t="s">
        <v>2752</v>
      </c>
      <c r="F319" s="54">
        <v>0</v>
      </c>
      <c r="G319" s="71">
        <v>0</v>
      </c>
      <c r="H319" s="50">
        <v>0</v>
      </c>
      <c r="I319" s="48">
        <v>0</v>
      </c>
      <c r="J319" s="50">
        <v>0</v>
      </c>
      <c r="K319" s="50">
        <v>0</v>
      </c>
      <c r="L319" s="50">
        <v>0</v>
      </c>
      <c r="M319" s="50">
        <v>0</v>
      </c>
      <c r="N319" s="50">
        <v>6.7892147087000003</v>
      </c>
      <c r="O319" s="50">
        <v>22.242438420999999</v>
      </c>
      <c r="P319" s="50">
        <v>34.715798769999999</v>
      </c>
      <c r="Q319" s="50">
        <v>18.649742934999999</v>
      </c>
      <c r="R319" s="50">
        <v>48.930636042000003</v>
      </c>
      <c r="S319" s="50">
        <v>166.45630236</v>
      </c>
      <c r="T319" s="50">
        <v>277.75942465000003</v>
      </c>
      <c r="U319" s="50">
        <v>400.89539769999999</v>
      </c>
      <c r="V319" s="50">
        <v>928.14153866000004</v>
      </c>
      <c r="W319" s="50">
        <v>2078.2514964000002</v>
      </c>
      <c r="X319" s="50">
        <v>3637.2307488000001</v>
      </c>
      <c r="Y319" s="50">
        <v>8229.9022537000001</v>
      </c>
    </row>
    <row r="320" spans="1:25" x14ac:dyDescent="0.3">
      <c r="A320" s="8" t="s">
        <v>2842</v>
      </c>
      <c r="B320" s="8">
        <v>2020</v>
      </c>
      <c r="C320" s="11" t="s">
        <v>2768</v>
      </c>
      <c r="D320" s="68" t="s">
        <v>2841</v>
      </c>
      <c r="E320" s="12" t="s">
        <v>2752</v>
      </c>
      <c r="F320" s="54">
        <v>0</v>
      </c>
      <c r="G320" s="71">
        <v>0</v>
      </c>
      <c r="H320" s="50">
        <v>0</v>
      </c>
      <c r="I320" s="48">
        <v>0</v>
      </c>
      <c r="J320" s="50">
        <v>0</v>
      </c>
      <c r="K320" s="50">
        <v>0</v>
      </c>
      <c r="L320" s="50">
        <v>0</v>
      </c>
      <c r="M320" s="50">
        <v>0</v>
      </c>
      <c r="N320" s="50">
        <v>6.6462903260999999</v>
      </c>
      <c r="O320" s="50">
        <v>14.586699935</v>
      </c>
      <c r="P320" s="50">
        <v>30.243474965000001</v>
      </c>
      <c r="Q320" s="50">
        <v>26.962634343000001</v>
      </c>
      <c r="R320" s="50">
        <v>47.394159635999998</v>
      </c>
      <c r="S320" s="50">
        <v>117.527035</v>
      </c>
      <c r="T320" s="50">
        <v>169.05033127999999</v>
      </c>
      <c r="U320" s="50">
        <v>360.44219797</v>
      </c>
      <c r="V320" s="50">
        <v>781.40127709000001</v>
      </c>
      <c r="W320" s="50">
        <v>1623.8047448</v>
      </c>
      <c r="X320" s="50">
        <v>3384.3520773999999</v>
      </c>
      <c r="Y320" s="50">
        <v>7828.1716716999999</v>
      </c>
    </row>
    <row r="321" spans="1:25" x14ac:dyDescent="0.3">
      <c r="A321" s="8" t="s">
        <v>2842</v>
      </c>
      <c r="B321" s="8">
        <v>2021</v>
      </c>
      <c r="C321" s="11" t="s">
        <v>2770</v>
      </c>
      <c r="D321" s="68" t="s">
        <v>2841</v>
      </c>
      <c r="E321" s="12" t="s">
        <v>2752</v>
      </c>
      <c r="F321" s="54">
        <v>0</v>
      </c>
      <c r="G321" s="71">
        <v>0</v>
      </c>
      <c r="H321" s="50">
        <v>0</v>
      </c>
      <c r="I321" s="48">
        <v>0</v>
      </c>
      <c r="J321" s="50">
        <v>0</v>
      </c>
      <c r="K321" s="50">
        <v>0</v>
      </c>
      <c r="L321" s="50">
        <v>6.3702246466999997</v>
      </c>
      <c r="M321" s="50">
        <v>0</v>
      </c>
      <c r="N321" s="50">
        <v>0</v>
      </c>
      <c r="O321" s="50">
        <v>0</v>
      </c>
      <c r="P321" s="50">
        <v>6.7593257207999997</v>
      </c>
      <c r="Q321" s="50">
        <v>5.8220564284999998</v>
      </c>
      <c r="R321" s="50">
        <v>11.375848725999999</v>
      </c>
      <c r="S321" s="50">
        <v>6.3428299769000001</v>
      </c>
      <c r="T321" s="50">
        <v>0</v>
      </c>
      <c r="U321" s="50">
        <v>0</v>
      </c>
      <c r="V321" s="50">
        <v>10.569787932000001</v>
      </c>
      <c r="W321" s="50">
        <v>28.324681062</v>
      </c>
      <c r="X321" s="50">
        <v>0</v>
      </c>
      <c r="Y321" s="50">
        <v>115.43564722000001</v>
      </c>
    </row>
    <row r="322" spans="1:25" x14ac:dyDescent="0.3">
      <c r="A322" s="8" t="s">
        <v>2842</v>
      </c>
      <c r="B322" s="8">
        <v>2021</v>
      </c>
      <c r="C322" s="11" t="s">
        <v>2769</v>
      </c>
      <c r="D322" s="68" t="s">
        <v>2841</v>
      </c>
      <c r="E322" s="12" t="s">
        <v>2752</v>
      </c>
      <c r="F322" s="54">
        <v>0</v>
      </c>
      <c r="G322" s="71">
        <v>0</v>
      </c>
      <c r="H322" s="50">
        <v>0</v>
      </c>
      <c r="I322" s="48">
        <v>0</v>
      </c>
      <c r="J322" s="50">
        <v>0</v>
      </c>
      <c r="K322" s="50">
        <v>0</v>
      </c>
      <c r="L322" s="50">
        <v>0</v>
      </c>
      <c r="M322" s="50">
        <v>0</v>
      </c>
      <c r="N322" s="50">
        <v>0</v>
      </c>
      <c r="O322" s="50">
        <v>0</v>
      </c>
      <c r="P322" s="50">
        <v>0</v>
      </c>
      <c r="Q322" s="50">
        <v>0</v>
      </c>
      <c r="R322" s="50">
        <v>0</v>
      </c>
      <c r="S322" s="50">
        <v>13.529392175</v>
      </c>
      <c r="T322" s="50">
        <v>8.0312810333000009</v>
      </c>
      <c r="U322" s="50">
        <v>0</v>
      </c>
      <c r="V322" s="50">
        <v>12.698434303000001</v>
      </c>
      <c r="W322" s="50">
        <v>19.412906212999999</v>
      </c>
      <c r="X322" s="50">
        <v>0</v>
      </c>
      <c r="Y322" s="50">
        <v>82.555367634000007</v>
      </c>
    </row>
    <row r="323" spans="1:25" x14ac:dyDescent="0.3">
      <c r="A323" s="8" t="s">
        <v>2842</v>
      </c>
      <c r="B323" s="8">
        <v>2021</v>
      </c>
      <c r="C323" s="11" t="s">
        <v>2768</v>
      </c>
      <c r="D323" s="68" t="s">
        <v>2841</v>
      </c>
      <c r="E323" s="12" t="s">
        <v>2752</v>
      </c>
      <c r="F323" s="54">
        <v>0</v>
      </c>
      <c r="G323" s="71">
        <v>0</v>
      </c>
      <c r="H323" s="50">
        <v>0</v>
      </c>
      <c r="I323" s="48">
        <v>0</v>
      </c>
      <c r="J323" s="50">
        <v>0</v>
      </c>
      <c r="K323" s="50">
        <v>0</v>
      </c>
      <c r="L323" s="50">
        <v>3.1673167093000001</v>
      </c>
      <c r="M323" s="50">
        <v>0</v>
      </c>
      <c r="N323" s="50">
        <v>0</v>
      </c>
      <c r="O323" s="50">
        <v>0</v>
      </c>
      <c r="P323" s="50">
        <v>3.4750541039999998</v>
      </c>
      <c r="Q323" s="50">
        <v>3.0212260754</v>
      </c>
      <c r="R323" s="50">
        <v>5.8775413411999997</v>
      </c>
      <c r="S323" s="50">
        <v>9.8204612186000002</v>
      </c>
      <c r="T323" s="50">
        <v>3.8647709382</v>
      </c>
      <c r="U323" s="50">
        <v>0</v>
      </c>
      <c r="V323" s="50">
        <v>11.536743658000001</v>
      </c>
      <c r="W323" s="50">
        <v>24.565614416999999</v>
      </c>
      <c r="X323" s="50">
        <v>0</v>
      </c>
      <c r="Y323" s="50">
        <v>104.98249916</v>
      </c>
    </row>
    <row r="324" spans="1:25" x14ac:dyDescent="0.3">
      <c r="A324" s="8" t="s">
        <v>2842</v>
      </c>
      <c r="B324" s="8">
        <v>2020</v>
      </c>
      <c r="C324" s="11" t="s">
        <v>2770</v>
      </c>
      <c r="D324" s="68" t="s">
        <v>2841</v>
      </c>
      <c r="E324" s="12" t="s">
        <v>63</v>
      </c>
      <c r="F324" s="40">
        <v>0</v>
      </c>
      <c r="G324" s="72">
        <v>0</v>
      </c>
      <c r="H324" s="36">
        <v>0</v>
      </c>
      <c r="I324" s="17">
        <v>0</v>
      </c>
      <c r="J324" s="36">
        <v>0</v>
      </c>
      <c r="K324" s="36">
        <v>0</v>
      </c>
      <c r="L324" s="36">
        <v>0</v>
      </c>
      <c r="M324" s="36">
        <v>0</v>
      </c>
      <c r="N324" s="36">
        <v>1</v>
      </c>
      <c r="O324" s="36">
        <v>1</v>
      </c>
      <c r="P324" s="36">
        <v>4</v>
      </c>
      <c r="Q324" s="36">
        <v>6</v>
      </c>
      <c r="R324" s="36">
        <v>8</v>
      </c>
      <c r="S324" s="36">
        <v>11</v>
      </c>
      <c r="T324" s="36">
        <v>9</v>
      </c>
      <c r="U324" s="36">
        <v>41</v>
      </c>
      <c r="V324" s="36">
        <v>61</v>
      </c>
      <c r="W324" s="36">
        <v>91</v>
      </c>
      <c r="X324" s="36">
        <v>143</v>
      </c>
      <c r="Y324" s="36">
        <v>195</v>
      </c>
    </row>
    <row r="325" spans="1:25" x14ac:dyDescent="0.3">
      <c r="A325" s="8" t="s">
        <v>2842</v>
      </c>
      <c r="B325" s="8">
        <v>2020</v>
      </c>
      <c r="C325" s="11" t="s">
        <v>2769</v>
      </c>
      <c r="D325" s="68" t="s">
        <v>2841</v>
      </c>
      <c r="E325" s="12" t="s">
        <v>63</v>
      </c>
      <c r="F325" s="40">
        <v>0</v>
      </c>
      <c r="G325" s="72">
        <v>0</v>
      </c>
      <c r="H325" s="36">
        <v>0</v>
      </c>
      <c r="I325" s="17">
        <v>0</v>
      </c>
      <c r="J325" s="36">
        <v>0</v>
      </c>
      <c r="K325" s="36">
        <v>0</v>
      </c>
      <c r="L325" s="36">
        <v>0</v>
      </c>
      <c r="M325" s="36">
        <v>0</v>
      </c>
      <c r="N325" s="36">
        <v>1</v>
      </c>
      <c r="O325" s="36">
        <v>3</v>
      </c>
      <c r="P325" s="36">
        <v>5</v>
      </c>
      <c r="Q325" s="36">
        <v>3</v>
      </c>
      <c r="R325" s="36">
        <v>8</v>
      </c>
      <c r="S325" s="36">
        <v>24</v>
      </c>
      <c r="T325" s="36">
        <v>34</v>
      </c>
      <c r="U325" s="36">
        <v>46</v>
      </c>
      <c r="V325" s="36">
        <v>70</v>
      </c>
      <c r="W325" s="36">
        <v>106</v>
      </c>
      <c r="X325" s="36">
        <v>99</v>
      </c>
      <c r="Y325" s="36">
        <v>95</v>
      </c>
    </row>
    <row r="326" spans="1:25" x14ac:dyDescent="0.3">
      <c r="A326" s="8" t="s">
        <v>2842</v>
      </c>
      <c r="B326" s="8">
        <v>2020</v>
      </c>
      <c r="C326" s="11" t="s">
        <v>2768</v>
      </c>
      <c r="D326" s="68" t="s">
        <v>2841</v>
      </c>
      <c r="E326" s="12" t="s">
        <v>63</v>
      </c>
      <c r="F326" s="40">
        <v>0</v>
      </c>
      <c r="G326" s="72">
        <v>0</v>
      </c>
      <c r="H326" s="36">
        <v>0</v>
      </c>
      <c r="I326" s="17">
        <v>0</v>
      </c>
      <c r="J326" s="36">
        <v>0</v>
      </c>
      <c r="K326" s="36">
        <v>0</v>
      </c>
      <c r="L326" s="36">
        <v>0</v>
      </c>
      <c r="M326" s="36">
        <v>0</v>
      </c>
      <c r="N326" s="36">
        <v>2</v>
      </c>
      <c r="O326" s="36">
        <v>4</v>
      </c>
      <c r="P326" s="36">
        <v>9</v>
      </c>
      <c r="Q326" s="36">
        <v>9</v>
      </c>
      <c r="R326" s="36">
        <v>16</v>
      </c>
      <c r="S326" s="36">
        <v>35</v>
      </c>
      <c r="T326" s="36">
        <v>43</v>
      </c>
      <c r="U326" s="36">
        <v>87</v>
      </c>
      <c r="V326" s="36">
        <v>131</v>
      </c>
      <c r="W326" s="36">
        <v>197</v>
      </c>
      <c r="X326" s="36">
        <v>242</v>
      </c>
      <c r="Y326" s="36">
        <v>290</v>
      </c>
    </row>
    <row r="327" spans="1:25" x14ac:dyDescent="0.3">
      <c r="A327" s="8" t="s">
        <v>2842</v>
      </c>
      <c r="B327" s="8">
        <v>2021</v>
      </c>
      <c r="C327" s="11" t="s">
        <v>2770</v>
      </c>
      <c r="D327" s="68" t="s">
        <v>2841</v>
      </c>
      <c r="E327" s="12" t="s">
        <v>63</v>
      </c>
      <c r="F327" s="40">
        <v>0</v>
      </c>
      <c r="G327" s="72">
        <v>0</v>
      </c>
      <c r="H327" s="36">
        <v>0</v>
      </c>
      <c r="I327" s="17">
        <v>0</v>
      </c>
      <c r="J327" s="36">
        <v>0</v>
      </c>
      <c r="K327" s="36">
        <v>0</v>
      </c>
      <c r="L327" s="36">
        <v>1</v>
      </c>
      <c r="M327" s="36">
        <v>0</v>
      </c>
      <c r="N327" s="36">
        <v>0</v>
      </c>
      <c r="O327" s="36">
        <v>0</v>
      </c>
      <c r="P327" s="36">
        <v>1</v>
      </c>
      <c r="Q327" s="36">
        <v>1</v>
      </c>
      <c r="R327" s="36">
        <v>2</v>
      </c>
      <c r="S327" s="36">
        <v>1</v>
      </c>
      <c r="T327" s="36">
        <v>0</v>
      </c>
      <c r="U327" s="36">
        <v>0</v>
      </c>
      <c r="V327" s="36">
        <v>1</v>
      </c>
      <c r="W327" s="36">
        <v>2</v>
      </c>
      <c r="X327" s="36">
        <v>0</v>
      </c>
      <c r="Y327" s="36">
        <v>3</v>
      </c>
    </row>
    <row r="328" spans="1:25" x14ac:dyDescent="0.3">
      <c r="A328" s="8" t="s">
        <v>2842</v>
      </c>
      <c r="B328" s="8">
        <v>2021</v>
      </c>
      <c r="C328" s="11" t="s">
        <v>2769</v>
      </c>
      <c r="D328" s="68" t="s">
        <v>2841</v>
      </c>
      <c r="E328" s="12" t="s">
        <v>63</v>
      </c>
      <c r="F328" s="40">
        <v>0</v>
      </c>
      <c r="G328" s="72">
        <v>0</v>
      </c>
      <c r="H328" s="36">
        <v>0</v>
      </c>
      <c r="I328" s="17">
        <v>0</v>
      </c>
      <c r="J328" s="36">
        <v>0</v>
      </c>
      <c r="K328" s="36">
        <v>0</v>
      </c>
      <c r="L328" s="36">
        <v>0</v>
      </c>
      <c r="M328" s="36">
        <v>0</v>
      </c>
      <c r="N328" s="36">
        <v>0</v>
      </c>
      <c r="O328" s="36">
        <v>0</v>
      </c>
      <c r="P328" s="36">
        <v>0</v>
      </c>
      <c r="Q328" s="36">
        <v>0</v>
      </c>
      <c r="R328" s="36">
        <v>0</v>
      </c>
      <c r="S328" s="36">
        <v>2</v>
      </c>
      <c r="T328" s="36">
        <v>1</v>
      </c>
      <c r="U328" s="36">
        <v>0</v>
      </c>
      <c r="V328" s="36">
        <v>1</v>
      </c>
      <c r="W328" s="36">
        <v>1</v>
      </c>
      <c r="X328" s="36">
        <v>0</v>
      </c>
      <c r="Y328" s="36">
        <v>1</v>
      </c>
    </row>
    <row r="329" spans="1:25" x14ac:dyDescent="0.3">
      <c r="A329" s="8" t="s">
        <v>2842</v>
      </c>
      <c r="B329" s="8">
        <v>2021</v>
      </c>
      <c r="C329" s="11" t="s">
        <v>2768</v>
      </c>
      <c r="D329" s="68" t="s">
        <v>2841</v>
      </c>
      <c r="E329" s="12" t="s">
        <v>63</v>
      </c>
      <c r="F329" s="40">
        <v>0</v>
      </c>
      <c r="G329" s="72">
        <v>0</v>
      </c>
      <c r="H329" s="36">
        <v>0</v>
      </c>
      <c r="I329" s="17">
        <v>0</v>
      </c>
      <c r="J329" s="36">
        <v>0</v>
      </c>
      <c r="K329" s="36">
        <v>0</v>
      </c>
      <c r="L329" s="36">
        <v>1</v>
      </c>
      <c r="M329" s="36">
        <v>0</v>
      </c>
      <c r="N329" s="36">
        <v>0</v>
      </c>
      <c r="O329" s="36">
        <v>0</v>
      </c>
      <c r="P329" s="36">
        <v>1</v>
      </c>
      <c r="Q329" s="36">
        <v>1</v>
      </c>
      <c r="R329" s="36">
        <v>2</v>
      </c>
      <c r="S329" s="36">
        <v>3</v>
      </c>
      <c r="T329" s="36">
        <v>1</v>
      </c>
      <c r="U329" s="36">
        <v>0</v>
      </c>
      <c r="V329" s="36">
        <v>2</v>
      </c>
      <c r="W329" s="36">
        <v>3</v>
      </c>
      <c r="X329" s="36">
        <v>0</v>
      </c>
      <c r="Y329" s="36">
        <v>4</v>
      </c>
    </row>
    <row r="330" spans="1:25" x14ac:dyDescent="0.3">
      <c r="A330" s="10" t="s">
        <v>2847</v>
      </c>
      <c r="B330" s="10">
        <v>2020</v>
      </c>
      <c r="C330" s="11" t="s">
        <v>2770</v>
      </c>
      <c r="D330" s="68" t="s">
        <v>2854</v>
      </c>
      <c r="E330" s="12" t="s">
        <v>2752</v>
      </c>
      <c r="F330" s="53">
        <v>353.52359753000002</v>
      </c>
      <c r="G330" s="70">
        <v>11.786347507</v>
      </c>
      <c r="H330" s="49">
        <v>16.946987264000001</v>
      </c>
      <c r="I330" s="48">
        <v>0</v>
      </c>
      <c r="J330" s="49">
        <v>17.728908269000001</v>
      </c>
      <c r="K330" s="50">
        <v>51.096353909000001</v>
      </c>
      <c r="L330" s="50">
        <v>19.606326117999998</v>
      </c>
      <c r="M330" s="50">
        <v>70.743413357999998</v>
      </c>
      <c r="N330" s="50">
        <v>93.908866900999996</v>
      </c>
      <c r="O330" s="50">
        <v>161.67780569000001</v>
      </c>
      <c r="P330" s="50">
        <v>267.58238790000001</v>
      </c>
      <c r="Q330" s="50">
        <v>426.48376853000002</v>
      </c>
      <c r="R330" s="50">
        <v>455.07121362999999</v>
      </c>
      <c r="S330" s="50">
        <v>904.26557949999994</v>
      </c>
      <c r="T330" s="50">
        <v>1384.7103962000001</v>
      </c>
      <c r="U330" s="50">
        <v>2370.5839231</v>
      </c>
      <c r="V330" s="50">
        <v>3481.5259019</v>
      </c>
      <c r="W330" s="50">
        <v>6123.9461534000002</v>
      </c>
      <c r="X330" s="50">
        <v>12302.285465000001</v>
      </c>
      <c r="Y330" s="50">
        <v>26123.537133999998</v>
      </c>
    </row>
    <row r="331" spans="1:25" x14ac:dyDescent="0.3">
      <c r="A331" s="10" t="s">
        <v>2847</v>
      </c>
      <c r="B331" s="10">
        <v>2020</v>
      </c>
      <c r="C331" s="11" t="s">
        <v>2769</v>
      </c>
      <c r="D331" s="68" t="s">
        <v>2854</v>
      </c>
      <c r="E331" s="12" t="s">
        <v>2752</v>
      </c>
      <c r="F331" s="53">
        <v>336.10962178</v>
      </c>
      <c r="G331" s="70">
        <v>33.294713692000002</v>
      </c>
      <c r="H331" s="49">
        <v>0</v>
      </c>
      <c r="I331" s="48">
        <v>7.9760320345000002</v>
      </c>
      <c r="J331" s="49">
        <v>59.314718814999999</v>
      </c>
      <c r="K331" s="50">
        <v>56.877206719</v>
      </c>
      <c r="L331" s="50">
        <v>136.14639715000001</v>
      </c>
      <c r="M331" s="50">
        <v>110.86168289</v>
      </c>
      <c r="N331" s="50">
        <v>181.82583615999999</v>
      </c>
      <c r="O331" s="50">
        <v>326.45562046999999</v>
      </c>
      <c r="P331" s="50">
        <v>422.86613690000001</v>
      </c>
      <c r="Q331" s="50">
        <v>724.69130994</v>
      </c>
      <c r="R331" s="50">
        <v>876.48854171000005</v>
      </c>
      <c r="S331" s="50">
        <v>1268.5976657000001</v>
      </c>
      <c r="T331" s="50">
        <v>1988.2895507000001</v>
      </c>
      <c r="U331" s="50">
        <v>3030.8259477000001</v>
      </c>
      <c r="V331" s="50">
        <v>5486.8954331000004</v>
      </c>
      <c r="W331" s="50">
        <v>9669.7197187000002</v>
      </c>
      <c r="X331" s="50">
        <v>16877.184230999999</v>
      </c>
      <c r="Y331" s="50">
        <v>30941.753049999999</v>
      </c>
    </row>
    <row r="332" spans="1:25" x14ac:dyDescent="0.3">
      <c r="A332" s="10" t="s">
        <v>2847</v>
      </c>
      <c r="B332" s="10">
        <v>2020</v>
      </c>
      <c r="C332" s="11" t="s">
        <v>2768</v>
      </c>
      <c r="D332" s="68" t="s">
        <v>2854</v>
      </c>
      <c r="E332" s="12" t="s">
        <v>2752</v>
      </c>
      <c r="F332" s="53">
        <v>344.59674890999997</v>
      </c>
      <c r="G332" s="70">
        <v>22.863894847000001</v>
      </c>
      <c r="H332" s="49">
        <v>8.2443135063999993</v>
      </c>
      <c r="I332" s="48">
        <v>4.0654072790000004</v>
      </c>
      <c r="J332" s="49">
        <v>38.990635157</v>
      </c>
      <c r="K332" s="50">
        <v>54.024859274999997</v>
      </c>
      <c r="L332" s="50">
        <v>78.110363163000002</v>
      </c>
      <c r="M332" s="50">
        <v>90.663081031000004</v>
      </c>
      <c r="N332" s="50">
        <v>136.95127363</v>
      </c>
      <c r="O332" s="50">
        <v>242.72674061000001</v>
      </c>
      <c r="P332" s="50">
        <v>342.86673991999999</v>
      </c>
      <c r="Q332" s="50">
        <v>570.04697379000004</v>
      </c>
      <c r="R332" s="50">
        <v>658.95517854000002</v>
      </c>
      <c r="S332" s="50">
        <v>1080.6212814999999</v>
      </c>
      <c r="T332" s="50">
        <v>1675.1117498999999</v>
      </c>
      <c r="U332" s="50">
        <v>2684.2338052</v>
      </c>
      <c r="V332" s="50">
        <v>4387.7420112999998</v>
      </c>
      <c r="W332" s="50">
        <v>7617.1415477</v>
      </c>
      <c r="X332" s="50">
        <v>14051.620359</v>
      </c>
      <c r="Y332" s="50">
        <v>27639.832224000002</v>
      </c>
    </row>
    <row r="333" spans="1:25" x14ac:dyDescent="0.3">
      <c r="A333" s="8" t="s">
        <v>2847</v>
      </c>
      <c r="B333" s="8">
        <v>2021</v>
      </c>
      <c r="C333" s="11" t="s">
        <v>2770</v>
      </c>
      <c r="D333" s="68" t="s">
        <v>2854</v>
      </c>
      <c r="E333" s="12" t="s">
        <v>2752</v>
      </c>
      <c r="F333" s="54">
        <v>488.73036746999998</v>
      </c>
      <c r="G333" s="71">
        <v>35.763826614999999</v>
      </c>
      <c r="H333" s="50">
        <v>17.235932416000001</v>
      </c>
      <c r="I333" s="48">
        <v>16.316335141</v>
      </c>
      <c r="J333" s="50">
        <v>8.8081726831000005</v>
      </c>
      <c r="K333" s="50">
        <v>22.365777300000001</v>
      </c>
      <c r="L333" s="50">
        <v>46.619773596000002</v>
      </c>
      <c r="M333" s="50">
        <v>63.026732701999997</v>
      </c>
      <c r="N333" s="50">
        <v>139.79041248999999</v>
      </c>
      <c r="O333" s="50">
        <v>128.56563566</v>
      </c>
      <c r="P333" s="50">
        <v>285.39986614999998</v>
      </c>
      <c r="Q333" s="50">
        <v>442.31006984999999</v>
      </c>
      <c r="R333" s="50">
        <v>540.04286284</v>
      </c>
      <c r="S333" s="50">
        <v>965.80419129999996</v>
      </c>
      <c r="T333" s="50">
        <v>1377.9230642</v>
      </c>
      <c r="U333" s="50">
        <v>2100.5487699999999</v>
      </c>
      <c r="V333" s="50">
        <v>3907.0973328</v>
      </c>
      <c r="W333" s="50">
        <v>6951.4282446999996</v>
      </c>
      <c r="X333" s="50">
        <v>11064.768767</v>
      </c>
      <c r="Y333" s="50">
        <v>24352.608568</v>
      </c>
    </row>
    <row r="334" spans="1:25" x14ac:dyDescent="0.3">
      <c r="A334" s="8" t="s">
        <v>2847</v>
      </c>
      <c r="B334" s="8">
        <v>2021</v>
      </c>
      <c r="C334" s="11" t="s">
        <v>2769</v>
      </c>
      <c r="D334" s="68" t="s">
        <v>2854</v>
      </c>
      <c r="E334" s="12" t="s">
        <v>2752</v>
      </c>
      <c r="F334" s="54">
        <v>186.26131115999999</v>
      </c>
      <c r="G334" s="71">
        <v>11.311988306</v>
      </c>
      <c r="H334" s="50">
        <v>8.1341029143999997</v>
      </c>
      <c r="I334" s="48">
        <v>0</v>
      </c>
      <c r="J334" s="50">
        <v>50.454882627000003</v>
      </c>
      <c r="K334" s="50">
        <v>116.72403152</v>
      </c>
      <c r="L334" s="50">
        <v>98.303968221999995</v>
      </c>
      <c r="M334" s="50">
        <v>146.59015327</v>
      </c>
      <c r="N334" s="50">
        <v>207.69099434</v>
      </c>
      <c r="O334" s="50">
        <v>392.62053716000003</v>
      </c>
      <c r="P334" s="50">
        <v>481.01014386999998</v>
      </c>
      <c r="Q334" s="50">
        <v>576.54073747999996</v>
      </c>
      <c r="R334" s="50">
        <v>879.62613773999999</v>
      </c>
      <c r="S334" s="50">
        <v>1286.3488609000001</v>
      </c>
      <c r="T334" s="50">
        <v>1896.5688352</v>
      </c>
      <c r="U334" s="50">
        <v>3037.8864225000002</v>
      </c>
      <c r="V334" s="50">
        <v>5134.7057547000004</v>
      </c>
      <c r="W334" s="50">
        <v>8528.0097057000003</v>
      </c>
      <c r="X334" s="50">
        <v>14108.512887999999</v>
      </c>
      <c r="Y334" s="50">
        <v>24164.893637000001</v>
      </c>
    </row>
    <row r="335" spans="1:25" x14ac:dyDescent="0.3">
      <c r="A335" s="8" t="s">
        <v>2847</v>
      </c>
      <c r="B335" s="8">
        <v>2021</v>
      </c>
      <c r="C335" s="11" t="s">
        <v>2768</v>
      </c>
      <c r="D335" s="68" t="s">
        <v>2854</v>
      </c>
      <c r="E335" s="12" t="s">
        <v>2752</v>
      </c>
      <c r="F335" s="54">
        <v>333.83897367999998</v>
      </c>
      <c r="G335" s="71">
        <v>23.21728542</v>
      </c>
      <c r="H335" s="50">
        <v>12.553569986999999</v>
      </c>
      <c r="I335" s="48">
        <v>7.9909295018000002</v>
      </c>
      <c r="J335" s="50">
        <v>30.114126071000001</v>
      </c>
      <c r="K335" s="50">
        <v>70.056683066999994</v>
      </c>
      <c r="L335" s="50">
        <v>72.669900912000003</v>
      </c>
      <c r="M335" s="50">
        <v>104.57504167</v>
      </c>
      <c r="N335" s="50">
        <v>173.07481686</v>
      </c>
      <c r="O335" s="50">
        <v>258.18491681</v>
      </c>
      <c r="P335" s="50">
        <v>380.66296220999999</v>
      </c>
      <c r="Q335" s="50">
        <v>506.80395543999998</v>
      </c>
      <c r="R335" s="50">
        <v>704.06426462000002</v>
      </c>
      <c r="S335" s="50">
        <v>1120.8853856000001</v>
      </c>
      <c r="T335" s="50">
        <v>1627.4548970000001</v>
      </c>
      <c r="U335" s="50">
        <v>2545.1619356000001</v>
      </c>
      <c r="V335" s="50">
        <v>4467.1891175000001</v>
      </c>
      <c r="W335" s="50">
        <v>7618.2323789000002</v>
      </c>
      <c r="X335" s="50">
        <v>12236.727985</v>
      </c>
      <c r="Y335" s="50">
        <v>24292.339369000001</v>
      </c>
    </row>
    <row r="336" spans="1:25" x14ac:dyDescent="0.3">
      <c r="A336" s="8" t="s">
        <v>2847</v>
      </c>
      <c r="B336" s="8">
        <v>2020</v>
      </c>
      <c r="C336" s="11" t="s">
        <v>2770</v>
      </c>
      <c r="D336" s="68" t="s">
        <v>2854</v>
      </c>
      <c r="E336" s="12" t="s">
        <v>63</v>
      </c>
      <c r="F336" s="40">
        <v>7</v>
      </c>
      <c r="G336" s="72">
        <v>1</v>
      </c>
      <c r="H336" s="36">
        <v>2</v>
      </c>
      <c r="I336" s="17">
        <v>0</v>
      </c>
      <c r="J336" s="36">
        <v>2</v>
      </c>
      <c r="K336" s="36">
        <v>7</v>
      </c>
      <c r="L336" s="36">
        <v>3</v>
      </c>
      <c r="M336" s="36">
        <v>11</v>
      </c>
      <c r="N336" s="36">
        <v>14</v>
      </c>
      <c r="O336" s="36">
        <v>22</v>
      </c>
      <c r="P336" s="36">
        <v>39</v>
      </c>
      <c r="Q336" s="36">
        <v>71</v>
      </c>
      <c r="R336" s="36">
        <v>77</v>
      </c>
      <c r="S336" s="36">
        <v>136</v>
      </c>
      <c r="T336" s="36">
        <v>178</v>
      </c>
      <c r="U336" s="36">
        <v>293</v>
      </c>
      <c r="V336" s="36">
        <v>314</v>
      </c>
      <c r="W336" s="36">
        <v>417</v>
      </c>
      <c r="X336" s="36">
        <v>531</v>
      </c>
      <c r="Y336" s="36">
        <v>649</v>
      </c>
    </row>
    <row r="337" spans="1:25" x14ac:dyDescent="0.3">
      <c r="A337" s="8" t="s">
        <v>2847</v>
      </c>
      <c r="B337" s="8">
        <v>2020</v>
      </c>
      <c r="C337" s="11" t="s">
        <v>2769</v>
      </c>
      <c r="D337" s="68" t="s">
        <v>2854</v>
      </c>
      <c r="E337" s="12" t="s">
        <v>63</v>
      </c>
      <c r="F337" s="40">
        <v>7</v>
      </c>
      <c r="G337" s="72">
        <v>3</v>
      </c>
      <c r="H337" s="36">
        <v>0</v>
      </c>
      <c r="I337" s="17">
        <v>1</v>
      </c>
      <c r="J337" s="36">
        <v>7</v>
      </c>
      <c r="K337" s="36">
        <v>8</v>
      </c>
      <c r="L337" s="36">
        <v>21</v>
      </c>
      <c r="M337" s="36">
        <v>17</v>
      </c>
      <c r="N337" s="36">
        <v>26</v>
      </c>
      <c r="O337" s="36">
        <v>43</v>
      </c>
      <c r="P337" s="36">
        <v>58</v>
      </c>
      <c r="Q337" s="36">
        <v>112</v>
      </c>
      <c r="R337" s="36">
        <v>139</v>
      </c>
      <c r="S337" s="36">
        <v>179</v>
      </c>
      <c r="T337" s="36">
        <v>237</v>
      </c>
      <c r="U337" s="36">
        <v>339</v>
      </c>
      <c r="V337" s="36">
        <v>408</v>
      </c>
      <c r="W337" s="36">
        <v>479</v>
      </c>
      <c r="X337" s="36">
        <v>451</v>
      </c>
      <c r="Y337" s="36">
        <v>353</v>
      </c>
    </row>
    <row r="338" spans="1:25" x14ac:dyDescent="0.3">
      <c r="A338" s="8" t="s">
        <v>2847</v>
      </c>
      <c r="B338" s="8">
        <v>2020</v>
      </c>
      <c r="C338" s="11" t="s">
        <v>2768</v>
      </c>
      <c r="D338" s="68" t="s">
        <v>2854</v>
      </c>
      <c r="E338" s="12" t="s">
        <v>63</v>
      </c>
      <c r="F338" s="40">
        <v>14</v>
      </c>
      <c r="G338" s="72">
        <v>4</v>
      </c>
      <c r="H338" s="36">
        <v>2</v>
      </c>
      <c r="I338" s="17">
        <v>1</v>
      </c>
      <c r="J338" s="36">
        <v>9</v>
      </c>
      <c r="K338" s="36">
        <v>15</v>
      </c>
      <c r="L338" s="36">
        <v>24</v>
      </c>
      <c r="M338" s="36">
        <v>28</v>
      </c>
      <c r="N338" s="36">
        <v>40</v>
      </c>
      <c r="O338" s="36">
        <v>65</v>
      </c>
      <c r="P338" s="36">
        <v>97</v>
      </c>
      <c r="Q338" s="36">
        <v>183</v>
      </c>
      <c r="R338" s="36">
        <v>216</v>
      </c>
      <c r="S338" s="36">
        <v>315</v>
      </c>
      <c r="T338" s="36">
        <v>415</v>
      </c>
      <c r="U338" s="36">
        <v>632</v>
      </c>
      <c r="V338" s="36">
        <v>722</v>
      </c>
      <c r="W338" s="36">
        <v>896</v>
      </c>
      <c r="X338" s="36">
        <v>982</v>
      </c>
      <c r="Y338" s="36">
        <v>1002</v>
      </c>
    </row>
    <row r="339" spans="1:25" x14ac:dyDescent="0.3">
      <c r="A339" s="8" t="s">
        <v>2847</v>
      </c>
      <c r="B339" s="8">
        <v>2021</v>
      </c>
      <c r="C339" s="11" t="s">
        <v>2770</v>
      </c>
      <c r="D339" s="68" t="s">
        <v>2854</v>
      </c>
      <c r="E339" s="12" t="s">
        <v>63</v>
      </c>
      <c r="F339" s="40">
        <v>10</v>
      </c>
      <c r="G339" s="72">
        <v>3</v>
      </c>
      <c r="H339" s="36">
        <v>2</v>
      </c>
      <c r="I339" s="17">
        <v>2</v>
      </c>
      <c r="J339" s="36">
        <v>1</v>
      </c>
      <c r="K339" s="36">
        <v>3</v>
      </c>
      <c r="L339" s="36">
        <v>7</v>
      </c>
      <c r="M339" s="36">
        <v>10</v>
      </c>
      <c r="N339" s="36">
        <v>21</v>
      </c>
      <c r="O339" s="36">
        <v>18</v>
      </c>
      <c r="P339" s="36">
        <v>40</v>
      </c>
      <c r="Q339" s="36">
        <v>73</v>
      </c>
      <c r="R339" s="36">
        <v>92</v>
      </c>
      <c r="S339" s="36">
        <v>149</v>
      </c>
      <c r="T339" s="36">
        <v>181</v>
      </c>
      <c r="U339" s="36">
        <v>259</v>
      </c>
      <c r="V339" s="36">
        <v>370</v>
      </c>
      <c r="W339" s="36">
        <v>476</v>
      </c>
      <c r="X339" s="36">
        <v>486</v>
      </c>
      <c r="Y339" s="36">
        <v>618</v>
      </c>
    </row>
    <row r="340" spans="1:25" x14ac:dyDescent="0.3">
      <c r="A340" s="8" t="s">
        <v>2847</v>
      </c>
      <c r="B340" s="8">
        <v>2021</v>
      </c>
      <c r="C340" s="11" t="s">
        <v>2769</v>
      </c>
      <c r="D340" s="68" t="s">
        <v>2854</v>
      </c>
      <c r="E340" s="12" t="s">
        <v>63</v>
      </c>
      <c r="F340" s="40">
        <v>4</v>
      </c>
      <c r="G340" s="72">
        <v>1</v>
      </c>
      <c r="H340" s="36">
        <v>1</v>
      </c>
      <c r="I340" s="17">
        <v>0</v>
      </c>
      <c r="J340" s="36">
        <v>6</v>
      </c>
      <c r="K340" s="36">
        <v>16</v>
      </c>
      <c r="L340" s="36">
        <v>15</v>
      </c>
      <c r="M340" s="36">
        <v>23</v>
      </c>
      <c r="N340" s="36">
        <v>30</v>
      </c>
      <c r="O340" s="36">
        <v>53</v>
      </c>
      <c r="P340" s="36">
        <v>64</v>
      </c>
      <c r="Q340" s="36">
        <v>88</v>
      </c>
      <c r="R340" s="36">
        <v>140</v>
      </c>
      <c r="S340" s="36">
        <v>186</v>
      </c>
      <c r="T340" s="36">
        <v>231</v>
      </c>
      <c r="U340" s="36">
        <v>338</v>
      </c>
      <c r="V340" s="36">
        <v>408</v>
      </c>
      <c r="W340" s="36">
        <v>428</v>
      </c>
      <c r="X340" s="36">
        <v>388</v>
      </c>
      <c r="Y340" s="36">
        <v>290</v>
      </c>
    </row>
    <row r="341" spans="1:25" x14ac:dyDescent="0.3">
      <c r="A341" s="8" t="s">
        <v>2847</v>
      </c>
      <c r="B341" s="8">
        <v>2021</v>
      </c>
      <c r="C341" s="11" t="s">
        <v>2768</v>
      </c>
      <c r="D341" s="68" t="s">
        <v>2854</v>
      </c>
      <c r="E341" s="12" t="s">
        <v>63</v>
      </c>
      <c r="F341" s="40">
        <v>14</v>
      </c>
      <c r="G341" s="72">
        <v>4</v>
      </c>
      <c r="H341" s="36">
        <v>3</v>
      </c>
      <c r="I341" s="17">
        <v>2</v>
      </c>
      <c r="J341" s="36">
        <v>7</v>
      </c>
      <c r="K341" s="36">
        <v>19</v>
      </c>
      <c r="L341" s="36">
        <v>22</v>
      </c>
      <c r="M341" s="36">
        <v>33</v>
      </c>
      <c r="N341" s="36">
        <v>51</v>
      </c>
      <c r="O341" s="36">
        <v>71</v>
      </c>
      <c r="P341" s="36">
        <v>104</v>
      </c>
      <c r="Q341" s="36">
        <v>161</v>
      </c>
      <c r="R341" s="36">
        <v>232</v>
      </c>
      <c r="S341" s="36">
        <v>335</v>
      </c>
      <c r="T341" s="36">
        <v>412</v>
      </c>
      <c r="U341" s="36">
        <v>597</v>
      </c>
      <c r="V341" s="36">
        <v>778</v>
      </c>
      <c r="W341" s="36">
        <v>904</v>
      </c>
      <c r="X341" s="36">
        <v>874</v>
      </c>
      <c r="Y341" s="36">
        <v>908</v>
      </c>
    </row>
    <row r="342" spans="1:25" x14ac:dyDescent="0.3">
      <c r="A342" s="10" t="s">
        <v>2847</v>
      </c>
      <c r="B342" s="10">
        <v>2020</v>
      </c>
      <c r="C342" s="11" t="s">
        <v>2770</v>
      </c>
      <c r="D342" s="68" t="s">
        <v>2728</v>
      </c>
      <c r="E342" s="12" t="s">
        <v>2752</v>
      </c>
      <c r="F342" s="53">
        <v>0</v>
      </c>
      <c r="G342" s="70">
        <v>0</v>
      </c>
      <c r="H342" s="49">
        <v>0</v>
      </c>
      <c r="I342" s="48">
        <v>0</v>
      </c>
      <c r="J342" s="49">
        <v>0</v>
      </c>
      <c r="K342" s="50">
        <v>0</v>
      </c>
      <c r="L342" s="50">
        <v>0</v>
      </c>
      <c r="M342" s="50">
        <v>0</v>
      </c>
      <c r="N342" s="50">
        <v>6.7077762072000002</v>
      </c>
      <c r="O342" s="50">
        <v>14.697982336000001</v>
      </c>
      <c r="P342" s="50">
        <v>41.166521215000003</v>
      </c>
      <c r="Q342" s="50">
        <v>36.040881847000001</v>
      </c>
      <c r="R342" s="50">
        <v>41.370110330000003</v>
      </c>
      <c r="S342" s="50">
        <v>132.98023228</v>
      </c>
      <c r="T342" s="50">
        <v>186.70252532999999</v>
      </c>
      <c r="U342" s="50">
        <v>420.71796587</v>
      </c>
      <c r="V342" s="50">
        <v>687.43505069000003</v>
      </c>
      <c r="W342" s="50">
        <v>1174.8577752000001</v>
      </c>
      <c r="X342" s="50">
        <v>2478.9916097</v>
      </c>
      <c r="Y342" s="50">
        <v>5232.7578234000002</v>
      </c>
    </row>
    <row r="343" spans="1:25" x14ac:dyDescent="0.3">
      <c r="A343" s="10" t="s">
        <v>2847</v>
      </c>
      <c r="B343" s="10">
        <v>2020</v>
      </c>
      <c r="C343" s="11" t="s">
        <v>2769</v>
      </c>
      <c r="D343" s="68" t="s">
        <v>2728</v>
      </c>
      <c r="E343" s="12" t="s">
        <v>2752</v>
      </c>
      <c r="F343" s="53">
        <v>0</v>
      </c>
      <c r="G343" s="70">
        <v>0</v>
      </c>
      <c r="H343" s="49">
        <v>0</v>
      </c>
      <c r="I343" s="48">
        <v>0</v>
      </c>
      <c r="J343" s="49">
        <v>8.4735312592999996</v>
      </c>
      <c r="K343" s="50">
        <v>0</v>
      </c>
      <c r="L343" s="50">
        <v>0</v>
      </c>
      <c r="M343" s="50">
        <v>0</v>
      </c>
      <c r="N343" s="50">
        <v>6.9933013908000001</v>
      </c>
      <c r="O343" s="50">
        <v>15.183982347000001</v>
      </c>
      <c r="P343" s="50">
        <v>36.453977319000003</v>
      </c>
      <c r="Q343" s="50">
        <v>129.40916249</v>
      </c>
      <c r="R343" s="50">
        <v>100.89076738999999</v>
      </c>
      <c r="S343" s="50">
        <v>304.74692528000003</v>
      </c>
      <c r="T343" s="50">
        <v>385.91273978999999</v>
      </c>
      <c r="U343" s="50">
        <v>500.66741318999999</v>
      </c>
      <c r="V343" s="50">
        <v>1196.8963077000001</v>
      </c>
      <c r="W343" s="50">
        <v>2402.2894498999999</v>
      </c>
      <c r="X343" s="50">
        <v>3817.0128415999998</v>
      </c>
      <c r="Y343" s="50">
        <v>6924.6416175000004</v>
      </c>
    </row>
    <row r="344" spans="1:25" x14ac:dyDescent="0.3">
      <c r="A344" s="10" t="s">
        <v>2847</v>
      </c>
      <c r="B344" s="10">
        <v>2020</v>
      </c>
      <c r="C344" s="11" t="s">
        <v>2768</v>
      </c>
      <c r="D344" s="68" t="s">
        <v>2728</v>
      </c>
      <c r="E344" s="12" t="s">
        <v>2752</v>
      </c>
      <c r="F344" s="53">
        <v>0</v>
      </c>
      <c r="G344" s="70">
        <v>0</v>
      </c>
      <c r="H344" s="49">
        <v>0</v>
      </c>
      <c r="I344" s="48">
        <v>0</v>
      </c>
      <c r="J344" s="49">
        <v>4.3322927951999999</v>
      </c>
      <c r="K344" s="50">
        <v>0</v>
      </c>
      <c r="L344" s="50">
        <v>0</v>
      </c>
      <c r="M344" s="50">
        <v>0</v>
      </c>
      <c r="N344" s="50">
        <v>6.8475636815999996</v>
      </c>
      <c r="O344" s="50">
        <v>14.937030191</v>
      </c>
      <c r="P344" s="50">
        <v>38.881795248000003</v>
      </c>
      <c r="Q344" s="50">
        <v>80.990280429999999</v>
      </c>
      <c r="R344" s="50">
        <v>70.166523640999998</v>
      </c>
      <c r="S344" s="50">
        <v>216.12425630000001</v>
      </c>
      <c r="T344" s="50">
        <v>282.54896986</v>
      </c>
      <c r="U344" s="50">
        <v>458.69818190000001</v>
      </c>
      <c r="V344" s="50">
        <v>917.65795527</v>
      </c>
      <c r="W344" s="50">
        <v>1691.7535356999999</v>
      </c>
      <c r="X344" s="50">
        <v>2990.6198116</v>
      </c>
      <c r="Y344" s="50">
        <v>5765.1945456000003</v>
      </c>
    </row>
    <row r="345" spans="1:25" x14ac:dyDescent="0.3">
      <c r="A345" s="8" t="s">
        <v>2847</v>
      </c>
      <c r="B345" s="8">
        <v>2021</v>
      </c>
      <c r="C345" s="11" t="s">
        <v>2770</v>
      </c>
      <c r="D345" s="68" t="s">
        <v>2728</v>
      </c>
      <c r="E345" s="12" t="s">
        <v>2752</v>
      </c>
      <c r="F345" s="54">
        <v>0</v>
      </c>
      <c r="G345" s="71">
        <v>0</v>
      </c>
      <c r="H345" s="50">
        <v>0</v>
      </c>
      <c r="I345" s="48">
        <v>0</v>
      </c>
      <c r="J345" s="50">
        <v>0</v>
      </c>
      <c r="K345" s="50">
        <v>0</v>
      </c>
      <c r="L345" s="50">
        <v>6.6599676565000001</v>
      </c>
      <c r="M345" s="50">
        <v>6.3026732701999997</v>
      </c>
      <c r="N345" s="50">
        <v>13.313372618000001</v>
      </c>
      <c r="O345" s="50">
        <v>7.1425353141999999</v>
      </c>
      <c r="P345" s="50">
        <v>28.539986615</v>
      </c>
      <c r="Q345" s="50">
        <v>36.354252316</v>
      </c>
      <c r="R345" s="50">
        <v>23.480124471</v>
      </c>
      <c r="S345" s="50">
        <v>64.819073242000002</v>
      </c>
      <c r="T345" s="50">
        <v>137.03102296</v>
      </c>
      <c r="U345" s="50">
        <v>259.52726116000002</v>
      </c>
      <c r="V345" s="50">
        <v>295.67223059000003</v>
      </c>
      <c r="W345" s="50">
        <v>584.15363401000002</v>
      </c>
      <c r="X345" s="50">
        <v>796.84548730999995</v>
      </c>
      <c r="Y345" s="50">
        <v>945.73237157999995</v>
      </c>
    </row>
    <row r="346" spans="1:25" x14ac:dyDescent="0.3">
      <c r="A346" s="8" t="s">
        <v>2847</v>
      </c>
      <c r="B346" s="8">
        <v>2021</v>
      </c>
      <c r="C346" s="11" t="s">
        <v>2769</v>
      </c>
      <c r="D346" s="68" t="s">
        <v>2728</v>
      </c>
      <c r="E346" s="12" t="s">
        <v>2752</v>
      </c>
      <c r="F346" s="54">
        <v>0</v>
      </c>
      <c r="G346" s="71">
        <v>0</v>
      </c>
      <c r="H346" s="50">
        <v>0</v>
      </c>
      <c r="I346" s="48">
        <v>0</v>
      </c>
      <c r="J346" s="50">
        <v>0</v>
      </c>
      <c r="K346" s="50">
        <v>0</v>
      </c>
      <c r="L346" s="50">
        <v>0</v>
      </c>
      <c r="M346" s="50">
        <v>0</v>
      </c>
      <c r="N346" s="50">
        <v>13.846066288999999</v>
      </c>
      <c r="O346" s="50">
        <v>29.631738653999999</v>
      </c>
      <c r="P346" s="50">
        <v>30.063133992000001</v>
      </c>
      <c r="Q346" s="50">
        <v>72.067592184999995</v>
      </c>
      <c r="R346" s="50">
        <v>94.245657614999999</v>
      </c>
      <c r="S346" s="50">
        <v>138.31708182</v>
      </c>
      <c r="T346" s="50">
        <v>188.83585805000001</v>
      </c>
      <c r="U346" s="50">
        <v>305.58620818000003</v>
      </c>
      <c r="V346" s="50">
        <v>478.23239871999999</v>
      </c>
      <c r="W346" s="50">
        <v>557.90717701000005</v>
      </c>
      <c r="X346" s="50">
        <v>1090.8643986</v>
      </c>
      <c r="Y346" s="50">
        <v>1749.8716082000001</v>
      </c>
    </row>
    <row r="347" spans="1:25" x14ac:dyDescent="0.3">
      <c r="A347" s="8" t="s">
        <v>2847</v>
      </c>
      <c r="B347" s="8">
        <v>2021</v>
      </c>
      <c r="C347" s="11" t="s">
        <v>2768</v>
      </c>
      <c r="D347" s="68" t="s">
        <v>2728</v>
      </c>
      <c r="E347" s="12" t="s">
        <v>2752</v>
      </c>
      <c r="F347" s="54">
        <v>0</v>
      </c>
      <c r="G347" s="71">
        <v>0</v>
      </c>
      <c r="H347" s="50">
        <v>0</v>
      </c>
      <c r="I347" s="48">
        <v>0</v>
      </c>
      <c r="J347" s="50">
        <v>0</v>
      </c>
      <c r="K347" s="50">
        <v>0</v>
      </c>
      <c r="L347" s="50">
        <v>3.3031773142</v>
      </c>
      <c r="M347" s="50">
        <v>3.1689406565999998</v>
      </c>
      <c r="N347" s="50">
        <v>13.57449544</v>
      </c>
      <c r="O347" s="50">
        <v>18.182036395000001</v>
      </c>
      <c r="P347" s="50">
        <v>29.281766323999999</v>
      </c>
      <c r="Q347" s="50">
        <v>53.513461133</v>
      </c>
      <c r="R347" s="50">
        <v>57.660435464999999</v>
      </c>
      <c r="S347" s="50">
        <v>100.37779573</v>
      </c>
      <c r="T347" s="50">
        <v>161.95546304999999</v>
      </c>
      <c r="U347" s="50">
        <v>281.37468633999998</v>
      </c>
      <c r="V347" s="50">
        <v>378.96462951000001</v>
      </c>
      <c r="W347" s="50">
        <v>573.05287806000001</v>
      </c>
      <c r="X347" s="50">
        <v>910.05414079000002</v>
      </c>
      <c r="Y347" s="50">
        <v>1203.9154974</v>
      </c>
    </row>
    <row r="348" spans="1:25" x14ac:dyDescent="0.3">
      <c r="A348" s="8" t="s">
        <v>2847</v>
      </c>
      <c r="B348" s="8">
        <v>2020</v>
      </c>
      <c r="C348" s="11" t="s">
        <v>2770</v>
      </c>
      <c r="D348" s="68" t="s">
        <v>2728</v>
      </c>
      <c r="E348" s="12" t="s">
        <v>63</v>
      </c>
      <c r="F348" s="40">
        <v>0</v>
      </c>
      <c r="G348" s="72">
        <v>0</v>
      </c>
      <c r="H348" s="36">
        <v>0</v>
      </c>
      <c r="I348" s="17">
        <v>0</v>
      </c>
      <c r="J348" s="36">
        <v>0</v>
      </c>
      <c r="K348" s="36">
        <v>0</v>
      </c>
      <c r="L348" s="36">
        <v>0</v>
      </c>
      <c r="M348" s="36">
        <v>0</v>
      </c>
      <c r="N348" s="36">
        <v>1</v>
      </c>
      <c r="O348" s="36">
        <v>2</v>
      </c>
      <c r="P348" s="36">
        <v>6</v>
      </c>
      <c r="Q348" s="36">
        <v>6</v>
      </c>
      <c r="R348" s="36">
        <v>7</v>
      </c>
      <c r="S348" s="36">
        <v>20</v>
      </c>
      <c r="T348" s="36">
        <v>24</v>
      </c>
      <c r="U348" s="36">
        <v>52</v>
      </c>
      <c r="V348" s="36">
        <v>62</v>
      </c>
      <c r="W348" s="36">
        <v>80</v>
      </c>
      <c r="X348" s="36">
        <v>107</v>
      </c>
      <c r="Y348" s="36">
        <v>130</v>
      </c>
    </row>
    <row r="349" spans="1:25" x14ac:dyDescent="0.3">
      <c r="A349" s="8" t="s">
        <v>2847</v>
      </c>
      <c r="B349" s="8">
        <v>2020</v>
      </c>
      <c r="C349" s="11" t="s">
        <v>2769</v>
      </c>
      <c r="D349" s="68" t="s">
        <v>2728</v>
      </c>
      <c r="E349" s="12" t="s">
        <v>63</v>
      </c>
      <c r="F349" s="40">
        <v>0</v>
      </c>
      <c r="G349" s="72">
        <v>0</v>
      </c>
      <c r="H349" s="36">
        <v>0</v>
      </c>
      <c r="I349" s="17">
        <v>0</v>
      </c>
      <c r="J349" s="36">
        <v>1</v>
      </c>
      <c r="K349" s="36">
        <v>0</v>
      </c>
      <c r="L349" s="36">
        <v>0</v>
      </c>
      <c r="M349" s="36">
        <v>0</v>
      </c>
      <c r="N349" s="36">
        <v>1</v>
      </c>
      <c r="O349" s="36">
        <v>2</v>
      </c>
      <c r="P349" s="36">
        <v>5</v>
      </c>
      <c r="Q349" s="36">
        <v>20</v>
      </c>
      <c r="R349" s="36">
        <v>16</v>
      </c>
      <c r="S349" s="36">
        <v>43</v>
      </c>
      <c r="T349" s="36">
        <v>46</v>
      </c>
      <c r="U349" s="36">
        <v>56</v>
      </c>
      <c r="V349" s="36">
        <v>89</v>
      </c>
      <c r="W349" s="36">
        <v>119</v>
      </c>
      <c r="X349" s="36">
        <v>102</v>
      </c>
      <c r="Y349" s="36">
        <v>79</v>
      </c>
    </row>
    <row r="350" spans="1:25" x14ac:dyDescent="0.3">
      <c r="A350" s="8" t="s">
        <v>2847</v>
      </c>
      <c r="B350" s="8">
        <v>2020</v>
      </c>
      <c r="C350" s="11" t="s">
        <v>2768</v>
      </c>
      <c r="D350" s="68" t="s">
        <v>2728</v>
      </c>
      <c r="E350" s="12" t="s">
        <v>63</v>
      </c>
      <c r="F350" s="40">
        <v>0</v>
      </c>
      <c r="G350" s="72">
        <v>0</v>
      </c>
      <c r="H350" s="36">
        <v>0</v>
      </c>
      <c r="I350" s="17">
        <v>0</v>
      </c>
      <c r="J350" s="36">
        <v>1</v>
      </c>
      <c r="K350" s="36">
        <v>0</v>
      </c>
      <c r="L350" s="36">
        <v>0</v>
      </c>
      <c r="M350" s="36">
        <v>0</v>
      </c>
      <c r="N350" s="36">
        <v>2</v>
      </c>
      <c r="O350" s="36">
        <v>4</v>
      </c>
      <c r="P350" s="36">
        <v>11</v>
      </c>
      <c r="Q350" s="36">
        <v>26</v>
      </c>
      <c r="R350" s="36">
        <v>23</v>
      </c>
      <c r="S350" s="36">
        <v>63</v>
      </c>
      <c r="T350" s="36">
        <v>70</v>
      </c>
      <c r="U350" s="36">
        <v>108</v>
      </c>
      <c r="V350" s="36">
        <v>151</v>
      </c>
      <c r="W350" s="36">
        <v>199</v>
      </c>
      <c r="X350" s="36">
        <v>209</v>
      </c>
      <c r="Y350" s="36">
        <v>209</v>
      </c>
    </row>
    <row r="351" spans="1:25" x14ac:dyDescent="0.3">
      <c r="A351" s="8" t="s">
        <v>2847</v>
      </c>
      <c r="B351" s="8">
        <v>2021</v>
      </c>
      <c r="C351" s="11" t="s">
        <v>2770</v>
      </c>
      <c r="D351" s="68" t="s">
        <v>2728</v>
      </c>
      <c r="E351" s="12" t="s">
        <v>63</v>
      </c>
      <c r="F351" s="40">
        <v>0</v>
      </c>
      <c r="G351" s="72">
        <v>0</v>
      </c>
      <c r="H351" s="36">
        <v>0</v>
      </c>
      <c r="I351" s="17">
        <v>0</v>
      </c>
      <c r="J351" s="36">
        <v>0</v>
      </c>
      <c r="K351" s="36">
        <v>0</v>
      </c>
      <c r="L351" s="36">
        <v>1</v>
      </c>
      <c r="M351" s="36">
        <v>1</v>
      </c>
      <c r="N351" s="36">
        <v>2</v>
      </c>
      <c r="O351" s="36">
        <v>1</v>
      </c>
      <c r="P351" s="36">
        <v>4</v>
      </c>
      <c r="Q351" s="36">
        <v>6</v>
      </c>
      <c r="R351" s="36">
        <v>4</v>
      </c>
      <c r="S351" s="36">
        <v>10</v>
      </c>
      <c r="T351" s="36">
        <v>18</v>
      </c>
      <c r="U351" s="36">
        <v>32</v>
      </c>
      <c r="V351" s="36">
        <v>28</v>
      </c>
      <c r="W351" s="36">
        <v>40</v>
      </c>
      <c r="X351" s="36">
        <v>35</v>
      </c>
      <c r="Y351" s="36">
        <v>24</v>
      </c>
    </row>
    <row r="352" spans="1:25" x14ac:dyDescent="0.3">
      <c r="A352" s="8" t="s">
        <v>2847</v>
      </c>
      <c r="B352" s="8">
        <v>2021</v>
      </c>
      <c r="C352" s="11" t="s">
        <v>2769</v>
      </c>
      <c r="D352" s="68" t="s">
        <v>2728</v>
      </c>
      <c r="E352" s="12" t="s">
        <v>63</v>
      </c>
      <c r="F352" s="40">
        <v>0</v>
      </c>
      <c r="G352" s="72">
        <v>0</v>
      </c>
      <c r="H352" s="36">
        <v>0</v>
      </c>
      <c r="I352" s="17">
        <v>0</v>
      </c>
      <c r="J352" s="36">
        <v>0</v>
      </c>
      <c r="K352" s="36">
        <v>0</v>
      </c>
      <c r="L352" s="36">
        <v>0</v>
      </c>
      <c r="M352" s="36">
        <v>0</v>
      </c>
      <c r="N352" s="36">
        <v>2</v>
      </c>
      <c r="O352" s="36">
        <v>4</v>
      </c>
      <c r="P352" s="36">
        <v>4</v>
      </c>
      <c r="Q352" s="36">
        <v>11</v>
      </c>
      <c r="R352" s="36">
        <v>15</v>
      </c>
      <c r="S352" s="36">
        <v>20</v>
      </c>
      <c r="T352" s="36">
        <v>23</v>
      </c>
      <c r="U352" s="36">
        <v>34</v>
      </c>
      <c r="V352" s="36">
        <v>38</v>
      </c>
      <c r="W352" s="36">
        <v>28</v>
      </c>
      <c r="X352" s="36">
        <v>30</v>
      </c>
      <c r="Y352" s="36">
        <v>21</v>
      </c>
    </row>
    <row r="353" spans="1:25" x14ac:dyDescent="0.3">
      <c r="A353" s="8" t="s">
        <v>2847</v>
      </c>
      <c r="B353" s="8">
        <v>2021</v>
      </c>
      <c r="C353" s="11" t="s">
        <v>2768</v>
      </c>
      <c r="D353" s="68" t="s">
        <v>2728</v>
      </c>
      <c r="E353" s="12" t="s">
        <v>63</v>
      </c>
      <c r="F353" s="40">
        <v>0</v>
      </c>
      <c r="G353" s="72">
        <v>0</v>
      </c>
      <c r="H353" s="36">
        <v>0</v>
      </c>
      <c r="I353" s="17">
        <v>0</v>
      </c>
      <c r="J353" s="36">
        <v>0</v>
      </c>
      <c r="K353" s="36">
        <v>0</v>
      </c>
      <c r="L353" s="36">
        <v>1</v>
      </c>
      <c r="M353" s="36">
        <v>1</v>
      </c>
      <c r="N353" s="36">
        <v>4</v>
      </c>
      <c r="O353" s="36">
        <v>5</v>
      </c>
      <c r="P353" s="36">
        <v>8</v>
      </c>
      <c r="Q353" s="36">
        <v>17</v>
      </c>
      <c r="R353" s="36">
        <v>19</v>
      </c>
      <c r="S353" s="36">
        <v>30</v>
      </c>
      <c r="T353" s="36">
        <v>41</v>
      </c>
      <c r="U353" s="36">
        <v>66</v>
      </c>
      <c r="V353" s="36">
        <v>66</v>
      </c>
      <c r="W353" s="36">
        <v>68</v>
      </c>
      <c r="X353" s="36">
        <v>65</v>
      </c>
      <c r="Y353" s="36">
        <v>45</v>
      </c>
    </row>
    <row r="354" spans="1:25" x14ac:dyDescent="0.3">
      <c r="A354" s="10" t="s">
        <v>2847</v>
      </c>
      <c r="B354" s="10">
        <v>2020</v>
      </c>
      <c r="C354" s="11" t="s">
        <v>2770</v>
      </c>
      <c r="D354" s="68" t="s">
        <v>2841</v>
      </c>
      <c r="E354" s="12" t="s">
        <v>2752</v>
      </c>
      <c r="F354" s="54">
        <v>0</v>
      </c>
      <c r="G354" s="71">
        <v>0</v>
      </c>
      <c r="H354" s="50">
        <v>0</v>
      </c>
      <c r="I354" s="48">
        <v>0</v>
      </c>
      <c r="J354" s="50">
        <v>0</v>
      </c>
      <c r="K354" s="50">
        <v>0</v>
      </c>
      <c r="L354" s="50">
        <v>0</v>
      </c>
      <c r="M354" s="50">
        <v>0</v>
      </c>
      <c r="N354" s="50">
        <v>6.7077762072000002</v>
      </c>
      <c r="O354" s="50">
        <v>14.697982336000001</v>
      </c>
      <c r="P354" s="50">
        <v>41.166521215000003</v>
      </c>
      <c r="Q354" s="50">
        <v>30.034068206000001</v>
      </c>
      <c r="R354" s="50">
        <v>29.550078806999998</v>
      </c>
      <c r="S354" s="50">
        <v>113.03319744</v>
      </c>
      <c r="T354" s="50">
        <v>163.36470965999999</v>
      </c>
      <c r="U354" s="50">
        <v>315.53847439999998</v>
      </c>
      <c r="V354" s="50">
        <v>587.64609171999996</v>
      </c>
      <c r="W354" s="50">
        <v>998.62910895000005</v>
      </c>
      <c r="X354" s="50">
        <v>2085.1331297000002</v>
      </c>
      <c r="Y354" s="50">
        <v>4830.2379908000003</v>
      </c>
    </row>
    <row r="355" spans="1:25" x14ac:dyDescent="0.3">
      <c r="A355" s="10" t="s">
        <v>2847</v>
      </c>
      <c r="B355" s="10">
        <v>2020</v>
      </c>
      <c r="C355" s="11" t="s">
        <v>2769</v>
      </c>
      <c r="D355" s="68" t="s">
        <v>2841</v>
      </c>
      <c r="E355" s="12" t="s">
        <v>2752</v>
      </c>
      <c r="F355" s="54">
        <v>0</v>
      </c>
      <c r="G355" s="71">
        <v>0</v>
      </c>
      <c r="H355" s="50">
        <v>0</v>
      </c>
      <c r="I355" s="48">
        <v>0</v>
      </c>
      <c r="J355" s="50">
        <v>0</v>
      </c>
      <c r="K355" s="50">
        <v>0</v>
      </c>
      <c r="L355" s="50">
        <v>0</v>
      </c>
      <c r="M355" s="50">
        <v>0</v>
      </c>
      <c r="N355" s="50">
        <v>6.9933013908000001</v>
      </c>
      <c r="O355" s="50">
        <v>7.5919911736000003</v>
      </c>
      <c r="P355" s="50">
        <v>14.581590928000001</v>
      </c>
      <c r="Q355" s="50">
        <v>122.93870436</v>
      </c>
      <c r="R355" s="50">
        <v>88.279421467999995</v>
      </c>
      <c r="S355" s="50">
        <v>262.22409850000003</v>
      </c>
      <c r="T355" s="50">
        <v>310.40807331000002</v>
      </c>
      <c r="U355" s="50">
        <v>482.78643414999999</v>
      </c>
      <c r="V355" s="50">
        <v>995.17221089999998</v>
      </c>
      <c r="W355" s="50">
        <v>2220.6036932000002</v>
      </c>
      <c r="X355" s="50">
        <v>3255.6874238</v>
      </c>
      <c r="Y355" s="50">
        <v>6223.4120866000003</v>
      </c>
    </row>
    <row r="356" spans="1:25" x14ac:dyDescent="0.3">
      <c r="A356" s="10" t="s">
        <v>2847</v>
      </c>
      <c r="B356" s="10">
        <v>2020</v>
      </c>
      <c r="C356" s="11" t="s">
        <v>2768</v>
      </c>
      <c r="D356" s="68" t="s">
        <v>2841</v>
      </c>
      <c r="E356" s="12" t="s">
        <v>2752</v>
      </c>
      <c r="F356" s="52">
        <v>0</v>
      </c>
      <c r="G356" s="69">
        <v>0</v>
      </c>
      <c r="H356" s="49">
        <v>0</v>
      </c>
      <c r="I356" s="48">
        <v>0</v>
      </c>
      <c r="J356" s="49">
        <v>0</v>
      </c>
      <c r="K356" s="50">
        <v>0</v>
      </c>
      <c r="L356" s="50">
        <v>0</v>
      </c>
      <c r="M356" s="50">
        <v>0</v>
      </c>
      <c r="N356" s="50">
        <v>6.8475636815999996</v>
      </c>
      <c r="O356" s="50">
        <v>11.202772644</v>
      </c>
      <c r="P356" s="50">
        <v>28.277669271000001</v>
      </c>
      <c r="Q356" s="50">
        <v>74.760258858</v>
      </c>
      <c r="R356" s="50">
        <v>57.963649963999998</v>
      </c>
      <c r="S356" s="50">
        <v>185.24936255</v>
      </c>
      <c r="T356" s="50">
        <v>234.11200360000001</v>
      </c>
      <c r="U356" s="50">
        <v>394.99010107999999</v>
      </c>
      <c r="V356" s="50">
        <v>771.80503523000004</v>
      </c>
      <c r="W356" s="50">
        <v>1513.2267807000001</v>
      </c>
      <c r="X356" s="50">
        <v>2532.7258691000002</v>
      </c>
      <c r="Y356" s="50">
        <v>5268.6706135000004</v>
      </c>
    </row>
    <row r="357" spans="1:25" x14ac:dyDescent="0.3">
      <c r="A357" s="8" t="s">
        <v>2847</v>
      </c>
      <c r="B357" s="8">
        <v>2021</v>
      </c>
      <c r="C357" s="11" t="s">
        <v>2770</v>
      </c>
      <c r="D357" s="68" t="s">
        <v>2841</v>
      </c>
      <c r="E357" s="12" t="s">
        <v>2752</v>
      </c>
      <c r="F357" s="54">
        <v>0</v>
      </c>
      <c r="G357" s="71">
        <v>0</v>
      </c>
      <c r="H357" s="50">
        <v>0</v>
      </c>
      <c r="I357" s="48">
        <v>0</v>
      </c>
      <c r="J357" s="50">
        <v>0</v>
      </c>
      <c r="K357" s="50">
        <v>0</v>
      </c>
      <c r="L357" s="50">
        <v>6.6599676565000001</v>
      </c>
      <c r="M357" s="50">
        <v>6.3026732701999997</v>
      </c>
      <c r="N357" s="50">
        <v>13.313372618000001</v>
      </c>
      <c r="O357" s="50">
        <v>7.1425353141999999</v>
      </c>
      <c r="P357" s="50">
        <v>28.539986615</v>
      </c>
      <c r="Q357" s="50">
        <v>36.354252316</v>
      </c>
      <c r="R357" s="50">
        <v>17.610093353</v>
      </c>
      <c r="S357" s="50">
        <v>38.891443944999999</v>
      </c>
      <c r="T357" s="50">
        <v>129.41818835000001</v>
      </c>
      <c r="U357" s="50">
        <v>186.53521896000001</v>
      </c>
      <c r="V357" s="50">
        <v>179.51528286000001</v>
      </c>
      <c r="W357" s="50">
        <v>379.69986210000002</v>
      </c>
      <c r="X357" s="50">
        <v>614.70937592999996</v>
      </c>
      <c r="Y357" s="50">
        <v>788.11030964999998</v>
      </c>
    </row>
    <row r="358" spans="1:25" x14ac:dyDescent="0.3">
      <c r="A358" s="8" t="s">
        <v>2847</v>
      </c>
      <c r="B358" s="8">
        <v>2021</v>
      </c>
      <c r="C358" s="11" t="s">
        <v>2769</v>
      </c>
      <c r="D358" s="68" t="s">
        <v>2841</v>
      </c>
      <c r="E358" s="12" t="s">
        <v>2752</v>
      </c>
      <c r="F358" s="54">
        <v>0</v>
      </c>
      <c r="G358" s="71">
        <v>0</v>
      </c>
      <c r="H358" s="50">
        <v>0</v>
      </c>
      <c r="I358" s="48">
        <v>0</v>
      </c>
      <c r="J358" s="50">
        <v>0</v>
      </c>
      <c r="K358" s="50">
        <v>0</v>
      </c>
      <c r="L358" s="50">
        <v>0</v>
      </c>
      <c r="M358" s="50">
        <v>0</v>
      </c>
      <c r="N358" s="50">
        <v>13.846066288999999</v>
      </c>
      <c r="O358" s="50">
        <v>29.631738653999999</v>
      </c>
      <c r="P358" s="50">
        <v>30.063133992000001</v>
      </c>
      <c r="Q358" s="50">
        <v>65.515992894999997</v>
      </c>
      <c r="R358" s="50">
        <v>94.245657614999999</v>
      </c>
      <c r="S358" s="50">
        <v>117.56951954</v>
      </c>
      <c r="T358" s="50">
        <v>139.57432986000001</v>
      </c>
      <c r="U358" s="50">
        <v>260.64705991</v>
      </c>
      <c r="V358" s="50">
        <v>377.55189372000001</v>
      </c>
      <c r="W358" s="50">
        <v>398.50512643000002</v>
      </c>
      <c r="X358" s="50">
        <v>581.79434590999995</v>
      </c>
      <c r="Y358" s="50">
        <v>1166.5810721</v>
      </c>
    </row>
    <row r="359" spans="1:25" x14ac:dyDescent="0.3">
      <c r="A359" s="8" t="s">
        <v>2847</v>
      </c>
      <c r="B359" s="8">
        <v>2021</v>
      </c>
      <c r="C359" s="11" t="s">
        <v>2768</v>
      </c>
      <c r="D359" s="68" t="s">
        <v>2841</v>
      </c>
      <c r="E359" s="12" t="s">
        <v>2752</v>
      </c>
      <c r="F359" s="54">
        <v>0</v>
      </c>
      <c r="G359" s="71">
        <v>0</v>
      </c>
      <c r="H359" s="50">
        <v>0</v>
      </c>
      <c r="I359" s="48">
        <v>0</v>
      </c>
      <c r="J359" s="50">
        <v>0</v>
      </c>
      <c r="K359" s="50">
        <v>0</v>
      </c>
      <c r="L359" s="50">
        <v>3.3031773142</v>
      </c>
      <c r="M359" s="50">
        <v>3.1689406565999998</v>
      </c>
      <c r="N359" s="50">
        <v>13.57449544</v>
      </c>
      <c r="O359" s="50">
        <v>18.182036395000001</v>
      </c>
      <c r="P359" s="50">
        <v>29.281766323999999</v>
      </c>
      <c r="Q359" s="50">
        <v>50.365610478000001</v>
      </c>
      <c r="R359" s="50">
        <v>54.625675704000002</v>
      </c>
      <c r="S359" s="50">
        <v>76.956310058</v>
      </c>
      <c r="T359" s="50">
        <v>134.30453033000001</v>
      </c>
      <c r="U359" s="50">
        <v>221.68914681999999</v>
      </c>
      <c r="V359" s="50">
        <v>269.86875132</v>
      </c>
      <c r="W359" s="50">
        <v>387.65341751</v>
      </c>
      <c r="X359" s="50">
        <v>602.03581622000002</v>
      </c>
      <c r="Y359" s="50">
        <v>909.62504246000003</v>
      </c>
    </row>
    <row r="360" spans="1:25" x14ac:dyDescent="0.3">
      <c r="A360" s="8" t="s">
        <v>2847</v>
      </c>
      <c r="B360" s="8">
        <v>2020</v>
      </c>
      <c r="C360" s="11" t="s">
        <v>2770</v>
      </c>
      <c r="D360" s="68" t="s">
        <v>2841</v>
      </c>
      <c r="E360" s="12" t="s">
        <v>63</v>
      </c>
      <c r="F360" s="40">
        <v>0</v>
      </c>
      <c r="G360" s="72">
        <v>0</v>
      </c>
      <c r="H360" s="36">
        <v>0</v>
      </c>
      <c r="I360" s="17">
        <v>0</v>
      </c>
      <c r="J360" s="36">
        <v>0</v>
      </c>
      <c r="K360" s="36">
        <v>0</v>
      </c>
      <c r="L360" s="36">
        <v>0</v>
      </c>
      <c r="M360" s="36">
        <v>0</v>
      </c>
      <c r="N360" s="36">
        <v>1</v>
      </c>
      <c r="O360" s="36">
        <v>2</v>
      </c>
      <c r="P360" s="36">
        <v>6</v>
      </c>
      <c r="Q360" s="36">
        <v>5</v>
      </c>
      <c r="R360" s="36">
        <v>5</v>
      </c>
      <c r="S360" s="36">
        <v>17</v>
      </c>
      <c r="T360" s="36">
        <v>21</v>
      </c>
      <c r="U360" s="36">
        <v>39</v>
      </c>
      <c r="V360" s="36">
        <v>53</v>
      </c>
      <c r="W360" s="36">
        <v>68</v>
      </c>
      <c r="X360" s="36">
        <v>90</v>
      </c>
      <c r="Y360" s="36">
        <v>120</v>
      </c>
    </row>
    <row r="361" spans="1:25" x14ac:dyDescent="0.3">
      <c r="A361" s="8" t="s">
        <v>2847</v>
      </c>
      <c r="B361" s="8">
        <v>2020</v>
      </c>
      <c r="C361" s="11" t="s">
        <v>2769</v>
      </c>
      <c r="D361" s="68" t="s">
        <v>2841</v>
      </c>
      <c r="E361" s="12" t="s">
        <v>63</v>
      </c>
      <c r="F361" s="40">
        <v>0</v>
      </c>
      <c r="G361" s="72">
        <v>0</v>
      </c>
      <c r="H361" s="36">
        <v>0</v>
      </c>
      <c r="I361" s="17">
        <v>0</v>
      </c>
      <c r="J361" s="36">
        <v>0</v>
      </c>
      <c r="K361" s="36">
        <v>0</v>
      </c>
      <c r="L361" s="36">
        <v>0</v>
      </c>
      <c r="M361" s="36">
        <v>0</v>
      </c>
      <c r="N361" s="36">
        <v>1</v>
      </c>
      <c r="O361" s="36">
        <v>1</v>
      </c>
      <c r="P361" s="36">
        <v>2</v>
      </c>
      <c r="Q361" s="36">
        <v>19</v>
      </c>
      <c r="R361" s="36">
        <v>14</v>
      </c>
      <c r="S361" s="36">
        <v>37</v>
      </c>
      <c r="T361" s="36">
        <v>37</v>
      </c>
      <c r="U361" s="36">
        <v>54</v>
      </c>
      <c r="V361" s="36">
        <v>74</v>
      </c>
      <c r="W361" s="36">
        <v>110</v>
      </c>
      <c r="X361" s="36">
        <v>87</v>
      </c>
      <c r="Y361" s="36">
        <v>71</v>
      </c>
    </row>
    <row r="362" spans="1:25" x14ac:dyDescent="0.3">
      <c r="A362" s="8" t="s">
        <v>2847</v>
      </c>
      <c r="B362" s="8">
        <v>2020</v>
      </c>
      <c r="C362" s="11" t="s">
        <v>2768</v>
      </c>
      <c r="D362" s="68" t="s">
        <v>2841</v>
      </c>
      <c r="E362" s="12" t="s">
        <v>63</v>
      </c>
      <c r="F362" s="40">
        <v>0</v>
      </c>
      <c r="G362" s="72">
        <v>0</v>
      </c>
      <c r="H362" s="36">
        <v>0</v>
      </c>
      <c r="I362" s="17">
        <v>0</v>
      </c>
      <c r="J362" s="36">
        <v>0</v>
      </c>
      <c r="K362" s="36">
        <v>0</v>
      </c>
      <c r="L362" s="36">
        <v>0</v>
      </c>
      <c r="M362" s="36">
        <v>0</v>
      </c>
      <c r="N362" s="36">
        <v>2</v>
      </c>
      <c r="O362" s="36">
        <v>3</v>
      </c>
      <c r="P362" s="36">
        <v>8</v>
      </c>
      <c r="Q362" s="36">
        <v>24</v>
      </c>
      <c r="R362" s="36">
        <v>19</v>
      </c>
      <c r="S362" s="36">
        <v>54</v>
      </c>
      <c r="T362" s="36">
        <v>58</v>
      </c>
      <c r="U362" s="36">
        <v>93</v>
      </c>
      <c r="V362" s="36">
        <v>127</v>
      </c>
      <c r="W362" s="36">
        <v>178</v>
      </c>
      <c r="X362" s="36">
        <v>177</v>
      </c>
      <c r="Y362" s="36">
        <v>191</v>
      </c>
    </row>
    <row r="363" spans="1:25" x14ac:dyDescent="0.3">
      <c r="A363" s="8" t="s">
        <v>2847</v>
      </c>
      <c r="B363" s="8">
        <v>2021</v>
      </c>
      <c r="C363" s="11" t="s">
        <v>2770</v>
      </c>
      <c r="D363" s="68" t="s">
        <v>2841</v>
      </c>
      <c r="E363" s="12" t="s">
        <v>63</v>
      </c>
      <c r="F363" s="40">
        <v>0</v>
      </c>
      <c r="G363" s="72">
        <v>0</v>
      </c>
      <c r="H363" s="36">
        <v>0</v>
      </c>
      <c r="I363" s="17">
        <v>0</v>
      </c>
      <c r="J363" s="36">
        <v>0</v>
      </c>
      <c r="K363" s="36">
        <v>0</v>
      </c>
      <c r="L363" s="36">
        <v>1</v>
      </c>
      <c r="M363" s="36">
        <v>1</v>
      </c>
      <c r="N363" s="36">
        <v>2</v>
      </c>
      <c r="O363" s="36">
        <v>1</v>
      </c>
      <c r="P363" s="36">
        <v>4</v>
      </c>
      <c r="Q363" s="36">
        <v>6</v>
      </c>
      <c r="R363" s="36">
        <v>3</v>
      </c>
      <c r="S363" s="36">
        <v>6</v>
      </c>
      <c r="T363" s="36">
        <v>17</v>
      </c>
      <c r="U363" s="36">
        <v>23</v>
      </c>
      <c r="V363" s="36">
        <v>17</v>
      </c>
      <c r="W363" s="36">
        <v>26</v>
      </c>
      <c r="X363" s="36">
        <v>27</v>
      </c>
      <c r="Y363" s="36">
        <v>20</v>
      </c>
    </row>
    <row r="364" spans="1:25" x14ac:dyDescent="0.3">
      <c r="A364" s="8" t="s">
        <v>2847</v>
      </c>
      <c r="B364" s="8">
        <v>2021</v>
      </c>
      <c r="C364" s="11" t="s">
        <v>2769</v>
      </c>
      <c r="D364" s="68" t="s">
        <v>2841</v>
      </c>
      <c r="E364" s="12" t="s">
        <v>63</v>
      </c>
      <c r="F364" s="40">
        <v>0</v>
      </c>
      <c r="G364" s="72">
        <v>0</v>
      </c>
      <c r="H364" s="36">
        <v>0</v>
      </c>
      <c r="I364" s="17">
        <v>0</v>
      </c>
      <c r="J364" s="36">
        <v>0</v>
      </c>
      <c r="K364" s="36">
        <v>0</v>
      </c>
      <c r="L364" s="36">
        <v>0</v>
      </c>
      <c r="M364" s="36">
        <v>0</v>
      </c>
      <c r="N364" s="36">
        <v>2</v>
      </c>
      <c r="O364" s="36">
        <v>4</v>
      </c>
      <c r="P364" s="36">
        <v>4</v>
      </c>
      <c r="Q364" s="36">
        <v>10</v>
      </c>
      <c r="R364" s="36">
        <v>15</v>
      </c>
      <c r="S364" s="36">
        <v>17</v>
      </c>
      <c r="T364" s="36">
        <v>17</v>
      </c>
      <c r="U364" s="36">
        <v>29</v>
      </c>
      <c r="V364" s="36">
        <v>30</v>
      </c>
      <c r="W364" s="36">
        <v>20</v>
      </c>
      <c r="X364" s="36">
        <v>16</v>
      </c>
      <c r="Y364" s="36">
        <v>14</v>
      </c>
    </row>
    <row r="365" spans="1:25" x14ac:dyDescent="0.3">
      <c r="A365" s="8" t="s">
        <v>2847</v>
      </c>
      <c r="B365" s="8">
        <v>2021</v>
      </c>
      <c r="C365" s="11" t="s">
        <v>2768</v>
      </c>
      <c r="D365" s="68" t="s">
        <v>2841</v>
      </c>
      <c r="E365" s="12" t="s">
        <v>63</v>
      </c>
      <c r="F365" s="40">
        <v>0</v>
      </c>
      <c r="G365" s="72">
        <v>0</v>
      </c>
      <c r="H365" s="36">
        <v>0</v>
      </c>
      <c r="I365" s="17">
        <v>0</v>
      </c>
      <c r="J365" s="36">
        <v>0</v>
      </c>
      <c r="K365" s="36">
        <v>0</v>
      </c>
      <c r="L365" s="36">
        <v>1</v>
      </c>
      <c r="M365" s="36">
        <v>1</v>
      </c>
      <c r="N365" s="36">
        <v>4</v>
      </c>
      <c r="O365" s="36">
        <v>5</v>
      </c>
      <c r="P365" s="36">
        <v>8</v>
      </c>
      <c r="Q365" s="36">
        <v>16</v>
      </c>
      <c r="R365" s="36">
        <v>18</v>
      </c>
      <c r="S365" s="36">
        <v>23</v>
      </c>
      <c r="T365" s="36">
        <v>34</v>
      </c>
      <c r="U365" s="36">
        <v>52</v>
      </c>
      <c r="V365" s="36">
        <v>47</v>
      </c>
      <c r="W365" s="36">
        <v>46</v>
      </c>
      <c r="X365" s="36">
        <v>43</v>
      </c>
      <c r="Y365" s="36">
        <v>34</v>
      </c>
    </row>
    <row r="366" spans="1:25" x14ac:dyDescent="0.3">
      <c r="A366" s="10" t="s">
        <v>2846</v>
      </c>
      <c r="B366" s="10">
        <v>2020</v>
      </c>
      <c r="C366" s="11" t="s">
        <v>2770</v>
      </c>
      <c r="D366" s="68" t="s">
        <v>2854</v>
      </c>
      <c r="E366" s="12" t="s">
        <v>2752</v>
      </c>
      <c r="F366" s="52">
        <v>98.163479831000004</v>
      </c>
      <c r="G366" s="69">
        <v>11.390583284</v>
      </c>
      <c r="H366" s="47">
        <v>8.1868346107000001</v>
      </c>
      <c r="I366" s="48">
        <v>0</v>
      </c>
      <c r="J366" s="47">
        <v>8.5746483688000001</v>
      </c>
      <c r="K366" s="50">
        <v>21.155774470000001</v>
      </c>
      <c r="L366" s="50">
        <v>31.57197991</v>
      </c>
      <c r="M366" s="50">
        <v>68.560965233999994</v>
      </c>
      <c r="N366" s="50">
        <v>136.36682877999999</v>
      </c>
      <c r="O366" s="50">
        <v>149.59125202000001</v>
      </c>
      <c r="P366" s="50">
        <v>198.52935213000001</v>
      </c>
      <c r="Q366" s="50">
        <v>307.87546126000001</v>
      </c>
      <c r="R366" s="50">
        <v>440.59251096999998</v>
      </c>
      <c r="S366" s="50">
        <v>722.05115392000005</v>
      </c>
      <c r="T366" s="50">
        <v>1273.9173114</v>
      </c>
      <c r="U366" s="50">
        <v>1889.336382</v>
      </c>
      <c r="V366" s="50">
        <v>3687.8802193000001</v>
      </c>
      <c r="W366" s="50">
        <v>6552.5481166</v>
      </c>
      <c r="X366" s="50">
        <v>10619.214389999999</v>
      </c>
      <c r="Y366" s="50">
        <v>21614.218049999999</v>
      </c>
    </row>
    <row r="367" spans="1:25" x14ac:dyDescent="0.3">
      <c r="A367" s="10" t="s">
        <v>2846</v>
      </c>
      <c r="B367" s="10">
        <v>2020</v>
      </c>
      <c r="C367" s="11" t="s">
        <v>2769</v>
      </c>
      <c r="D367" s="68" t="s">
        <v>2854</v>
      </c>
      <c r="E367" s="12" t="s">
        <v>2752</v>
      </c>
      <c r="F367" s="52">
        <v>373.20417119000001</v>
      </c>
      <c r="G367" s="69">
        <v>10.717263183</v>
      </c>
      <c r="H367" s="49">
        <v>0</v>
      </c>
      <c r="I367" s="48">
        <v>15.461285275</v>
      </c>
      <c r="J367" s="49">
        <v>49.184124789000002</v>
      </c>
      <c r="K367" s="50">
        <v>75.520326116999996</v>
      </c>
      <c r="L367" s="50">
        <v>81.472077416000005</v>
      </c>
      <c r="M367" s="50">
        <v>126.43022815</v>
      </c>
      <c r="N367" s="50">
        <v>203.12591119000001</v>
      </c>
      <c r="O367" s="50">
        <v>323.75789386000002</v>
      </c>
      <c r="P367" s="50">
        <v>415.17964253999997</v>
      </c>
      <c r="Q367" s="50">
        <v>631.84810801000003</v>
      </c>
      <c r="R367" s="50">
        <v>744.58379429000001</v>
      </c>
      <c r="S367" s="50">
        <v>1236.7856557</v>
      </c>
      <c r="T367" s="50">
        <v>1715.3514267999999</v>
      </c>
      <c r="U367" s="50">
        <v>2892.3213101000001</v>
      </c>
      <c r="V367" s="50">
        <v>5290.0221935999998</v>
      </c>
      <c r="W367" s="50">
        <v>8053.6259787999998</v>
      </c>
      <c r="X367" s="50">
        <v>14304.242283</v>
      </c>
      <c r="Y367" s="50">
        <v>23507.26296</v>
      </c>
    </row>
    <row r="368" spans="1:25" x14ac:dyDescent="0.3">
      <c r="A368" s="10" t="s">
        <v>2846</v>
      </c>
      <c r="B368" s="10">
        <v>2020</v>
      </c>
      <c r="C368" s="11" t="s">
        <v>2768</v>
      </c>
      <c r="D368" s="68" t="s">
        <v>2854</v>
      </c>
      <c r="E368" s="12" t="s">
        <v>2752</v>
      </c>
      <c r="F368" s="52">
        <v>239.17629509</v>
      </c>
      <c r="G368" s="69">
        <v>11.043669862</v>
      </c>
      <c r="H368" s="47">
        <v>3.9835033714999999</v>
      </c>
      <c r="I368" s="48">
        <v>7.8800151189000003</v>
      </c>
      <c r="J368" s="47">
        <v>29.336151399999999</v>
      </c>
      <c r="K368" s="50">
        <v>48.702189959000002</v>
      </c>
      <c r="L368" s="50">
        <v>56.615854218999999</v>
      </c>
      <c r="M368" s="50">
        <v>97.291173360000002</v>
      </c>
      <c r="N368" s="50">
        <v>169.04879625999999</v>
      </c>
      <c r="O368" s="50">
        <v>235.26297969000001</v>
      </c>
      <c r="P368" s="50">
        <v>303.52810486999999</v>
      </c>
      <c r="Q368" s="50">
        <v>463.86090811999998</v>
      </c>
      <c r="R368" s="50">
        <v>587.68880141</v>
      </c>
      <c r="S368" s="50">
        <v>971.22182852000003</v>
      </c>
      <c r="T368" s="50">
        <v>1486.2994338999999</v>
      </c>
      <c r="U368" s="50">
        <v>2365.9027368000002</v>
      </c>
      <c r="V368" s="50">
        <v>4411.2464923999996</v>
      </c>
      <c r="W368" s="50">
        <v>7184.5116029999999</v>
      </c>
      <c r="X368" s="50">
        <v>12027.2711</v>
      </c>
      <c r="Y368" s="50">
        <v>22208.945211999999</v>
      </c>
    </row>
    <row r="369" spans="1:25" x14ac:dyDescent="0.3">
      <c r="A369" s="8" t="s">
        <v>2846</v>
      </c>
      <c r="B369" s="8">
        <v>2021</v>
      </c>
      <c r="C369" s="11" t="s">
        <v>2770</v>
      </c>
      <c r="D369" s="68" t="s">
        <v>2854</v>
      </c>
      <c r="E369" s="12" t="s">
        <v>2752</v>
      </c>
      <c r="F369" s="54">
        <v>472.80564758999998</v>
      </c>
      <c r="G369" s="71">
        <v>0</v>
      </c>
      <c r="H369" s="50">
        <v>8.3268879459999994</v>
      </c>
      <c r="I369" s="48">
        <v>15.800730207000001</v>
      </c>
      <c r="J369" s="50">
        <v>8.5370882597000008</v>
      </c>
      <c r="K369" s="50">
        <v>35.989350711999997</v>
      </c>
      <c r="L369" s="50">
        <v>38.593008777000001</v>
      </c>
      <c r="M369" s="50">
        <v>54.971372226</v>
      </c>
      <c r="N369" s="50">
        <v>83.786628300999993</v>
      </c>
      <c r="O369" s="50">
        <v>138.64977447000001</v>
      </c>
      <c r="P369" s="50">
        <v>247.69715013000001</v>
      </c>
      <c r="Q369" s="50">
        <v>462.61343267000001</v>
      </c>
      <c r="R369" s="50">
        <v>568.14052333999996</v>
      </c>
      <c r="S369" s="50">
        <v>810.64156854999999</v>
      </c>
      <c r="T369" s="50">
        <v>1365.6659440999999</v>
      </c>
      <c r="U369" s="50">
        <v>2284.4748688999998</v>
      </c>
      <c r="V369" s="50">
        <v>3620.9391423000002</v>
      </c>
      <c r="W369" s="50">
        <v>6857.217928</v>
      </c>
      <c r="X369" s="50">
        <v>12284.492597</v>
      </c>
      <c r="Y369" s="50">
        <v>23104.568040999999</v>
      </c>
    </row>
    <row r="370" spans="1:25" x14ac:dyDescent="0.3">
      <c r="A370" s="8" t="s">
        <v>2846</v>
      </c>
      <c r="B370" s="8">
        <v>2021</v>
      </c>
      <c r="C370" s="11" t="s">
        <v>2769</v>
      </c>
      <c r="D370" s="68" t="s">
        <v>2854</v>
      </c>
      <c r="E370" s="12" t="s">
        <v>2752</v>
      </c>
      <c r="F370" s="54">
        <v>495.52707585000002</v>
      </c>
      <c r="G370" s="71">
        <v>10.934234353000001</v>
      </c>
      <c r="H370" s="50">
        <v>0</v>
      </c>
      <c r="I370" s="48">
        <v>7.5844924759000003</v>
      </c>
      <c r="J370" s="50">
        <v>24.453507666</v>
      </c>
      <c r="K370" s="50">
        <v>70.415011081000003</v>
      </c>
      <c r="L370" s="50">
        <v>69.686883160999997</v>
      </c>
      <c r="M370" s="50">
        <v>123.55913332999999</v>
      </c>
      <c r="N370" s="50">
        <v>261.50600159999999</v>
      </c>
      <c r="O370" s="50">
        <v>258.66812146000001</v>
      </c>
      <c r="P370" s="50">
        <v>485.95666850999999</v>
      </c>
      <c r="Q370" s="50">
        <v>727.84072864999996</v>
      </c>
      <c r="R370" s="50">
        <v>778.24642105999999</v>
      </c>
      <c r="S370" s="50">
        <v>1474.9580043000001</v>
      </c>
      <c r="T370" s="50">
        <v>2197.0989562999998</v>
      </c>
      <c r="U370" s="50">
        <v>3294.6476707000002</v>
      </c>
      <c r="V370" s="50">
        <v>5241.2453986999999</v>
      </c>
      <c r="W370" s="50">
        <v>9923.8046649999997</v>
      </c>
      <c r="X370" s="50">
        <v>14273.845380000001</v>
      </c>
      <c r="Y370" s="50">
        <v>26307.269540000001</v>
      </c>
    </row>
    <row r="371" spans="1:25" x14ac:dyDescent="0.3">
      <c r="A371" s="8" t="s">
        <v>2846</v>
      </c>
      <c r="B371" s="8">
        <v>2021</v>
      </c>
      <c r="C371" s="11" t="s">
        <v>2768</v>
      </c>
      <c r="D371" s="68" t="s">
        <v>2854</v>
      </c>
      <c r="E371" s="12" t="s">
        <v>2752</v>
      </c>
      <c r="F371" s="54">
        <v>484.44108176999998</v>
      </c>
      <c r="G371" s="71">
        <v>5.6115095445999996</v>
      </c>
      <c r="H371" s="50">
        <v>4.0434920524000004</v>
      </c>
      <c r="I371" s="48">
        <v>11.608810616</v>
      </c>
      <c r="J371" s="50">
        <v>16.679333032999999</v>
      </c>
      <c r="K371" s="50">
        <v>53.391202839999998</v>
      </c>
      <c r="L371" s="50">
        <v>54.258060258999997</v>
      </c>
      <c r="M371" s="50">
        <v>89.069786414000006</v>
      </c>
      <c r="N371" s="50">
        <v>170.88838802999999</v>
      </c>
      <c r="O371" s="50">
        <v>197.58465715</v>
      </c>
      <c r="P371" s="50">
        <v>363.68624812000002</v>
      </c>
      <c r="Q371" s="50">
        <v>590.07722159000002</v>
      </c>
      <c r="R371" s="50">
        <v>669.63278823999997</v>
      </c>
      <c r="S371" s="50">
        <v>1132.0509714</v>
      </c>
      <c r="T371" s="50">
        <v>1765.7068534</v>
      </c>
      <c r="U371" s="50">
        <v>2763.6363692999998</v>
      </c>
      <c r="V371" s="50">
        <v>4359.7117990999996</v>
      </c>
      <c r="W371" s="50">
        <v>8153.5682766</v>
      </c>
      <c r="X371" s="50">
        <v>13050.209535</v>
      </c>
      <c r="Y371" s="50">
        <v>24131.212938000001</v>
      </c>
    </row>
    <row r="372" spans="1:25" x14ac:dyDescent="0.3">
      <c r="A372" s="8" t="s">
        <v>2846</v>
      </c>
      <c r="B372" s="8">
        <v>2020</v>
      </c>
      <c r="C372" s="11" t="s">
        <v>2770</v>
      </c>
      <c r="D372" s="68" t="s">
        <v>2854</v>
      </c>
      <c r="E372" s="12" t="s">
        <v>63</v>
      </c>
      <c r="F372" s="40">
        <v>2</v>
      </c>
      <c r="G372" s="72">
        <v>1</v>
      </c>
      <c r="H372" s="36">
        <v>1</v>
      </c>
      <c r="I372" s="17">
        <v>0</v>
      </c>
      <c r="J372" s="36">
        <v>1</v>
      </c>
      <c r="K372" s="36">
        <v>3</v>
      </c>
      <c r="L372" s="36">
        <v>5</v>
      </c>
      <c r="M372" s="36">
        <v>11</v>
      </c>
      <c r="N372" s="36">
        <v>21</v>
      </c>
      <c r="O372" s="36">
        <v>21</v>
      </c>
      <c r="P372" s="36">
        <v>30</v>
      </c>
      <c r="Q372" s="36">
        <v>53</v>
      </c>
      <c r="R372" s="36">
        <v>77</v>
      </c>
      <c r="S372" s="36">
        <v>112</v>
      </c>
      <c r="T372" s="36">
        <v>169</v>
      </c>
      <c r="U372" s="36">
        <v>241</v>
      </c>
      <c r="V372" s="36">
        <v>343</v>
      </c>
      <c r="W372" s="36">
        <v>461</v>
      </c>
      <c r="X372" s="36">
        <v>473</v>
      </c>
      <c r="Y372" s="36">
        <v>554</v>
      </c>
    </row>
    <row r="373" spans="1:25" x14ac:dyDescent="0.3">
      <c r="A373" s="8" t="s">
        <v>2846</v>
      </c>
      <c r="B373" s="8">
        <v>2020</v>
      </c>
      <c r="C373" s="11" t="s">
        <v>2769</v>
      </c>
      <c r="D373" s="68" t="s">
        <v>2854</v>
      </c>
      <c r="E373" s="12" t="s">
        <v>63</v>
      </c>
      <c r="F373" s="40">
        <v>8</v>
      </c>
      <c r="G373" s="72">
        <v>1</v>
      </c>
      <c r="H373" s="36">
        <v>0</v>
      </c>
      <c r="I373" s="17">
        <v>2</v>
      </c>
      <c r="J373" s="36">
        <v>6</v>
      </c>
      <c r="K373" s="36">
        <v>11</v>
      </c>
      <c r="L373" s="36">
        <v>13</v>
      </c>
      <c r="M373" s="36">
        <v>20</v>
      </c>
      <c r="N373" s="36">
        <v>30</v>
      </c>
      <c r="O373" s="36">
        <v>44</v>
      </c>
      <c r="P373" s="36">
        <v>59</v>
      </c>
      <c r="Q373" s="36">
        <v>101</v>
      </c>
      <c r="R373" s="36">
        <v>122</v>
      </c>
      <c r="S373" s="36">
        <v>180</v>
      </c>
      <c r="T373" s="36">
        <v>211</v>
      </c>
      <c r="U373" s="36">
        <v>334</v>
      </c>
      <c r="V373" s="36">
        <v>405</v>
      </c>
      <c r="W373" s="36">
        <v>412</v>
      </c>
      <c r="X373" s="36">
        <v>394</v>
      </c>
      <c r="Y373" s="36">
        <v>276</v>
      </c>
    </row>
    <row r="374" spans="1:25" x14ac:dyDescent="0.3">
      <c r="A374" s="8" t="s">
        <v>2846</v>
      </c>
      <c r="B374" s="8">
        <v>2020</v>
      </c>
      <c r="C374" s="11" t="s">
        <v>2768</v>
      </c>
      <c r="D374" s="68" t="s">
        <v>2854</v>
      </c>
      <c r="E374" s="12" t="s">
        <v>63</v>
      </c>
      <c r="F374" s="40">
        <v>10</v>
      </c>
      <c r="G374" s="72">
        <v>2</v>
      </c>
      <c r="H374" s="36">
        <v>1</v>
      </c>
      <c r="I374" s="17">
        <v>2</v>
      </c>
      <c r="J374" s="36">
        <v>7</v>
      </c>
      <c r="K374" s="36">
        <v>14</v>
      </c>
      <c r="L374" s="36">
        <v>18</v>
      </c>
      <c r="M374" s="36">
        <v>31</v>
      </c>
      <c r="N374" s="36">
        <v>51</v>
      </c>
      <c r="O374" s="36">
        <v>65</v>
      </c>
      <c r="P374" s="36">
        <v>89</v>
      </c>
      <c r="Q374" s="36">
        <v>154</v>
      </c>
      <c r="R374" s="36">
        <v>199</v>
      </c>
      <c r="S374" s="36">
        <v>292</v>
      </c>
      <c r="T374" s="36">
        <v>380</v>
      </c>
      <c r="U374" s="36">
        <v>575</v>
      </c>
      <c r="V374" s="36">
        <v>748</v>
      </c>
      <c r="W374" s="36">
        <v>873</v>
      </c>
      <c r="X374" s="36">
        <v>867</v>
      </c>
      <c r="Y374" s="36">
        <v>830</v>
      </c>
    </row>
    <row r="375" spans="1:25" x14ac:dyDescent="0.3">
      <c r="A375" s="8" t="s">
        <v>2846</v>
      </c>
      <c r="B375" s="8">
        <v>2021</v>
      </c>
      <c r="C375" s="11" t="s">
        <v>2770</v>
      </c>
      <c r="D375" s="68" t="s">
        <v>2854</v>
      </c>
      <c r="E375" s="12" t="s">
        <v>63</v>
      </c>
      <c r="F375" s="40">
        <v>10</v>
      </c>
      <c r="G375" s="72">
        <v>0</v>
      </c>
      <c r="H375" s="36">
        <v>1</v>
      </c>
      <c r="I375" s="17">
        <v>2</v>
      </c>
      <c r="J375" s="36">
        <v>1</v>
      </c>
      <c r="K375" s="36">
        <v>5</v>
      </c>
      <c r="L375" s="36">
        <v>6</v>
      </c>
      <c r="M375" s="36">
        <v>9</v>
      </c>
      <c r="N375" s="36">
        <v>13</v>
      </c>
      <c r="O375" s="36">
        <v>20</v>
      </c>
      <c r="P375" s="36">
        <v>36</v>
      </c>
      <c r="Q375" s="36">
        <v>79</v>
      </c>
      <c r="R375" s="36">
        <v>100</v>
      </c>
      <c r="S375" s="36">
        <v>129</v>
      </c>
      <c r="T375" s="36">
        <v>185</v>
      </c>
      <c r="U375" s="36">
        <v>292</v>
      </c>
      <c r="V375" s="36">
        <v>352</v>
      </c>
      <c r="W375" s="36">
        <v>485</v>
      </c>
      <c r="X375" s="36">
        <v>557</v>
      </c>
      <c r="Y375" s="36">
        <v>605</v>
      </c>
    </row>
    <row r="376" spans="1:25" x14ac:dyDescent="0.3">
      <c r="A376" s="8" t="s">
        <v>2846</v>
      </c>
      <c r="B376" s="8">
        <v>2021</v>
      </c>
      <c r="C376" s="11" t="s">
        <v>2769</v>
      </c>
      <c r="D376" s="68" t="s">
        <v>2854</v>
      </c>
      <c r="E376" s="12" t="s">
        <v>63</v>
      </c>
      <c r="F376" s="40">
        <v>11</v>
      </c>
      <c r="G376" s="72">
        <v>1</v>
      </c>
      <c r="H376" s="36">
        <v>0</v>
      </c>
      <c r="I376" s="17">
        <v>1</v>
      </c>
      <c r="J376" s="36">
        <v>3</v>
      </c>
      <c r="K376" s="36">
        <v>10</v>
      </c>
      <c r="L376" s="36">
        <v>11</v>
      </c>
      <c r="M376" s="36">
        <v>20</v>
      </c>
      <c r="N376" s="36">
        <v>39</v>
      </c>
      <c r="O376" s="36">
        <v>36</v>
      </c>
      <c r="P376" s="36">
        <v>67</v>
      </c>
      <c r="Q376" s="36">
        <v>115</v>
      </c>
      <c r="R376" s="36">
        <v>128</v>
      </c>
      <c r="S376" s="36">
        <v>220</v>
      </c>
      <c r="T376" s="36">
        <v>276</v>
      </c>
      <c r="U376" s="36">
        <v>380</v>
      </c>
      <c r="V376" s="36">
        <v>427</v>
      </c>
      <c r="W376" s="36">
        <v>514</v>
      </c>
      <c r="X376" s="36">
        <v>405</v>
      </c>
      <c r="Y376" s="36">
        <v>325</v>
      </c>
    </row>
    <row r="377" spans="1:25" x14ac:dyDescent="0.3">
      <c r="A377" s="8" t="s">
        <v>2846</v>
      </c>
      <c r="B377" s="8">
        <v>2021</v>
      </c>
      <c r="C377" s="11" t="s">
        <v>2768</v>
      </c>
      <c r="D377" s="68" t="s">
        <v>2854</v>
      </c>
      <c r="E377" s="12" t="s">
        <v>63</v>
      </c>
      <c r="F377" s="40">
        <v>21</v>
      </c>
      <c r="G377" s="72">
        <v>1</v>
      </c>
      <c r="H377" s="36">
        <v>1</v>
      </c>
      <c r="I377" s="17">
        <v>3</v>
      </c>
      <c r="J377" s="36">
        <v>4</v>
      </c>
      <c r="K377" s="36">
        <v>15</v>
      </c>
      <c r="L377" s="36">
        <v>17</v>
      </c>
      <c r="M377" s="36">
        <v>29</v>
      </c>
      <c r="N377" s="36">
        <v>52</v>
      </c>
      <c r="O377" s="36">
        <v>56</v>
      </c>
      <c r="P377" s="36">
        <v>103</v>
      </c>
      <c r="Q377" s="36">
        <v>194</v>
      </c>
      <c r="R377" s="36">
        <v>228</v>
      </c>
      <c r="S377" s="36">
        <v>349</v>
      </c>
      <c r="T377" s="36">
        <v>461</v>
      </c>
      <c r="U377" s="36">
        <v>672</v>
      </c>
      <c r="V377" s="36">
        <v>779</v>
      </c>
      <c r="W377" s="36">
        <v>999</v>
      </c>
      <c r="X377" s="36">
        <v>962</v>
      </c>
      <c r="Y377" s="36">
        <v>930</v>
      </c>
    </row>
    <row r="378" spans="1:25" x14ac:dyDescent="0.3">
      <c r="A378" s="10" t="s">
        <v>2846</v>
      </c>
      <c r="B378" s="10">
        <v>2020</v>
      </c>
      <c r="C378" s="11" t="s">
        <v>2770</v>
      </c>
      <c r="D378" s="68" t="s">
        <v>2728</v>
      </c>
      <c r="E378" s="12" t="s">
        <v>2752</v>
      </c>
      <c r="F378" s="52">
        <v>0</v>
      </c>
      <c r="G378" s="69">
        <v>0</v>
      </c>
      <c r="H378" s="47">
        <v>0</v>
      </c>
      <c r="I378" s="48">
        <v>0</v>
      </c>
      <c r="J378" s="47">
        <v>0</v>
      </c>
      <c r="K378" s="50">
        <v>0</v>
      </c>
      <c r="L378" s="50">
        <v>0</v>
      </c>
      <c r="M378" s="50">
        <v>6.2328150212000004</v>
      </c>
      <c r="N378" s="50">
        <v>0</v>
      </c>
      <c r="O378" s="50">
        <v>0</v>
      </c>
      <c r="P378" s="50">
        <v>13.235290142</v>
      </c>
      <c r="Q378" s="50">
        <v>40.66279677</v>
      </c>
      <c r="R378" s="50">
        <v>34.331883972</v>
      </c>
      <c r="S378" s="50">
        <v>38.681311817000001</v>
      </c>
      <c r="T378" s="50">
        <v>128.14552835999999</v>
      </c>
      <c r="U378" s="50">
        <v>188.14968119</v>
      </c>
      <c r="V378" s="50">
        <v>279.54777173000002</v>
      </c>
      <c r="W378" s="50">
        <v>795.97113780999996</v>
      </c>
      <c r="X378" s="50">
        <v>808.22773371000005</v>
      </c>
      <c r="Y378" s="50">
        <v>1365.5191909</v>
      </c>
    </row>
    <row r="379" spans="1:25" x14ac:dyDescent="0.3">
      <c r="A379" s="10" t="s">
        <v>2846</v>
      </c>
      <c r="B379" s="10">
        <v>2020</v>
      </c>
      <c r="C379" s="11" t="s">
        <v>2769</v>
      </c>
      <c r="D379" s="68" t="s">
        <v>2728</v>
      </c>
      <c r="E379" s="12" t="s">
        <v>2752</v>
      </c>
      <c r="F379" s="52">
        <v>0</v>
      </c>
      <c r="G379" s="69">
        <v>0</v>
      </c>
      <c r="H379" s="47">
        <v>0</v>
      </c>
      <c r="I379" s="48">
        <v>0</v>
      </c>
      <c r="J379" s="47">
        <v>0</v>
      </c>
      <c r="K379" s="50">
        <v>6.8654841924000003</v>
      </c>
      <c r="L379" s="50">
        <v>0</v>
      </c>
      <c r="M379" s="50">
        <v>6.3215114076000001</v>
      </c>
      <c r="N379" s="50">
        <v>6.7708637064000001</v>
      </c>
      <c r="O379" s="50">
        <v>7.3581339514000002</v>
      </c>
      <c r="P379" s="50">
        <v>7.0369430938999997</v>
      </c>
      <c r="Q379" s="50">
        <v>37.535531169000002</v>
      </c>
      <c r="R379" s="50">
        <v>54.928312693999999</v>
      </c>
      <c r="S379" s="50">
        <v>116.80753415</v>
      </c>
      <c r="T379" s="50">
        <v>121.94441423000001</v>
      </c>
      <c r="U379" s="50">
        <v>346.38578563999999</v>
      </c>
      <c r="V379" s="50">
        <v>561.65667733999999</v>
      </c>
      <c r="W379" s="50">
        <v>1251.0486957000001</v>
      </c>
      <c r="X379" s="50">
        <v>1815.2591729999999</v>
      </c>
      <c r="Y379" s="50">
        <v>1873.7673374000001</v>
      </c>
    </row>
    <row r="380" spans="1:25" x14ac:dyDescent="0.3">
      <c r="A380" s="10" t="s">
        <v>2846</v>
      </c>
      <c r="B380" s="10">
        <v>2020</v>
      </c>
      <c r="C380" s="11" t="s">
        <v>2768</v>
      </c>
      <c r="D380" s="68" t="s">
        <v>2728</v>
      </c>
      <c r="E380" s="12" t="s">
        <v>2752</v>
      </c>
      <c r="F380" s="52">
        <v>0</v>
      </c>
      <c r="G380" s="69">
        <v>0</v>
      </c>
      <c r="H380" s="47">
        <v>0</v>
      </c>
      <c r="I380" s="48">
        <v>0</v>
      </c>
      <c r="J380" s="47">
        <v>0</v>
      </c>
      <c r="K380" s="50">
        <v>3.4787278542000002</v>
      </c>
      <c r="L380" s="50">
        <v>0</v>
      </c>
      <c r="M380" s="50">
        <v>6.2768498941999997</v>
      </c>
      <c r="N380" s="50">
        <v>3.3146822795999999</v>
      </c>
      <c r="O380" s="50">
        <v>3.6194304567</v>
      </c>
      <c r="P380" s="50">
        <v>10.231284434000001</v>
      </c>
      <c r="Q380" s="50">
        <v>39.157089646000003</v>
      </c>
      <c r="R380" s="50">
        <v>44.29815086</v>
      </c>
      <c r="S380" s="50">
        <v>76.500349506999996</v>
      </c>
      <c r="T380" s="50">
        <v>125.16205759</v>
      </c>
      <c r="U380" s="50">
        <v>263.33526114</v>
      </c>
      <c r="V380" s="50">
        <v>406.91979674999999</v>
      </c>
      <c r="W380" s="50">
        <v>987.56173237999997</v>
      </c>
      <c r="X380" s="50">
        <v>1193.0165105000001</v>
      </c>
      <c r="Y380" s="50">
        <v>1525.1926229999999</v>
      </c>
    </row>
    <row r="381" spans="1:25" x14ac:dyDescent="0.3">
      <c r="A381" s="8" t="s">
        <v>2846</v>
      </c>
      <c r="B381" s="8">
        <v>2021</v>
      </c>
      <c r="C381" s="11" t="s">
        <v>2770</v>
      </c>
      <c r="D381" s="68" t="s">
        <v>2728</v>
      </c>
      <c r="E381" s="12" t="s">
        <v>2752</v>
      </c>
      <c r="F381" s="54">
        <v>0</v>
      </c>
      <c r="G381" s="71">
        <v>0</v>
      </c>
      <c r="H381" s="50">
        <v>0</v>
      </c>
      <c r="I381" s="48">
        <v>0</v>
      </c>
      <c r="J381" s="50">
        <v>8.5370882597000008</v>
      </c>
      <c r="K381" s="50">
        <v>0</v>
      </c>
      <c r="L381" s="50">
        <v>6.4321681294999999</v>
      </c>
      <c r="M381" s="50">
        <v>6.1079302472999997</v>
      </c>
      <c r="N381" s="50">
        <v>12.890250507999999</v>
      </c>
      <c r="O381" s="50">
        <v>13.864977446999999</v>
      </c>
      <c r="P381" s="50">
        <v>6.8804763925000003</v>
      </c>
      <c r="Q381" s="50">
        <v>23.423464944999999</v>
      </c>
      <c r="R381" s="50">
        <v>39.769836634000001</v>
      </c>
      <c r="S381" s="50">
        <v>81.692561171999998</v>
      </c>
      <c r="T381" s="50">
        <v>162.40351767000001</v>
      </c>
      <c r="U381" s="50">
        <v>242.52986622</v>
      </c>
      <c r="V381" s="50">
        <v>339.46304458999998</v>
      </c>
      <c r="W381" s="50">
        <v>480.71218463999998</v>
      </c>
      <c r="X381" s="50">
        <v>1102.7372170000001</v>
      </c>
      <c r="Y381" s="50">
        <v>2024.0365391</v>
      </c>
    </row>
    <row r="382" spans="1:25" x14ac:dyDescent="0.3">
      <c r="A382" s="8" t="s">
        <v>2846</v>
      </c>
      <c r="B382" s="8">
        <v>2021</v>
      </c>
      <c r="C382" s="11" t="s">
        <v>2769</v>
      </c>
      <c r="D382" s="68" t="s">
        <v>2728</v>
      </c>
      <c r="E382" s="12" t="s">
        <v>2752</v>
      </c>
      <c r="F382" s="54">
        <v>0</v>
      </c>
      <c r="G382" s="71">
        <v>0</v>
      </c>
      <c r="H382" s="50">
        <v>0</v>
      </c>
      <c r="I382" s="48">
        <v>0</v>
      </c>
      <c r="J382" s="50">
        <v>0</v>
      </c>
      <c r="K382" s="50">
        <v>0</v>
      </c>
      <c r="L382" s="50">
        <v>0</v>
      </c>
      <c r="M382" s="50">
        <v>6.1779566667000001</v>
      </c>
      <c r="N382" s="50">
        <v>20.115846276999999</v>
      </c>
      <c r="O382" s="50">
        <v>14.370451192000001</v>
      </c>
      <c r="P382" s="50">
        <v>36.265423022999997</v>
      </c>
      <c r="Q382" s="50">
        <v>88.606697401000005</v>
      </c>
      <c r="R382" s="50">
        <v>54.720451480999998</v>
      </c>
      <c r="S382" s="50">
        <v>167.60886411999999</v>
      </c>
      <c r="T382" s="50">
        <v>294.53862820000001</v>
      </c>
      <c r="U382" s="50">
        <v>398.82577065999999</v>
      </c>
      <c r="V382" s="50">
        <v>638.27812817999995</v>
      </c>
      <c r="W382" s="50">
        <v>1042.5787002</v>
      </c>
      <c r="X382" s="50">
        <v>1797.4471960000001</v>
      </c>
      <c r="Y382" s="50">
        <v>2671.1996764</v>
      </c>
    </row>
    <row r="383" spans="1:25" x14ac:dyDescent="0.3">
      <c r="A383" s="8" t="s">
        <v>2846</v>
      </c>
      <c r="B383" s="8">
        <v>2021</v>
      </c>
      <c r="C383" s="11" t="s">
        <v>2768</v>
      </c>
      <c r="D383" s="68" t="s">
        <v>2728</v>
      </c>
      <c r="E383" s="12" t="s">
        <v>2752</v>
      </c>
      <c r="F383" s="54">
        <v>0</v>
      </c>
      <c r="G383" s="71">
        <v>0</v>
      </c>
      <c r="H383" s="50">
        <v>0</v>
      </c>
      <c r="I383" s="48">
        <v>0</v>
      </c>
      <c r="J383" s="50">
        <v>4.1698332581999997</v>
      </c>
      <c r="K383" s="50">
        <v>0</v>
      </c>
      <c r="L383" s="50">
        <v>3.1916506034999998</v>
      </c>
      <c r="M383" s="50">
        <v>6.1427438906000003</v>
      </c>
      <c r="N383" s="50">
        <v>16.431575771999999</v>
      </c>
      <c r="O383" s="50">
        <v>14.113189797</v>
      </c>
      <c r="P383" s="50">
        <v>21.185606687</v>
      </c>
      <c r="Q383" s="50">
        <v>54.749432931000001</v>
      </c>
      <c r="R383" s="50">
        <v>46.991774614000001</v>
      </c>
      <c r="S383" s="50">
        <v>123.26056422000001</v>
      </c>
      <c r="T383" s="50">
        <v>225.97983590999999</v>
      </c>
      <c r="U383" s="50">
        <v>316.66666730999998</v>
      </c>
      <c r="V383" s="50">
        <v>475.70667896999998</v>
      </c>
      <c r="W383" s="50">
        <v>718.23224058000005</v>
      </c>
      <c r="X383" s="50">
        <v>1370.1363441000001</v>
      </c>
      <c r="Y383" s="50">
        <v>2231.4885082999999</v>
      </c>
    </row>
    <row r="384" spans="1:25" x14ac:dyDescent="0.3">
      <c r="A384" s="8" t="s">
        <v>2846</v>
      </c>
      <c r="B384" s="8">
        <v>2020</v>
      </c>
      <c r="C384" s="11" t="s">
        <v>2770</v>
      </c>
      <c r="D384" s="68" t="s">
        <v>2728</v>
      </c>
      <c r="E384" s="12" t="s">
        <v>63</v>
      </c>
      <c r="F384" s="40">
        <v>0</v>
      </c>
      <c r="G384" s="72">
        <v>0</v>
      </c>
      <c r="H384" s="36">
        <v>0</v>
      </c>
      <c r="I384" s="17">
        <v>0</v>
      </c>
      <c r="J384" s="36">
        <v>0</v>
      </c>
      <c r="K384" s="36">
        <v>0</v>
      </c>
      <c r="L384" s="36">
        <v>0</v>
      </c>
      <c r="M384" s="36">
        <v>1</v>
      </c>
      <c r="N384" s="36">
        <v>0</v>
      </c>
      <c r="O384" s="36">
        <v>0</v>
      </c>
      <c r="P384" s="36">
        <v>2</v>
      </c>
      <c r="Q384" s="36">
        <v>7</v>
      </c>
      <c r="R384" s="36">
        <v>6</v>
      </c>
      <c r="S384" s="36">
        <v>6</v>
      </c>
      <c r="T384" s="36">
        <v>17</v>
      </c>
      <c r="U384" s="36">
        <v>24</v>
      </c>
      <c r="V384" s="36">
        <v>26</v>
      </c>
      <c r="W384" s="36">
        <v>56</v>
      </c>
      <c r="X384" s="36">
        <v>36</v>
      </c>
      <c r="Y384" s="36">
        <v>35</v>
      </c>
    </row>
    <row r="385" spans="1:25" x14ac:dyDescent="0.3">
      <c r="A385" s="8" t="s">
        <v>2846</v>
      </c>
      <c r="B385" s="8">
        <v>2020</v>
      </c>
      <c r="C385" s="11" t="s">
        <v>2769</v>
      </c>
      <c r="D385" s="68" t="s">
        <v>2728</v>
      </c>
      <c r="E385" s="12" t="s">
        <v>63</v>
      </c>
      <c r="F385" s="40">
        <v>0</v>
      </c>
      <c r="G385" s="72">
        <v>0</v>
      </c>
      <c r="H385" s="36">
        <v>0</v>
      </c>
      <c r="I385" s="17">
        <v>0</v>
      </c>
      <c r="J385" s="36">
        <v>0</v>
      </c>
      <c r="K385" s="36">
        <v>1</v>
      </c>
      <c r="L385" s="36">
        <v>0</v>
      </c>
      <c r="M385" s="36">
        <v>1</v>
      </c>
      <c r="N385" s="36">
        <v>1</v>
      </c>
      <c r="O385" s="36">
        <v>1</v>
      </c>
      <c r="P385" s="36">
        <v>1</v>
      </c>
      <c r="Q385" s="36">
        <v>6</v>
      </c>
      <c r="R385" s="36">
        <v>9</v>
      </c>
      <c r="S385" s="36">
        <v>17</v>
      </c>
      <c r="T385" s="36">
        <v>15</v>
      </c>
      <c r="U385" s="36">
        <v>40</v>
      </c>
      <c r="V385" s="36">
        <v>43</v>
      </c>
      <c r="W385" s="36">
        <v>64</v>
      </c>
      <c r="X385" s="36">
        <v>50</v>
      </c>
      <c r="Y385" s="36">
        <v>22</v>
      </c>
    </row>
    <row r="386" spans="1:25" x14ac:dyDescent="0.3">
      <c r="A386" s="8" t="s">
        <v>2846</v>
      </c>
      <c r="B386" s="8">
        <v>2020</v>
      </c>
      <c r="C386" s="11" t="s">
        <v>2768</v>
      </c>
      <c r="D386" s="68" t="s">
        <v>2728</v>
      </c>
      <c r="E386" s="12" t="s">
        <v>63</v>
      </c>
      <c r="F386" s="40">
        <v>0</v>
      </c>
      <c r="G386" s="72">
        <v>0</v>
      </c>
      <c r="H386" s="36">
        <v>0</v>
      </c>
      <c r="I386" s="17">
        <v>0</v>
      </c>
      <c r="J386" s="36">
        <v>0</v>
      </c>
      <c r="K386" s="36">
        <v>1</v>
      </c>
      <c r="L386" s="36">
        <v>0</v>
      </c>
      <c r="M386" s="36">
        <v>2</v>
      </c>
      <c r="N386" s="36">
        <v>1</v>
      </c>
      <c r="O386" s="36">
        <v>1</v>
      </c>
      <c r="P386" s="36">
        <v>3</v>
      </c>
      <c r="Q386" s="36">
        <v>13</v>
      </c>
      <c r="R386" s="36">
        <v>15</v>
      </c>
      <c r="S386" s="36">
        <v>23</v>
      </c>
      <c r="T386" s="36">
        <v>32</v>
      </c>
      <c r="U386" s="36">
        <v>64</v>
      </c>
      <c r="V386" s="36">
        <v>69</v>
      </c>
      <c r="W386" s="36">
        <v>120</v>
      </c>
      <c r="X386" s="36">
        <v>86</v>
      </c>
      <c r="Y386" s="36">
        <v>57</v>
      </c>
    </row>
    <row r="387" spans="1:25" x14ac:dyDescent="0.3">
      <c r="A387" s="8" t="s">
        <v>2846</v>
      </c>
      <c r="B387" s="8">
        <v>2021</v>
      </c>
      <c r="C387" s="11" t="s">
        <v>2770</v>
      </c>
      <c r="D387" s="68" t="s">
        <v>2728</v>
      </c>
      <c r="E387" s="12" t="s">
        <v>63</v>
      </c>
      <c r="F387" s="40">
        <v>0</v>
      </c>
      <c r="G387" s="72">
        <v>0</v>
      </c>
      <c r="H387" s="36">
        <v>0</v>
      </c>
      <c r="I387" s="17">
        <v>0</v>
      </c>
      <c r="J387" s="36">
        <v>1</v>
      </c>
      <c r="K387" s="36">
        <v>0</v>
      </c>
      <c r="L387" s="36">
        <v>1</v>
      </c>
      <c r="M387" s="36">
        <v>1</v>
      </c>
      <c r="N387" s="36">
        <v>2</v>
      </c>
      <c r="O387" s="36">
        <v>2</v>
      </c>
      <c r="P387" s="36">
        <v>1</v>
      </c>
      <c r="Q387" s="36">
        <v>4</v>
      </c>
      <c r="R387" s="36">
        <v>7</v>
      </c>
      <c r="S387" s="36">
        <v>13</v>
      </c>
      <c r="T387" s="36">
        <v>22</v>
      </c>
      <c r="U387" s="36">
        <v>31</v>
      </c>
      <c r="V387" s="36">
        <v>33</v>
      </c>
      <c r="W387" s="36">
        <v>34</v>
      </c>
      <c r="X387" s="36">
        <v>50</v>
      </c>
      <c r="Y387" s="36">
        <v>53</v>
      </c>
    </row>
    <row r="388" spans="1:25" x14ac:dyDescent="0.3">
      <c r="A388" s="8" t="s">
        <v>2846</v>
      </c>
      <c r="B388" s="8">
        <v>2021</v>
      </c>
      <c r="C388" s="11" t="s">
        <v>2769</v>
      </c>
      <c r="D388" s="68" t="s">
        <v>2728</v>
      </c>
      <c r="E388" s="12" t="s">
        <v>63</v>
      </c>
      <c r="F388" s="40">
        <v>0</v>
      </c>
      <c r="G388" s="72">
        <v>0</v>
      </c>
      <c r="H388" s="36">
        <v>0</v>
      </c>
      <c r="I388" s="17">
        <v>0</v>
      </c>
      <c r="J388" s="36">
        <v>0</v>
      </c>
      <c r="K388" s="36">
        <v>0</v>
      </c>
      <c r="L388" s="36">
        <v>0</v>
      </c>
      <c r="M388" s="36">
        <v>1</v>
      </c>
      <c r="N388" s="36">
        <v>3</v>
      </c>
      <c r="O388" s="36">
        <v>2</v>
      </c>
      <c r="P388" s="36">
        <v>5</v>
      </c>
      <c r="Q388" s="36">
        <v>14</v>
      </c>
      <c r="R388" s="36">
        <v>9</v>
      </c>
      <c r="S388" s="36">
        <v>25</v>
      </c>
      <c r="T388" s="36">
        <v>37</v>
      </c>
      <c r="U388" s="36">
        <v>46</v>
      </c>
      <c r="V388" s="36">
        <v>52</v>
      </c>
      <c r="W388" s="36">
        <v>54</v>
      </c>
      <c r="X388" s="36">
        <v>51</v>
      </c>
      <c r="Y388" s="36">
        <v>33</v>
      </c>
    </row>
    <row r="389" spans="1:25" x14ac:dyDescent="0.3">
      <c r="A389" s="8" t="s">
        <v>2846</v>
      </c>
      <c r="B389" s="8">
        <v>2021</v>
      </c>
      <c r="C389" s="11" t="s">
        <v>2768</v>
      </c>
      <c r="D389" s="68" t="s">
        <v>2728</v>
      </c>
      <c r="E389" s="12" t="s">
        <v>63</v>
      </c>
      <c r="F389" s="40">
        <v>0</v>
      </c>
      <c r="G389" s="72">
        <v>0</v>
      </c>
      <c r="H389" s="36">
        <v>0</v>
      </c>
      <c r="I389" s="17">
        <v>0</v>
      </c>
      <c r="J389" s="36">
        <v>1</v>
      </c>
      <c r="K389" s="36">
        <v>0</v>
      </c>
      <c r="L389" s="36">
        <v>1</v>
      </c>
      <c r="M389" s="36">
        <v>2</v>
      </c>
      <c r="N389" s="36">
        <v>5</v>
      </c>
      <c r="O389" s="36">
        <v>4</v>
      </c>
      <c r="P389" s="36">
        <v>6</v>
      </c>
      <c r="Q389" s="36">
        <v>18</v>
      </c>
      <c r="R389" s="36">
        <v>16</v>
      </c>
      <c r="S389" s="36">
        <v>38</v>
      </c>
      <c r="T389" s="36">
        <v>59</v>
      </c>
      <c r="U389" s="36">
        <v>77</v>
      </c>
      <c r="V389" s="36">
        <v>85</v>
      </c>
      <c r="W389" s="36">
        <v>88</v>
      </c>
      <c r="X389" s="36">
        <v>101</v>
      </c>
      <c r="Y389" s="36">
        <v>86</v>
      </c>
    </row>
    <row r="390" spans="1:25" x14ac:dyDescent="0.3">
      <c r="A390" s="10" t="s">
        <v>2846</v>
      </c>
      <c r="B390" s="10">
        <v>2020</v>
      </c>
      <c r="C390" s="11" t="s">
        <v>2770</v>
      </c>
      <c r="D390" s="68" t="s">
        <v>2841</v>
      </c>
      <c r="E390" s="12" t="s">
        <v>2752</v>
      </c>
      <c r="F390" s="54">
        <v>0</v>
      </c>
      <c r="G390" s="71">
        <v>0</v>
      </c>
      <c r="H390" s="49">
        <v>0</v>
      </c>
      <c r="I390" s="48">
        <v>0</v>
      </c>
      <c r="J390" s="49">
        <v>0</v>
      </c>
      <c r="K390" s="50">
        <v>0</v>
      </c>
      <c r="L390" s="50">
        <v>0</v>
      </c>
      <c r="M390" s="50">
        <v>6.2328150212000004</v>
      </c>
      <c r="N390" s="50">
        <v>0</v>
      </c>
      <c r="O390" s="50">
        <v>0</v>
      </c>
      <c r="P390" s="50">
        <v>6.6176450711000001</v>
      </c>
      <c r="Q390" s="50">
        <v>34.853825802999999</v>
      </c>
      <c r="R390" s="50">
        <v>28.60990331</v>
      </c>
      <c r="S390" s="50">
        <v>38.681311817000001</v>
      </c>
      <c r="T390" s="50">
        <v>113.06958385</v>
      </c>
      <c r="U390" s="50">
        <v>164.63097103999999</v>
      </c>
      <c r="V390" s="50">
        <v>247.29225961</v>
      </c>
      <c r="W390" s="50">
        <v>639.61966430999996</v>
      </c>
      <c r="X390" s="50">
        <v>740.87542256999996</v>
      </c>
      <c r="Y390" s="50">
        <v>1248.4746888</v>
      </c>
    </row>
    <row r="391" spans="1:25" x14ac:dyDescent="0.3">
      <c r="A391" s="10" t="s">
        <v>2846</v>
      </c>
      <c r="B391" s="10">
        <v>2020</v>
      </c>
      <c r="C391" s="11" t="s">
        <v>2769</v>
      </c>
      <c r="D391" s="68" t="s">
        <v>2841</v>
      </c>
      <c r="E391" s="12" t="s">
        <v>2752</v>
      </c>
      <c r="F391" s="53">
        <v>0</v>
      </c>
      <c r="G391" s="70">
        <v>0</v>
      </c>
      <c r="H391" s="49">
        <v>0</v>
      </c>
      <c r="I391" s="48">
        <v>0</v>
      </c>
      <c r="J391" s="49">
        <v>0</v>
      </c>
      <c r="K391" s="50">
        <v>0</v>
      </c>
      <c r="L391" s="50">
        <v>0</v>
      </c>
      <c r="M391" s="50">
        <v>6.3215114076000001</v>
      </c>
      <c r="N391" s="50">
        <v>6.7708637064000001</v>
      </c>
      <c r="O391" s="50">
        <v>0</v>
      </c>
      <c r="P391" s="50">
        <v>7.0369430938999997</v>
      </c>
      <c r="Q391" s="50">
        <v>37.535531169000002</v>
      </c>
      <c r="R391" s="50">
        <v>48.825166838999998</v>
      </c>
      <c r="S391" s="50">
        <v>96.194439884999994</v>
      </c>
      <c r="T391" s="50">
        <v>121.94441423000001</v>
      </c>
      <c r="U391" s="50">
        <v>337.72614099999998</v>
      </c>
      <c r="V391" s="50">
        <v>548.59489414999996</v>
      </c>
      <c r="W391" s="50">
        <v>1153.3105164000001</v>
      </c>
      <c r="X391" s="50">
        <v>1633.7332557</v>
      </c>
      <c r="Y391" s="50">
        <v>1788.5960947999999</v>
      </c>
    </row>
    <row r="392" spans="1:25" x14ac:dyDescent="0.3">
      <c r="A392" s="10" t="s">
        <v>2846</v>
      </c>
      <c r="B392" s="10">
        <v>2020</v>
      </c>
      <c r="C392" s="11" t="s">
        <v>2768</v>
      </c>
      <c r="D392" s="68" t="s">
        <v>2841</v>
      </c>
      <c r="E392" s="12" t="s">
        <v>2752</v>
      </c>
      <c r="F392" s="53">
        <v>0</v>
      </c>
      <c r="G392" s="70">
        <v>0</v>
      </c>
      <c r="H392" s="49">
        <v>0</v>
      </c>
      <c r="I392" s="48">
        <v>0</v>
      </c>
      <c r="J392" s="49">
        <v>0</v>
      </c>
      <c r="K392" s="50">
        <v>0</v>
      </c>
      <c r="L392" s="50">
        <v>0</v>
      </c>
      <c r="M392" s="50">
        <v>6.2768498941999997</v>
      </c>
      <c r="N392" s="50">
        <v>3.3146822795999999</v>
      </c>
      <c r="O392" s="50">
        <v>0</v>
      </c>
      <c r="P392" s="50">
        <v>6.8208562892</v>
      </c>
      <c r="Q392" s="50">
        <v>36.145005826999999</v>
      </c>
      <c r="R392" s="50">
        <v>38.391730744999997</v>
      </c>
      <c r="S392" s="50">
        <v>66.522043049000004</v>
      </c>
      <c r="T392" s="50">
        <v>117.33942899</v>
      </c>
      <c r="U392" s="50">
        <v>246.87680732000001</v>
      </c>
      <c r="V392" s="50">
        <v>383.33024332000002</v>
      </c>
      <c r="W392" s="50">
        <v>855.88683473000003</v>
      </c>
      <c r="X392" s="50">
        <v>1082.0382305000001</v>
      </c>
      <c r="Y392" s="50">
        <v>1418.1615617</v>
      </c>
    </row>
    <row r="393" spans="1:25" x14ac:dyDescent="0.3">
      <c r="A393" s="8" t="s">
        <v>2846</v>
      </c>
      <c r="B393" s="8">
        <v>2021</v>
      </c>
      <c r="C393" s="11" t="s">
        <v>2770</v>
      </c>
      <c r="D393" s="68" t="s">
        <v>2841</v>
      </c>
      <c r="E393" s="12" t="s">
        <v>2752</v>
      </c>
      <c r="F393" s="54">
        <v>0</v>
      </c>
      <c r="G393" s="71">
        <v>0</v>
      </c>
      <c r="H393" s="50">
        <v>0</v>
      </c>
      <c r="I393" s="48">
        <v>0</v>
      </c>
      <c r="J393" s="50">
        <v>8.5370882597000008</v>
      </c>
      <c r="K393" s="50">
        <v>0</v>
      </c>
      <c r="L393" s="50">
        <v>6.4321681294999999</v>
      </c>
      <c r="M393" s="50">
        <v>0</v>
      </c>
      <c r="N393" s="50">
        <v>12.890250507999999</v>
      </c>
      <c r="O393" s="50">
        <v>6.9324887235999997</v>
      </c>
      <c r="P393" s="50">
        <v>6.8804763925000003</v>
      </c>
      <c r="Q393" s="50">
        <v>11.711732473</v>
      </c>
      <c r="R393" s="50">
        <v>34.088431401000001</v>
      </c>
      <c r="S393" s="50">
        <v>69.124474837999998</v>
      </c>
      <c r="T393" s="50">
        <v>125.49362729000001</v>
      </c>
      <c r="U393" s="50">
        <v>211.23568993000001</v>
      </c>
      <c r="V393" s="50">
        <v>267.45573209999998</v>
      </c>
      <c r="W393" s="50">
        <v>424.15780998000002</v>
      </c>
      <c r="X393" s="50">
        <v>926.29926229</v>
      </c>
      <c r="Y393" s="50">
        <v>1642.1428524999999</v>
      </c>
    </row>
    <row r="394" spans="1:25" x14ac:dyDescent="0.3">
      <c r="A394" s="8" t="s">
        <v>2846</v>
      </c>
      <c r="B394" s="8">
        <v>2021</v>
      </c>
      <c r="C394" s="11" t="s">
        <v>2769</v>
      </c>
      <c r="D394" s="68" t="s">
        <v>2841</v>
      </c>
      <c r="E394" s="12" t="s">
        <v>2752</v>
      </c>
      <c r="F394" s="54">
        <v>0</v>
      </c>
      <c r="G394" s="71">
        <v>0</v>
      </c>
      <c r="H394" s="50">
        <v>0</v>
      </c>
      <c r="I394" s="48">
        <v>0</v>
      </c>
      <c r="J394" s="50">
        <v>0</v>
      </c>
      <c r="K394" s="50">
        <v>0</v>
      </c>
      <c r="L394" s="50">
        <v>0</v>
      </c>
      <c r="M394" s="50">
        <v>6.1779566667000001</v>
      </c>
      <c r="N394" s="50">
        <v>6.7052820922</v>
      </c>
      <c r="O394" s="50">
        <v>14.370451192000001</v>
      </c>
      <c r="P394" s="50">
        <v>21.759253814000001</v>
      </c>
      <c r="Q394" s="50">
        <v>63.290498143999997</v>
      </c>
      <c r="R394" s="50">
        <v>42.560351152000003</v>
      </c>
      <c r="S394" s="50">
        <v>134.0870913</v>
      </c>
      <c r="T394" s="50">
        <v>262.69661434</v>
      </c>
      <c r="U394" s="50">
        <v>355.47514341999999</v>
      </c>
      <c r="V394" s="50">
        <v>564.63065185000005</v>
      </c>
      <c r="W394" s="50">
        <v>888.12259647999997</v>
      </c>
      <c r="X394" s="50">
        <v>1585.9828199999999</v>
      </c>
      <c r="Y394" s="50">
        <v>2104.5815631999999</v>
      </c>
    </row>
    <row r="395" spans="1:25" x14ac:dyDescent="0.3">
      <c r="A395" s="8" t="s">
        <v>2846</v>
      </c>
      <c r="B395" s="8">
        <v>2021</v>
      </c>
      <c r="C395" s="11" t="s">
        <v>2768</v>
      </c>
      <c r="D395" s="68" t="s">
        <v>2841</v>
      </c>
      <c r="E395" s="12" t="s">
        <v>2752</v>
      </c>
      <c r="F395" s="54">
        <v>0</v>
      </c>
      <c r="G395" s="71">
        <v>0</v>
      </c>
      <c r="H395" s="50">
        <v>0</v>
      </c>
      <c r="I395" s="48">
        <v>0</v>
      </c>
      <c r="J395" s="50">
        <v>4.1698332581999997</v>
      </c>
      <c r="K395" s="50">
        <v>0</v>
      </c>
      <c r="L395" s="50">
        <v>3.1916506034999998</v>
      </c>
      <c r="M395" s="50">
        <v>3.0713719453000001</v>
      </c>
      <c r="N395" s="50">
        <v>9.8589454629999995</v>
      </c>
      <c r="O395" s="50">
        <v>10.584892347</v>
      </c>
      <c r="P395" s="50">
        <v>14.123737791</v>
      </c>
      <c r="Q395" s="50">
        <v>36.499621953999998</v>
      </c>
      <c r="R395" s="50">
        <v>38.180816874000001</v>
      </c>
      <c r="S395" s="50">
        <v>100.55467081</v>
      </c>
      <c r="T395" s="50">
        <v>191.50833550999999</v>
      </c>
      <c r="U395" s="50">
        <v>279.65368023000002</v>
      </c>
      <c r="V395" s="50">
        <v>402.95153984000001</v>
      </c>
      <c r="W395" s="50">
        <v>620.29148050000003</v>
      </c>
      <c r="X395" s="50">
        <v>1180.2164548000001</v>
      </c>
      <c r="Y395" s="50">
        <v>1790.3803148</v>
      </c>
    </row>
    <row r="396" spans="1:25" x14ac:dyDescent="0.3">
      <c r="A396" s="8" t="s">
        <v>2846</v>
      </c>
      <c r="B396" s="8">
        <v>2020</v>
      </c>
      <c r="C396" s="11" t="s">
        <v>2770</v>
      </c>
      <c r="D396" s="68" t="s">
        <v>2841</v>
      </c>
      <c r="E396" s="12" t="s">
        <v>63</v>
      </c>
      <c r="F396" s="40">
        <v>0</v>
      </c>
      <c r="G396" s="72">
        <v>0</v>
      </c>
      <c r="H396" s="36">
        <v>0</v>
      </c>
      <c r="I396" s="17">
        <v>0</v>
      </c>
      <c r="J396" s="36">
        <v>0</v>
      </c>
      <c r="K396" s="36">
        <v>0</v>
      </c>
      <c r="L396" s="36">
        <v>0</v>
      </c>
      <c r="M396" s="36">
        <v>1</v>
      </c>
      <c r="N396" s="36">
        <v>0</v>
      </c>
      <c r="O396" s="36">
        <v>0</v>
      </c>
      <c r="P396" s="36">
        <v>1</v>
      </c>
      <c r="Q396" s="36">
        <v>6</v>
      </c>
      <c r="R396" s="36">
        <v>5</v>
      </c>
      <c r="S396" s="36">
        <v>6</v>
      </c>
      <c r="T396" s="36">
        <v>15</v>
      </c>
      <c r="U396" s="36">
        <v>21</v>
      </c>
      <c r="V396" s="36">
        <v>23</v>
      </c>
      <c r="W396" s="36">
        <v>45</v>
      </c>
      <c r="X396" s="36">
        <v>33</v>
      </c>
      <c r="Y396" s="36">
        <v>32</v>
      </c>
    </row>
    <row r="397" spans="1:25" x14ac:dyDescent="0.3">
      <c r="A397" s="8" t="s">
        <v>2846</v>
      </c>
      <c r="B397" s="8">
        <v>2020</v>
      </c>
      <c r="C397" s="11" t="s">
        <v>2769</v>
      </c>
      <c r="D397" s="68" t="s">
        <v>2841</v>
      </c>
      <c r="E397" s="12" t="s">
        <v>63</v>
      </c>
      <c r="F397" s="40">
        <v>0</v>
      </c>
      <c r="G397" s="72">
        <v>0</v>
      </c>
      <c r="H397" s="36">
        <v>0</v>
      </c>
      <c r="I397" s="17">
        <v>0</v>
      </c>
      <c r="J397" s="36">
        <v>0</v>
      </c>
      <c r="K397" s="36">
        <v>0</v>
      </c>
      <c r="L397" s="36">
        <v>0</v>
      </c>
      <c r="M397" s="36">
        <v>1</v>
      </c>
      <c r="N397" s="36">
        <v>1</v>
      </c>
      <c r="O397" s="36">
        <v>0</v>
      </c>
      <c r="P397" s="36">
        <v>1</v>
      </c>
      <c r="Q397" s="36">
        <v>6</v>
      </c>
      <c r="R397" s="36">
        <v>8</v>
      </c>
      <c r="S397" s="36">
        <v>14</v>
      </c>
      <c r="T397" s="36">
        <v>15</v>
      </c>
      <c r="U397" s="36">
        <v>39</v>
      </c>
      <c r="V397" s="36">
        <v>42</v>
      </c>
      <c r="W397" s="36">
        <v>59</v>
      </c>
      <c r="X397" s="36">
        <v>45</v>
      </c>
      <c r="Y397" s="36">
        <v>21</v>
      </c>
    </row>
    <row r="398" spans="1:25" x14ac:dyDescent="0.3">
      <c r="A398" s="8" t="s">
        <v>2846</v>
      </c>
      <c r="B398" s="8">
        <v>2020</v>
      </c>
      <c r="C398" s="11" t="s">
        <v>2768</v>
      </c>
      <c r="D398" s="68" t="s">
        <v>2841</v>
      </c>
      <c r="E398" s="12" t="s">
        <v>63</v>
      </c>
      <c r="F398" s="40">
        <v>0</v>
      </c>
      <c r="G398" s="72">
        <v>0</v>
      </c>
      <c r="H398" s="36">
        <v>0</v>
      </c>
      <c r="I398" s="17">
        <v>0</v>
      </c>
      <c r="J398" s="36">
        <v>0</v>
      </c>
      <c r="K398" s="36">
        <v>0</v>
      </c>
      <c r="L398" s="36">
        <v>0</v>
      </c>
      <c r="M398" s="36">
        <v>2</v>
      </c>
      <c r="N398" s="36">
        <v>1</v>
      </c>
      <c r="O398" s="36">
        <v>0</v>
      </c>
      <c r="P398" s="36">
        <v>2</v>
      </c>
      <c r="Q398" s="36">
        <v>12</v>
      </c>
      <c r="R398" s="36">
        <v>13</v>
      </c>
      <c r="S398" s="36">
        <v>20</v>
      </c>
      <c r="T398" s="36">
        <v>30</v>
      </c>
      <c r="U398" s="36">
        <v>60</v>
      </c>
      <c r="V398" s="36">
        <v>65</v>
      </c>
      <c r="W398" s="36">
        <v>104</v>
      </c>
      <c r="X398" s="36">
        <v>78</v>
      </c>
      <c r="Y398" s="36">
        <v>53</v>
      </c>
    </row>
    <row r="399" spans="1:25" x14ac:dyDescent="0.3">
      <c r="A399" s="8" t="s">
        <v>2846</v>
      </c>
      <c r="B399" s="8">
        <v>2021</v>
      </c>
      <c r="C399" s="11" t="s">
        <v>2770</v>
      </c>
      <c r="D399" s="68" t="s">
        <v>2841</v>
      </c>
      <c r="E399" s="12" t="s">
        <v>63</v>
      </c>
      <c r="F399" s="40">
        <v>0</v>
      </c>
      <c r="G399" s="72">
        <v>0</v>
      </c>
      <c r="H399" s="36">
        <v>0</v>
      </c>
      <c r="I399" s="17">
        <v>0</v>
      </c>
      <c r="J399" s="36">
        <v>1</v>
      </c>
      <c r="K399" s="36">
        <v>0</v>
      </c>
      <c r="L399" s="36">
        <v>1</v>
      </c>
      <c r="M399" s="36">
        <v>0</v>
      </c>
      <c r="N399" s="36">
        <v>2</v>
      </c>
      <c r="O399" s="36">
        <v>1</v>
      </c>
      <c r="P399" s="36">
        <v>1</v>
      </c>
      <c r="Q399" s="36">
        <v>2</v>
      </c>
      <c r="R399" s="36">
        <v>6</v>
      </c>
      <c r="S399" s="36">
        <v>11</v>
      </c>
      <c r="T399" s="36">
        <v>17</v>
      </c>
      <c r="U399" s="36">
        <v>27</v>
      </c>
      <c r="V399" s="36">
        <v>26</v>
      </c>
      <c r="W399" s="36">
        <v>30</v>
      </c>
      <c r="X399" s="36">
        <v>42</v>
      </c>
      <c r="Y399" s="36">
        <v>43</v>
      </c>
    </row>
    <row r="400" spans="1:25" x14ac:dyDescent="0.3">
      <c r="A400" s="8" t="s">
        <v>2846</v>
      </c>
      <c r="B400" s="8">
        <v>2021</v>
      </c>
      <c r="C400" s="11" t="s">
        <v>2769</v>
      </c>
      <c r="D400" s="68" t="s">
        <v>2841</v>
      </c>
      <c r="E400" s="12" t="s">
        <v>63</v>
      </c>
      <c r="F400" s="40">
        <v>0</v>
      </c>
      <c r="G400" s="72">
        <v>0</v>
      </c>
      <c r="H400" s="36">
        <v>0</v>
      </c>
      <c r="I400" s="17">
        <v>0</v>
      </c>
      <c r="J400" s="36">
        <v>0</v>
      </c>
      <c r="K400" s="36">
        <v>0</v>
      </c>
      <c r="L400" s="36">
        <v>0</v>
      </c>
      <c r="M400" s="36">
        <v>1</v>
      </c>
      <c r="N400" s="36">
        <v>1</v>
      </c>
      <c r="O400" s="36">
        <v>2</v>
      </c>
      <c r="P400" s="36">
        <v>3</v>
      </c>
      <c r="Q400" s="36">
        <v>10</v>
      </c>
      <c r="R400" s="36">
        <v>7</v>
      </c>
      <c r="S400" s="36">
        <v>20</v>
      </c>
      <c r="T400" s="36">
        <v>33</v>
      </c>
      <c r="U400" s="36">
        <v>41</v>
      </c>
      <c r="V400" s="36">
        <v>46</v>
      </c>
      <c r="W400" s="36">
        <v>46</v>
      </c>
      <c r="X400" s="36">
        <v>45</v>
      </c>
      <c r="Y400" s="36">
        <v>26</v>
      </c>
    </row>
    <row r="401" spans="1:25" x14ac:dyDescent="0.3">
      <c r="A401" s="8" t="s">
        <v>2846</v>
      </c>
      <c r="B401" s="8">
        <v>2021</v>
      </c>
      <c r="C401" s="11" t="s">
        <v>2768</v>
      </c>
      <c r="D401" s="68" t="s">
        <v>2841</v>
      </c>
      <c r="E401" s="12" t="s">
        <v>63</v>
      </c>
      <c r="F401" s="40">
        <v>0</v>
      </c>
      <c r="G401" s="72">
        <v>0</v>
      </c>
      <c r="H401" s="36">
        <v>0</v>
      </c>
      <c r="I401" s="17">
        <v>0</v>
      </c>
      <c r="J401" s="36">
        <v>1</v>
      </c>
      <c r="K401" s="36">
        <v>0</v>
      </c>
      <c r="L401" s="36">
        <v>1</v>
      </c>
      <c r="M401" s="36">
        <v>1</v>
      </c>
      <c r="N401" s="36">
        <v>3</v>
      </c>
      <c r="O401" s="36">
        <v>3</v>
      </c>
      <c r="P401" s="36">
        <v>4</v>
      </c>
      <c r="Q401" s="36">
        <v>12</v>
      </c>
      <c r="R401" s="36">
        <v>13</v>
      </c>
      <c r="S401" s="36">
        <v>31</v>
      </c>
      <c r="T401" s="36">
        <v>50</v>
      </c>
      <c r="U401" s="36">
        <v>68</v>
      </c>
      <c r="V401" s="36">
        <v>72</v>
      </c>
      <c r="W401" s="36">
        <v>76</v>
      </c>
      <c r="X401" s="36">
        <v>87</v>
      </c>
      <c r="Y401" s="36">
        <v>69</v>
      </c>
    </row>
    <row r="402" spans="1:25" x14ac:dyDescent="0.3">
      <c r="A402" s="8" t="s">
        <v>110</v>
      </c>
      <c r="B402" s="8">
        <v>2020</v>
      </c>
      <c r="C402" s="11" t="s">
        <v>2770</v>
      </c>
      <c r="D402" s="68" t="s">
        <v>2854</v>
      </c>
      <c r="E402" s="12" t="s">
        <v>2752</v>
      </c>
      <c r="F402" s="54">
        <v>509.41293616000002</v>
      </c>
      <c r="G402" s="71">
        <v>11.753701361999999</v>
      </c>
      <c r="H402" s="50">
        <v>0</v>
      </c>
      <c r="I402" s="48">
        <v>0</v>
      </c>
      <c r="J402" s="50">
        <v>8.8563567834000008</v>
      </c>
      <c r="K402" s="50">
        <v>14.548254652000001</v>
      </c>
      <c r="L402" s="50">
        <v>26.055973133999998</v>
      </c>
      <c r="M402" s="50">
        <v>70.952993763999999</v>
      </c>
      <c r="N402" s="50">
        <v>67.125310185000004</v>
      </c>
      <c r="O402" s="50">
        <v>169.58182314000001</v>
      </c>
      <c r="P402" s="50">
        <v>293.03542039000001</v>
      </c>
      <c r="Q402" s="50">
        <v>377.89030924000002</v>
      </c>
      <c r="R402" s="50">
        <v>437.74725515</v>
      </c>
      <c r="S402" s="50">
        <v>700.87800723999999</v>
      </c>
      <c r="T402" s="50">
        <v>1060.7405917000001</v>
      </c>
      <c r="U402" s="50">
        <v>1857.5136817</v>
      </c>
      <c r="V402" s="50">
        <v>2872.4819222000001</v>
      </c>
      <c r="W402" s="50">
        <v>5302.8968531999999</v>
      </c>
      <c r="X402" s="50">
        <v>9757.1178037999998</v>
      </c>
      <c r="Y402" s="50">
        <v>20311.640501000002</v>
      </c>
    </row>
    <row r="403" spans="1:25" x14ac:dyDescent="0.3">
      <c r="A403" s="8" t="s">
        <v>110</v>
      </c>
      <c r="B403" s="8">
        <v>2020</v>
      </c>
      <c r="C403" s="11" t="s">
        <v>2769</v>
      </c>
      <c r="D403" s="68" t="s">
        <v>2854</v>
      </c>
      <c r="E403" s="12" t="s">
        <v>2752</v>
      </c>
      <c r="F403" s="54">
        <v>532.43663810999999</v>
      </c>
      <c r="G403" s="71">
        <v>11.050087991</v>
      </c>
      <c r="H403" s="50">
        <v>0</v>
      </c>
      <c r="I403" s="48">
        <v>8.0010792819999992</v>
      </c>
      <c r="J403" s="50">
        <v>50.805430063000003</v>
      </c>
      <c r="K403" s="50">
        <v>77.864326105999993</v>
      </c>
      <c r="L403" s="50">
        <v>109.96597864</v>
      </c>
      <c r="M403" s="50">
        <v>170.13321689</v>
      </c>
      <c r="N403" s="50">
        <v>174.99821796000001</v>
      </c>
      <c r="O403" s="50">
        <v>327.45512938000002</v>
      </c>
      <c r="P403" s="50">
        <v>319.07410744999999</v>
      </c>
      <c r="Q403" s="50">
        <v>497.28591003999998</v>
      </c>
      <c r="R403" s="50">
        <v>687.52031049000004</v>
      </c>
      <c r="S403" s="50">
        <v>1244.8580168000001</v>
      </c>
      <c r="T403" s="50">
        <v>1573.0866575</v>
      </c>
      <c r="U403" s="50">
        <v>2507.7875431000002</v>
      </c>
      <c r="V403" s="50">
        <v>4538.6081252000004</v>
      </c>
      <c r="W403" s="50">
        <v>6871.928089</v>
      </c>
      <c r="X403" s="50">
        <v>11547.078589999999</v>
      </c>
      <c r="Y403" s="50">
        <v>20946.492299000001</v>
      </c>
    </row>
    <row r="404" spans="1:25" x14ac:dyDescent="0.3">
      <c r="A404" s="8" t="s">
        <v>110</v>
      </c>
      <c r="B404" s="8">
        <v>2020</v>
      </c>
      <c r="C404" s="11" t="s">
        <v>2768</v>
      </c>
      <c r="D404" s="68" t="s">
        <v>2854</v>
      </c>
      <c r="E404" s="12" t="s">
        <v>2752</v>
      </c>
      <c r="F404" s="54">
        <v>521.21888105999994</v>
      </c>
      <c r="G404" s="71">
        <v>11.391039642999999</v>
      </c>
      <c r="H404" s="50">
        <v>0</v>
      </c>
      <c r="I404" s="48">
        <v>4.0774910313000001</v>
      </c>
      <c r="J404" s="50">
        <v>30.301605795</v>
      </c>
      <c r="K404" s="50">
        <v>46.637623736999998</v>
      </c>
      <c r="L404" s="50">
        <v>68.157712638000007</v>
      </c>
      <c r="M404" s="50">
        <v>120.18698265</v>
      </c>
      <c r="N404" s="50">
        <v>119.93131679</v>
      </c>
      <c r="O404" s="50">
        <v>247.24338159000001</v>
      </c>
      <c r="P404" s="50">
        <v>305.65038055999997</v>
      </c>
      <c r="Q404" s="50">
        <v>435.38356329999999</v>
      </c>
      <c r="R404" s="50">
        <v>558.62836750999998</v>
      </c>
      <c r="S404" s="50">
        <v>964.21929510999996</v>
      </c>
      <c r="T404" s="50">
        <v>1307.2325083999999</v>
      </c>
      <c r="U404" s="50">
        <v>2166.5541502999999</v>
      </c>
      <c r="V404" s="50">
        <v>3624.0525704000001</v>
      </c>
      <c r="W404" s="50">
        <v>5963.2853053999997</v>
      </c>
      <c r="X404" s="50">
        <v>10440.555562</v>
      </c>
      <c r="Y404" s="50">
        <v>20510.734831999998</v>
      </c>
    </row>
    <row r="405" spans="1:25" x14ac:dyDescent="0.3">
      <c r="A405" s="8" t="s">
        <v>110</v>
      </c>
      <c r="B405" s="8">
        <v>2021</v>
      </c>
      <c r="C405" s="11" t="s">
        <v>2770</v>
      </c>
      <c r="D405" s="68" t="s">
        <v>2854</v>
      </c>
      <c r="E405" s="12" t="s">
        <v>2752</v>
      </c>
      <c r="F405" s="54">
        <v>537.23552979999999</v>
      </c>
      <c r="G405" s="71">
        <v>11.90186389</v>
      </c>
      <c r="H405" s="50">
        <v>0</v>
      </c>
      <c r="I405" s="48">
        <v>8.1694463295999995</v>
      </c>
      <c r="J405" s="50">
        <v>17.671272013999999</v>
      </c>
      <c r="K405" s="50">
        <v>51.938900326999999</v>
      </c>
      <c r="L405" s="50">
        <v>46.429528785000002</v>
      </c>
      <c r="M405" s="50">
        <v>75.848446860999999</v>
      </c>
      <c r="N405" s="50">
        <v>113.27698096</v>
      </c>
      <c r="O405" s="50">
        <v>172.45055606</v>
      </c>
      <c r="P405" s="50">
        <v>290.44405827999998</v>
      </c>
      <c r="Q405" s="50">
        <v>344.44174019000002</v>
      </c>
      <c r="R405" s="50">
        <v>534.31241906000002</v>
      </c>
      <c r="S405" s="50">
        <v>884.75422168</v>
      </c>
      <c r="T405" s="50">
        <v>1261.2310213999999</v>
      </c>
      <c r="U405" s="50">
        <v>2223.9364489999998</v>
      </c>
      <c r="V405" s="50">
        <v>3778.1201310000001</v>
      </c>
      <c r="W405" s="50">
        <v>6124.1567738000003</v>
      </c>
      <c r="X405" s="50">
        <v>12091.209269999999</v>
      </c>
      <c r="Y405" s="50">
        <v>22092.376867999999</v>
      </c>
    </row>
    <row r="406" spans="1:25" x14ac:dyDescent="0.3">
      <c r="A406" s="8" t="s">
        <v>110</v>
      </c>
      <c r="B406" s="8">
        <v>2021</v>
      </c>
      <c r="C406" s="11" t="s">
        <v>2769</v>
      </c>
      <c r="D406" s="68" t="s">
        <v>2854</v>
      </c>
      <c r="E406" s="12" t="s">
        <v>2752</v>
      </c>
      <c r="F406" s="54">
        <v>651.46455791999995</v>
      </c>
      <c r="G406" s="71">
        <v>22.570038845999999</v>
      </c>
      <c r="H406" s="50">
        <v>8.1106139563999999</v>
      </c>
      <c r="I406" s="48">
        <v>0</v>
      </c>
      <c r="J406" s="50">
        <v>75.933966412999993</v>
      </c>
      <c r="K406" s="50">
        <v>65.309879219999999</v>
      </c>
      <c r="L406" s="50">
        <v>124.2384217</v>
      </c>
      <c r="M406" s="50">
        <v>127.89349430999999</v>
      </c>
      <c r="N406" s="50">
        <v>208.0425559</v>
      </c>
      <c r="O406" s="50">
        <v>238.14949573999999</v>
      </c>
      <c r="P406" s="50">
        <v>478.29434528000002</v>
      </c>
      <c r="Q406" s="50">
        <v>685.44985847999999</v>
      </c>
      <c r="R406" s="50">
        <v>873.25114756000005</v>
      </c>
      <c r="S406" s="50">
        <v>1179.843347</v>
      </c>
      <c r="T406" s="50">
        <v>2109.9609134000002</v>
      </c>
      <c r="U406" s="50">
        <v>3045.0157190999998</v>
      </c>
      <c r="V406" s="50">
        <v>4552.2889678000001</v>
      </c>
      <c r="W406" s="50">
        <v>8610.0075441999998</v>
      </c>
      <c r="X406" s="50">
        <v>14481.630894</v>
      </c>
      <c r="Y406" s="50">
        <v>22588.767728999999</v>
      </c>
    </row>
    <row r="407" spans="1:25" x14ac:dyDescent="0.3">
      <c r="A407" s="8" t="s">
        <v>110</v>
      </c>
      <c r="B407" s="8">
        <v>2021</v>
      </c>
      <c r="C407" s="11" t="s">
        <v>2768</v>
      </c>
      <c r="D407" s="68" t="s">
        <v>2854</v>
      </c>
      <c r="E407" s="12" t="s">
        <v>2752</v>
      </c>
      <c r="F407" s="54">
        <v>595.73125077999998</v>
      </c>
      <c r="G407" s="71">
        <v>17.377854974000002</v>
      </c>
      <c r="H407" s="50">
        <v>4.1718382116999999</v>
      </c>
      <c r="I407" s="48">
        <v>4.0018252228</v>
      </c>
      <c r="J407" s="50">
        <v>47.474757713999999</v>
      </c>
      <c r="K407" s="50">
        <v>58.698726503000003</v>
      </c>
      <c r="L407" s="50">
        <v>85.611398304999994</v>
      </c>
      <c r="M407" s="50">
        <v>101.71958641000001</v>
      </c>
      <c r="N407" s="50">
        <v>159.71407108</v>
      </c>
      <c r="O407" s="50">
        <v>204.72347880000001</v>
      </c>
      <c r="P407" s="50">
        <v>381.85710038000002</v>
      </c>
      <c r="Q407" s="50">
        <v>508.36409322999998</v>
      </c>
      <c r="R407" s="50">
        <v>698.05352513000003</v>
      </c>
      <c r="S407" s="50">
        <v>1027.5285973</v>
      </c>
      <c r="T407" s="50">
        <v>1669.6157462000001</v>
      </c>
      <c r="U407" s="50">
        <v>2613.4040372999998</v>
      </c>
      <c r="V407" s="50">
        <v>4130.8560509999998</v>
      </c>
      <c r="W407" s="50">
        <v>7174.4724242000002</v>
      </c>
      <c r="X407" s="50">
        <v>13010.975971</v>
      </c>
      <c r="Y407" s="50">
        <v>22251.234208000002</v>
      </c>
    </row>
    <row r="408" spans="1:25" x14ac:dyDescent="0.3">
      <c r="A408" s="8" t="s">
        <v>110</v>
      </c>
      <c r="B408" s="8">
        <v>2020</v>
      </c>
      <c r="C408" s="11" t="s">
        <v>2770</v>
      </c>
      <c r="D408" s="68" t="s">
        <v>2854</v>
      </c>
      <c r="E408" s="12" t="s">
        <v>63</v>
      </c>
      <c r="F408" s="40">
        <v>10</v>
      </c>
      <c r="G408" s="72">
        <v>1</v>
      </c>
      <c r="H408" s="36">
        <v>0</v>
      </c>
      <c r="I408" s="17">
        <v>0</v>
      </c>
      <c r="J408" s="36">
        <v>1</v>
      </c>
      <c r="K408" s="36">
        <v>2</v>
      </c>
      <c r="L408" s="36">
        <v>4</v>
      </c>
      <c r="M408" s="36">
        <v>11</v>
      </c>
      <c r="N408" s="36">
        <v>10</v>
      </c>
      <c r="O408" s="36">
        <v>23</v>
      </c>
      <c r="P408" s="36">
        <v>43</v>
      </c>
      <c r="Q408" s="36">
        <v>63</v>
      </c>
      <c r="R408" s="36">
        <v>74</v>
      </c>
      <c r="S408" s="36">
        <v>105</v>
      </c>
      <c r="T408" s="36">
        <v>136</v>
      </c>
      <c r="U408" s="36">
        <v>229</v>
      </c>
      <c r="V408" s="36">
        <v>258</v>
      </c>
      <c r="W408" s="36">
        <v>361</v>
      </c>
      <c r="X408" s="36">
        <v>420</v>
      </c>
      <c r="Y408" s="36">
        <v>503</v>
      </c>
    </row>
    <row r="409" spans="1:25" x14ac:dyDescent="0.3">
      <c r="A409" s="8" t="s">
        <v>110</v>
      </c>
      <c r="B409" s="8">
        <v>2020</v>
      </c>
      <c r="C409" s="11" t="s">
        <v>2769</v>
      </c>
      <c r="D409" s="68" t="s">
        <v>2854</v>
      </c>
      <c r="E409" s="12" t="s">
        <v>63</v>
      </c>
      <c r="F409" s="40">
        <v>11</v>
      </c>
      <c r="G409" s="72">
        <v>1</v>
      </c>
      <c r="H409" s="36">
        <v>0</v>
      </c>
      <c r="I409" s="17">
        <v>1</v>
      </c>
      <c r="J409" s="36">
        <v>6</v>
      </c>
      <c r="K409" s="36">
        <v>11</v>
      </c>
      <c r="L409" s="36">
        <v>17</v>
      </c>
      <c r="M409" s="36">
        <v>26</v>
      </c>
      <c r="N409" s="36">
        <v>25</v>
      </c>
      <c r="O409" s="36">
        <v>43</v>
      </c>
      <c r="P409" s="36">
        <v>44</v>
      </c>
      <c r="Q409" s="36">
        <v>77</v>
      </c>
      <c r="R409" s="36">
        <v>109</v>
      </c>
      <c r="S409" s="36">
        <v>175</v>
      </c>
      <c r="T409" s="36">
        <v>187</v>
      </c>
      <c r="U409" s="36">
        <v>280</v>
      </c>
      <c r="V409" s="36">
        <v>335</v>
      </c>
      <c r="W409" s="36">
        <v>340</v>
      </c>
      <c r="X409" s="36">
        <v>307</v>
      </c>
      <c r="Y409" s="36">
        <v>237</v>
      </c>
    </row>
    <row r="410" spans="1:25" x14ac:dyDescent="0.3">
      <c r="A410" s="8" t="s">
        <v>110</v>
      </c>
      <c r="B410" s="8">
        <v>2020</v>
      </c>
      <c r="C410" s="11" t="s">
        <v>2768</v>
      </c>
      <c r="D410" s="68" t="s">
        <v>2854</v>
      </c>
      <c r="E410" s="12" t="s">
        <v>63</v>
      </c>
      <c r="F410" s="40">
        <v>21</v>
      </c>
      <c r="G410" s="72">
        <v>2</v>
      </c>
      <c r="H410" s="36">
        <v>0</v>
      </c>
      <c r="I410" s="17">
        <v>1</v>
      </c>
      <c r="J410" s="36">
        <v>7</v>
      </c>
      <c r="K410" s="36">
        <v>13</v>
      </c>
      <c r="L410" s="36">
        <v>21</v>
      </c>
      <c r="M410" s="36">
        <v>37</v>
      </c>
      <c r="N410" s="36">
        <v>35</v>
      </c>
      <c r="O410" s="36">
        <v>66</v>
      </c>
      <c r="P410" s="36">
        <v>87</v>
      </c>
      <c r="Q410" s="36">
        <v>140</v>
      </c>
      <c r="R410" s="36">
        <v>183</v>
      </c>
      <c r="S410" s="36">
        <v>280</v>
      </c>
      <c r="T410" s="36">
        <v>323</v>
      </c>
      <c r="U410" s="36">
        <v>509</v>
      </c>
      <c r="V410" s="36">
        <v>593</v>
      </c>
      <c r="W410" s="36">
        <v>701</v>
      </c>
      <c r="X410" s="36">
        <v>727</v>
      </c>
      <c r="Y410" s="36">
        <v>740</v>
      </c>
    </row>
    <row r="411" spans="1:25" x14ac:dyDescent="0.3">
      <c r="A411" s="8" t="s">
        <v>110</v>
      </c>
      <c r="B411" s="8">
        <v>2021</v>
      </c>
      <c r="C411" s="11" t="s">
        <v>2770</v>
      </c>
      <c r="D411" s="68" t="s">
        <v>2854</v>
      </c>
      <c r="E411" s="12" t="s">
        <v>63</v>
      </c>
      <c r="F411" s="40">
        <v>11</v>
      </c>
      <c r="G411" s="72">
        <v>1</v>
      </c>
      <c r="H411" s="36">
        <v>0</v>
      </c>
      <c r="I411" s="17">
        <v>1</v>
      </c>
      <c r="J411" s="36">
        <v>2</v>
      </c>
      <c r="K411" s="36">
        <v>7</v>
      </c>
      <c r="L411" s="36">
        <v>7</v>
      </c>
      <c r="M411" s="36">
        <v>12</v>
      </c>
      <c r="N411" s="36">
        <v>17</v>
      </c>
      <c r="O411" s="36">
        <v>24</v>
      </c>
      <c r="P411" s="36">
        <v>41</v>
      </c>
      <c r="Q411" s="36">
        <v>57</v>
      </c>
      <c r="R411" s="36">
        <v>91</v>
      </c>
      <c r="S411" s="36">
        <v>136</v>
      </c>
      <c r="T411" s="36">
        <v>165</v>
      </c>
      <c r="U411" s="36">
        <v>276</v>
      </c>
      <c r="V411" s="36">
        <v>353</v>
      </c>
      <c r="W411" s="36">
        <v>419</v>
      </c>
      <c r="X411" s="36">
        <v>530</v>
      </c>
      <c r="Y411" s="36">
        <v>559</v>
      </c>
    </row>
    <row r="412" spans="1:25" x14ac:dyDescent="0.3">
      <c r="A412" s="8" t="s">
        <v>110</v>
      </c>
      <c r="B412" s="8">
        <v>2021</v>
      </c>
      <c r="C412" s="11" t="s">
        <v>2769</v>
      </c>
      <c r="D412" s="68" t="s">
        <v>2854</v>
      </c>
      <c r="E412" s="12" t="s">
        <v>63</v>
      </c>
      <c r="F412" s="40">
        <v>14</v>
      </c>
      <c r="G412" s="72">
        <v>2</v>
      </c>
      <c r="H412" s="36">
        <v>1</v>
      </c>
      <c r="I412" s="17">
        <v>0</v>
      </c>
      <c r="J412" s="36">
        <v>9</v>
      </c>
      <c r="K412" s="36">
        <v>9</v>
      </c>
      <c r="L412" s="36">
        <v>19</v>
      </c>
      <c r="M412" s="36">
        <v>20</v>
      </c>
      <c r="N412" s="36">
        <v>30</v>
      </c>
      <c r="O412" s="36">
        <v>32</v>
      </c>
      <c r="P412" s="36">
        <v>64</v>
      </c>
      <c r="Q412" s="36">
        <v>105</v>
      </c>
      <c r="R412" s="36">
        <v>139</v>
      </c>
      <c r="S412" s="36">
        <v>170</v>
      </c>
      <c r="T412" s="36">
        <v>256</v>
      </c>
      <c r="U412" s="36">
        <v>341</v>
      </c>
      <c r="V412" s="36">
        <v>356</v>
      </c>
      <c r="W412" s="36">
        <v>431</v>
      </c>
      <c r="X412" s="36">
        <v>397</v>
      </c>
      <c r="Y412" s="36">
        <v>269</v>
      </c>
    </row>
    <row r="413" spans="1:25" x14ac:dyDescent="0.3">
      <c r="A413" s="8" t="s">
        <v>110</v>
      </c>
      <c r="B413" s="8">
        <v>2021</v>
      </c>
      <c r="C413" s="11" t="s">
        <v>2768</v>
      </c>
      <c r="D413" s="68" t="s">
        <v>2854</v>
      </c>
      <c r="E413" s="12" t="s">
        <v>63</v>
      </c>
      <c r="F413" s="40">
        <v>25</v>
      </c>
      <c r="G413" s="72">
        <v>3</v>
      </c>
      <c r="H413" s="36">
        <v>1</v>
      </c>
      <c r="I413" s="17">
        <v>1</v>
      </c>
      <c r="J413" s="36">
        <v>11</v>
      </c>
      <c r="K413" s="36">
        <v>16</v>
      </c>
      <c r="L413" s="36">
        <v>26</v>
      </c>
      <c r="M413" s="36">
        <v>32</v>
      </c>
      <c r="N413" s="36">
        <v>47</v>
      </c>
      <c r="O413" s="36">
        <v>56</v>
      </c>
      <c r="P413" s="36">
        <v>105</v>
      </c>
      <c r="Q413" s="36">
        <v>162</v>
      </c>
      <c r="R413" s="36">
        <v>230</v>
      </c>
      <c r="S413" s="36">
        <v>306</v>
      </c>
      <c r="T413" s="36">
        <v>421</v>
      </c>
      <c r="U413" s="36">
        <v>617</v>
      </c>
      <c r="V413" s="36">
        <v>709</v>
      </c>
      <c r="W413" s="36">
        <v>850</v>
      </c>
      <c r="X413" s="36">
        <v>927</v>
      </c>
      <c r="Y413" s="36">
        <v>828</v>
      </c>
    </row>
    <row r="414" spans="1:25" x14ac:dyDescent="0.3">
      <c r="A414" s="8" t="s">
        <v>110</v>
      </c>
      <c r="B414" s="8">
        <v>2020</v>
      </c>
      <c r="C414" s="11" t="s">
        <v>2770</v>
      </c>
      <c r="D414" s="68" t="s">
        <v>2728</v>
      </c>
      <c r="E414" s="12" t="s">
        <v>2752</v>
      </c>
      <c r="F414" s="54">
        <v>0</v>
      </c>
      <c r="G414" s="71">
        <v>0</v>
      </c>
      <c r="H414" s="50">
        <v>0</v>
      </c>
      <c r="I414" s="48">
        <v>0</v>
      </c>
      <c r="J414" s="50">
        <v>0</v>
      </c>
      <c r="K414" s="50">
        <v>0</v>
      </c>
      <c r="L414" s="50">
        <v>0</v>
      </c>
      <c r="M414" s="50">
        <v>0</v>
      </c>
      <c r="N414" s="50">
        <v>0</v>
      </c>
      <c r="O414" s="50">
        <v>0</v>
      </c>
      <c r="P414" s="50">
        <v>0</v>
      </c>
      <c r="Q414" s="50">
        <v>0</v>
      </c>
      <c r="R414" s="50">
        <v>0</v>
      </c>
      <c r="S414" s="50">
        <v>0</v>
      </c>
      <c r="T414" s="50">
        <v>0</v>
      </c>
      <c r="U414" s="50">
        <v>8.1114134573999994</v>
      </c>
      <c r="V414" s="50">
        <v>22.267301722999999</v>
      </c>
      <c r="W414" s="50">
        <v>58.757859869000001</v>
      </c>
      <c r="X414" s="50">
        <v>92.924931463999997</v>
      </c>
      <c r="Y414" s="50">
        <v>201.90497515999999</v>
      </c>
    </row>
    <row r="415" spans="1:25" x14ac:dyDescent="0.3">
      <c r="A415" s="8" t="s">
        <v>110</v>
      </c>
      <c r="B415" s="8">
        <v>2020</v>
      </c>
      <c r="C415" s="11" t="s">
        <v>2769</v>
      </c>
      <c r="D415" s="68" t="s">
        <v>2728</v>
      </c>
      <c r="E415" s="12" t="s">
        <v>2752</v>
      </c>
      <c r="F415" s="54">
        <v>0</v>
      </c>
      <c r="G415" s="71">
        <v>0</v>
      </c>
      <c r="H415" s="50">
        <v>0</v>
      </c>
      <c r="I415" s="48">
        <v>0</v>
      </c>
      <c r="J415" s="50">
        <v>0</v>
      </c>
      <c r="K415" s="50">
        <v>0</v>
      </c>
      <c r="L415" s="50">
        <v>0</v>
      </c>
      <c r="M415" s="50">
        <v>0</v>
      </c>
      <c r="N415" s="50">
        <v>0</v>
      </c>
      <c r="O415" s="50">
        <v>0</v>
      </c>
      <c r="P415" s="50">
        <v>0</v>
      </c>
      <c r="Q415" s="50">
        <v>0</v>
      </c>
      <c r="R415" s="50">
        <v>0</v>
      </c>
      <c r="S415" s="50">
        <v>21.340423144999999</v>
      </c>
      <c r="T415" s="50">
        <v>0</v>
      </c>
      <c r="U415" s="50">
        <v>35.825536329000002</v>
      </c>
      <c r="V415" s="50">
        <v>81.288503735000006</v>
      </c>
      <c r="W415" s="50">
        <v>161.69242561999999</v>
      </c>
      <c r="X415" s="50">
        <v>150.45053537000001</v>
      </c>
      <c r="Y415" s="50">
        <v>265.14547213999998</v>
      </c>
    </row>
    <row r="416" spans="1:25" x14ac:dyDescent="0.3">
      <c r="A416" s="8" t="s">
        <v>110</v>
      </c>
      <c r="B416" s="8">
        <v>2020</v>
      </c>
      <c r="C416" s="11" t="s">
        <v>2768</v>
      </c>
      <c r="D416" s="68" t="s">
        <v>2728</v>
      </c>
      <c r="E416" s="12" t="s">
        <v>2752</v>
      </c>
      <c r="F416" s="54">
        <v>0</v>
      </c>
      <c r="G416" s="71">
        <v>0</v>
      </c>
      <c r="H416" s="50">
        <v>0</v>
      </c>
      <c r="I416" s="48">
        <v>0</v>
      </c>
      <c r="J416" s="50">
        <v>0</v>
      </c>
      <c r="K416" s="50">
        <v>0</v>
      </c>
      <c r="L416" s="50">
        <v>0</v>
      </c>
      <c r="M416" s="50">
        <v>0</v>
      </c>
      <c r="N416" s="50">
        <v>0</v>
      </c>
      <c r="O416" s="50">
        <v>0</v>
      </c>
      <c r="P416" s="50">
        <v>0</v>
      </c>
      <c r="Q416" s="50">
        <v>0</v>
      </c>
      <c r="R416" s="50">
        <v>0</v>
      </c>
      <c r="S416" s="50">
        <v>10.330921019</v>
      </c>
      <c r="T416" s="50">
        <v>0</v>
      </c>
      <c r="U416" s="50">
        <v>21.282457272999999</v>
      </c>
      <c r="V416" s="50">
        <v>48.891097070999997</v>
      </c>
      <c r="W416" s="50">
        <v>102.08191678</v>
      </c>
      <c r="X416" s="50">
        <v>114.88919462</v>
      </c>
      <c r="Y416" s="50">
        <v>221.73767386</v>
      </c>
    </row>
    <row r="417" spans="1:25" x14ac:dyDescent="0.3">
      <c r="A417" s="8" t="s">
        <v>110</v>
      </c>
      <c r="B417" s="8">
        <v>2021</v>
      </c>
      <c r="C417" s="11" t="s">
        <v>2770</v>
      </c>
      <c r="D417" s="68" t="s">
        <v>2728</v>
      </c>
      <c r="E417" s="12" t="s">
        <v>2752</v>
      </c>
      <c r="F417" s="54">
        <v>0</v>
      </c>
      <c r="G417" s="71">
        <v>0</v>
      </c>
      <c r="H417" s="50">
        <v>0</v>
      </c>
      <c r="I417" s="48">
        <v>0</v>
      </c>
      <c r="J417" s="50">
        <v>0</v>
      </c>
      <c r="K417" s="50">
        <v>0</v>
      </c>
      <c r="L417" s="50">
        <v>6.6327898263999998</v>
      </c>
      <c r="M417" s="50">
        <v>0</v>
      </c>
      <c r="N417" s="50">
        <v>13.326703642</v>
      </c>
      <c r="O417" s="50">
        <v>14.370879671000001</v>
      </c>
      <c r="P417" s="50">
        <v>49.588009950999997</v>
      </c>
      <c r="Q417" s="50">
        <v>30.214187736</v>
      </c>
      <c r="R417" s="50">
        <v>52.844085401999997</v>
      </c>
      <c r="S417" s="50">
        <v>97.583186213999994</v>
      </c>
      <c r="T417" s="50">
        <v>145.23266307</v>
      </c>
      <c r="U417" s="50">
        <v>217.55900044000001</v>
      </c>
      <c r="V417" s="50">
        <v>342.49247645999998</v>
      </c>
      <c r="W417" s="50">
        <v>599.26116402000002</v>
      </c>
      <c r="X417" s="50">
        <v>1186.3073245999999</v>
      </c>
      <c r="Y417" s="50">
        <v>1738.9348519</v>
      </c>
    </row>
    <row r="418" spans="1:25" x14ac:dyDescent="0.3">
      <c r="A418" s="8" t="s">
        <v>110</v>
      </c>
      <c r="B418" s="8">
        <v>2021</v>
      </c>
      <c r="C418" s="11" t="s">
        <v>2769</v>
      </c>
      <c r="D418" s="68" t="s">
        <v>2728</v>
      </c>
      <c r="E418" s="12" t="s">
        <v>2752</v>
      </c>
      <c r="F418" s="54">
        <v>0</v>
      </c>
      <c r="G418" s="71">
        <v>0</v>
      </c>
      <c r="H418" s="50">
        <v>0</v>
      </c>
      <c r="I418" s="48">
        <v>0</v>
      </c>
      <c r="J418" s="50">
        <v>0</v>
      </c>
      <c r="K418" s="50">
        <v>0</v>
      </c>
      <c r="L418" s="50">
        <v>6.5388643001000002</v>
      </c>
      <c r="M418" s="50">
        <v>6.3946747154999999</v>
      </c>
      <c r="N418" s="50">
        <v>20.80425559</v>
      </c>
      <c r="O418" s="50">
        <v>22.326515226000001</v>
      </c>
      <c r="P418" s="50">
        <v>44.840094870000001</v>
      </c>
      <c r="Q418" s="50">
        <v>84.865220574000006</v>
      </c>
      <c r="R418" s="50">
        <v>113.08288242</v>
      </c>
      <c r="S418" s="50">
        <v>152.68560961</v>
      </c>
      <c r="T418" s="50">
        <v>263.74511417999997</v>
      </c>
      <c r="U418" s="50">
        <v>357.18659461999999</v>
      </c>
      <c r="V418" s="50">
        <v>575.42978526000002</v>
      </c>
      <c r="W418" s="50">
        <v>1178.6321232</v>
      </c>
      <c r="X418" s="50">
        <v>1933.3159631000001</v>
      </c>
      <c r="Y418" s="50">
        <v>2855.0858839000002</v>
      </c>
    </row>
    <row r="419" spans="1:25" x14ac:dyDescent="0.3">
      <c r="A419" s="8" t="s">
        <v>110</v>
      </c>
      <c r="B419" s="8">
        <v>2021</v>
      </c>
      <c r="C419" s="11" t="s">
        <v>2768</v>
      </c>
      <c r="D419" s="68" t="s">
        <v>2728</v>
      </c>
      <c r="E419" s="12" t="s">
        <v>2752</v>
      </c>
      <c r="F419" s="54">
        <v>0</v>
      </c>
      <c r="G419" s="71">
        <v>0</v>
      </c>
      <c r="H419" s="50">
        <v>0</v>
      </c>
      <c r="I419" s="48">
        <v>0</v>
      </c>
      <c r="J419" s="50">
        <v>0</v>
      </c>
      <c r="K419" s="50">
        <v>0</v>
      </c>
      <c r="L419" s="50">
        <v>6.5854921772999999</v>
      </c>
      <c r="M419" s="50">
        <v>3.1787370751999999</v>
      </c>
      <c r="N419" s="50">
        <v>16.990858626000001</v>
      </c>
      <c r="O419" s="50">
        <v>18.278882035999999</v>
      </c>
      <c r="P419" s="50">
        <v>47.277545760999999</v>
      </c>
      <c r="Q419" s="50">
        <v>56.484899247999998</v>
      </c>
      <c r="R419" s="50">
        <v>81.945413818999995</v>
      </c>
      <c r="S419" s="50">
        <v>124.24365392999999</v>
      </c>
      <c r="T419" s="50">
        <v>202.25748945000001</v>
      </c>
      <c r="U419" s="50">
        <v>283.78941734</v>
      </c>
      <c r="V419" s="50">
        <v>448.62611555000001</v>
      </c>
      <c r="W419" s="50">
        <v>844.05557931999999</v>
      </c>
      <c r="X419" s="50">
        <v>1473.7351423</v>
      </c>
      <c r="Y419" s="50">
        <v>2096.1307587000001</v>
      </c>
    </row>
    <row r="420" spans="1:25" x14ac:dyDescent="0.3">
      <c r="A420" s="8" t="s">
        <v>110</v>
      </c>
      <c r="B420" s="8">
        <v>2020</v>
      </c>
      <c r="C420" s="11" t="s">
        <v>2770</v>
      </c>
      <c r="D420" s="68" t="s">
        <v>2728</v>
      </c>
      <c r="E420" s="12" t="s">
        <v>63</v>
      </c>
      <c r="F420" s="40">
        <v>0</v>
      </c>
      <c r="G420" s="72">
        <v>0</v>
      </c>
      <c r="H420" s="36">
        <v>0</v>
      </c>
      <c r="I420" s="17">
        <v>0</v>
      </c>
      <c r="J420" s="36">
        <v>0</v>
      </c>
      <c r="K420" s="36">
        <v>0</v>
      </c>
      <c r="L420" s="36">
        <v>0</v>
      </c>
      <c r="M420" s="36">
        <v>0</v>
      </c>
      <c r="N420" s="36">
        <v>0</v>
      </c>
      <c r="O420" s="36">
        <v>0</v>
      </c>
      <c r="P420" s="36">
        <v>0</v>
      </c>
      <c r="Q420" s="36">
        <v>0</v>
      </c>
      <c r="R420" s="36">
        <v>0</v>
      </c>
      <c r="S420" s="36">
        <v>0</v>
      </c>
      <c r="T420" s="36">
        <v>0</v>
      </c>
      <c r="U420" s="36">
        <v>1</v>
      </c>
      <c r="V420" s="36">
        <v>2</v>
      </c>
      <c r="W420" s="36">
        <v>4</v>
      </c>
      <c r="X420" s="36">
        <v>4</v>
      </c>
      <c r="Y420" s="36">
        <v>5</v>
      </c>
    </row>
    <row r="421" spans="1:25" x14ac:dyDescent="0.3">
      <c r="A421" s="8" t="s">
        <v>110</v>
      </c>
      <c r="B421" s="8">
        <v>2020</v>
      </c>
      <c r="C421" s="11" t="s">
        <v>2769</v>
      </c>
      <c r="D421" s="68" t="s">
        <v>2728</v>
      </c>
      <c r="E421" s="12" t="s">
        <v>63</v>
      </c>
      <c r="F421" s="40">
        <v>0</v>
      </c>
      <c r="G421" s="72">
        <v>0</v>
      </c>
      <c r="H421" s="36">
        <v>0</v>
      </c>
      <c r="I421" s="17">
        <v>0</v>
      </c>
      <c r="J421" s="36">
        <v>0</v>
      </c>
      <c r="K421" s="36">
        <v>0</v>
      </c>
      <c r="L421" s="36">
        <v>0</v>
      </c>
      <c r="M421" s="36">
        <v>0</v>
      </c>
      <c r="N421" s="36">
        <v>0</v>
      </c>
      <c r="O421" s="36">
        <v>0</v>
      </c>
      <c r="P421" s="36">
        <v>0</v>
      </c>
      <c r="Q421" s="36">
        <v>0</v>
      </c>
      <c r="R421" s="36">
        <v>0</v>
      </c>
      <c r="S421" s="36">
        <v>3</v>
      </c>
      <c r="T421" s="36">
        <v>0</v>
      </c>
      <c r="U421" s="36">
        <v>4</v>
      </c>
      <c r="V421" s="36">
        <v>6</v>
      </c>
      <c r="W421" s="36">
        <v>8</v>
      </c>
      <c r="X421" s="36">
        <v>4</v>
      </c>
      <c r="Y421" s="36">
        <v>3</v>
      </c>
    </row>
    <row r="422" spans="1:25" x14ac:dyDescent="0.3">
      <c r="A422" s="8" t="s">
        <v>110</v>
      </c>
      <c r="B422" s="8">
        <v>2020</v>
      </c>
      <c r="C422" s="11" t="s">
        <v>2768</v>
      </c>
      <c r="D422" s="68" t="s">
        <v>2728</v>
      </c>
      <c r="E422" s="12" t="s">
        <v>63</v>
      </c>
      <c r="F422" s="40">
        <v>0</v>
      </c>
      <c r="G422" s="64">
        <v>0</v>
      </c>
      <c r="H422" s="36">
        <v>0</v>
      </c>
      <c r="I422" s="17">
        <v>0</v>
      </c>
      <c r="J422" s="36">
        <v>0</v>
      </c>
      <c r="K422" s="36">
        <v>0</v>
      </c>
      <c r="L422" s="36">
        <v>0</v>
      </c>
      <c r="M422" s="36">
        <v>0</v>
      </c>
      <c r="N422" s="36">
        <v>0</v>
      </c>
      <c r="O422" s="36">
        <v>0</v>
      </c>
      <c r="P422" s="36">
        <v>0</v>
      </c>
      <c r="Q422" s="36">
        <v>0</v>
      </c>
      <c r="R422" s="36">
        <v>0</v>
      </c>
      <c r="S422" s="36">
        <v>3</v>
      </c>
      <c r="T422" s="36">
        <v>0</v>
      </c>
      <c r="U422" s="36">
        <v>5</v>
      </c>
      <c r="V422" s="36">
        <v>8</v>
      </c>
      <c r="W422" s="36">
        <v>12</v>
      </c>
      <c r="X422" s="36">
        <v>8</v>
      </c>
      <c r="Y422" s="36">
        <v>8</v>
      </c>
    </row>
    <row r="423" spans="1:25" x14ac:dyDescent="0.3">
      <c r="A423" s="8" t="s">
        <v>110</v>
      </c>
      <c r="B423" s="8">
        <v>2021</v>
      </c>
      <c r="C423" s="11" t="s">
        <v>2770</v>
      </c>
      <c r="D423" s="68" t="s">
        <v>2728</v>
      </c>
      <c r="E423" s="12" t="s">
        <v>63</v>
      </c>
      <c r="F423" s="40">
        <v>0</v>
      </c>
      <c r="G423" s="72">
        <v>0</v>
      </c>
      <c r="H423" s="36">
        <v>0</v>
      </c>
      <c r="I423" s="17">
        <v>0</v>
      </c>
      <c r="J423" s="36">
        <v>0</v>
      </c>
      <c r="K423" s="36">
        <v>0</v>
      </c>
      <c r="L423" s="36">
        <v>1</v>
      </c>
      <c r="M423" s="36">
        <v>0</v>
      </c>
      <c r="N423" s="36">
        <v>2</v>
      </c>
      <c r="O423" s="36">
        <v>2</v>
      </c>
      <c r="P423" s="36">
        <v>7</v>
      </c>
      <c r="Q423" s="36">
        <v>5</v>
      </c>
      <c r="R423" s="36">
        <v>9</v>
      </c>
      <c r="S423" s="36">
        <v>15</v>
      </c>
      <c r="T423" s="36">
        <v>19</v>
      </c>
      <c r="U423" s="36">
        <v>27</v>
      </c>
      <c r="V423" s="36">
        <v>32</v>
      </c>
      <c r="W423" s="36">
        <v>41</v>
      </c>
      <c r="X423" s="36">
        <v>52</v>
      </c>
      <c r="Y423" s="36">
        <v>44</v>
      </c>
    </row>
    <row r="424" spans="1:25" x14ac:dyDescent="0.3">
      <c r="A424" s="8" t="s">
        <v>110</v>
      </c>
      <c r="B424" s="8">
        <v>2021</v>
      </c>
      <c r="C424" s="11" t="s">
        <v>2769</v>
      </c>
      <c r="D424" s="68" t="s">
        <v>2728</v>
      </c>
      <c r="E424" s="12" t="s">
        <v>63</v>
      </c>
      <c r="F424" s="40">
        <v>0</v>
      </c>
      <c r="G424" s="72">
        <v>0</v>
      </c>
      <c r="H424" s="36">
        <v>0</v>
      </c>
      <c r="I424" s="17">
        <v>0</v>
      </c>
      <c r="J424" s="36">
        <v>0</v>
      </c>
      <c r="K424" s="36">
        <v>0</v>
      </c>
      <c r="L424" s="36">
        <v>1</v>
      </c>
      <c r="M424" s="36">
        <v>1</v>
      </c>
      <c r="N424" s="36">
        <v>3</v>
      </c>
      <c r="O424" s="36">
        <v>3</v>
      </c>
      <c r="P424" s="36">
        <v>6</v>
      </c>
      <c r="Q424" s="36">
        <v>13</v>
      </c>
      <c r="R424" s="36">
        <v>18</v>
      </c>
      <c r="S424" s="36">
        <v>22</v>
      </c>
      <c r="T424" s="36">
        <v>32</v>
      </c>
      <c r="U424" s="36">
        <v>40</v>
      </c>
      <c r="V424" s="36">
        <v>45</v>
      </c>
      <c r="W424" s="36">
        <v>59</v>
      </c>
      <c r="X424" s="36">
        <v>53</v>
      </c>
      <c r="Y424" s="36">
        <v>34</v>
      </c>
    </row>
    <row r="425" spans="1:25" x14ac:dyDescent="0.3">
      <c r="A425" s="8" t="s">
        <v>110</v>
      </c>
      <c r="B425" s="8">
        <v>2021</v>
      </c>
      <c r="C425" s="11" t="s">
        <v>2768</v>
      </c>
      <c r="D425" s="68" t="s">
        <v>2728</v>
      </c>
      <c r="E425" s="12" t="s">
        <v>63</v>
      </c>
      <c r="F425" s="40">
        <v>0</v>
      </c>
      <c r="G425" s="72">
        <v>0</v>
      </c>
      <c r="H425" s="36">
        <v>0</v>
      </c>
      <c r="I425" s="17">
        <v>0</v>
      </c>
      <c r="J425" s="36">
        <v>0</v>
      </c>
      <c r="K425" s="36">
        <v>0</v>
      </c>
      <c r="L425" s="36">
        <v>2</v>
      </c>
      <c r="M425" s="36">
        <v>1</v>
      </c>
      <c r="N425" s="36">
        <v>5</v>
      </c>
      <c r="O425" s="36">
        <v>5</v>
      </c>
      <c r="P425" s="36">
        <v>13</v>
      </c>
      <c r="Q425" s="36">
        <v>18</v>
      </c>
      <c r="R425" s="36">
        <v>27</v>
      </c>
      <c r="S425" s="36">
        <v>37</v>
      </c>
      <c r="T425" s="36">
        <v>51</v>
      </c>
      <c r="U425" s="36">
        <v>67</v>
      </c>
      <c r="V425" s="36">
        <v>77</v>
      </c>
      <c r="W425" s="36">
        <v>100</v>
      </c>
      <c r="X425" s="36">
        <v>105</v>
      </c>
      <c r="Y425" s="36">
        <v>78</v>
      </c>
    </row>
    <row r="426" spans="1:25" x14ac:dyDescent="0.3">
      <c r="A426" s="8" t="s">
        <v>110</v>
      </c>
      <c r="B426" s="8">
        <v>2020</v>
      </c>
      <c r="C426" s="11" t="s">
        <v>2770</v>
      </c>
      <c r="D426" s="68" t="s">
        <v>2841</v>
      </c>
      <c r="E426" s="12" t="s">
        <v>2752</v>
      </c>
      <c r="F426" s="54">
        <v>0</v>
      </c>
      <c r="G426" s="71">
        <v>0</v>
      </c>
      <c r="H426" s="50">
        <v>0</v>
      </c>
      <c r="I426" s="48">
        <v>0</v>
      </c>
      <c r="J426" s="50">
        <v>0</v>
      </c>
      <c r="K426" s="50">
        <v>0</v>
      </c>
      <c r="L426" s="50">
        <v>0</v>
      </c>
      <c r="M426" s="50">
        <v>0</v>
      </c>
      <c r="N426" s="50">
        <v>0</v>
      </c>
      <c r="O426" s="50">
        <v>0</v>
      </c>
      <c r="P426" s="50">
        <v>0</v>
      </c>
      <c r="Q426" s="50">
        <v>0</v>
      </c>
      <c r="R426" s="50">
        <v>0</v>
      </c>
      <c r="S426" s="50">
        <v>0</v>
      </c>
      <c r="T426" s="50">
        <v>0</v>
      </c>
      <c r="U426" s="50">
        <v>0</v>
      </c>
      <c r="V426" s="50">
        <v>22.267301722999999</v>
      </c>
      <c r="W426" s="50">
        <v>58.757859869000001</v>
      </c>
      <c r="X426" s="50">
        <v>69.693698597999997</v>
      </c>
      <c r="Y426" s="50">
        <v>121.1429851</v>
      </c>
    </row>
    <row r="427" spans="1:25" x14ac:dyDescent="0.3">
      <c r="A427" s="8" t="s">
        <v>110</v>
      </c>
      <c r="B427" s="8">
        <v>2020</v>
      </c>
      <c r="C427" s="11" t="s">
        <v>2769</v>
      </c>
      <c r="D427" s="68" t="s">
        <v>2841</v>
      </c>
      <c r="E427" s="12" t="s">
        <v>2752</v>
      </c>
      <c r="F427" s="54">
        <v>0</v>
      </c>
      <c r="G427" s="71">
        <v>0</v>
      </c>
      <c r="H427" s="50">
        <v>0</v>
      </c>
      <c r="I427" s="48">
        <v>0</v>
      </c>
      <c r="J427" s="50">
        <v>0</v>
      </c>
      <c r="K427" s="50">
        <v>0</v>
      </c>
      <c r="L427" s="50">
        <v>0</v>
      </c>
      <c r="M427" s="50">
        <v>0</v>
      </c>
      <c r="N427" s="50">
        <v>0</v>
      </c>
      <c r="O427" s="50">
        <v>0</v>
      </c>
      <c r="P427" s="50">
        <v>0</v>
      </c>
      <c r="Q427" s="50">
        <v>0</v>
      </c>
      <c r="R427" s="50">
        <v>0</v>
      </c>
      <c r="S427" s="50">
        <v>14.226948762999999</v>
      </c>
      <c r="T427" s="50">
        <v>0</v>
      </c>
      <c r="U427" s="50">
        <v>26.869152246999999</v>
      </c>
      <c r="V427" s="50">
        <v>81.288503735000006</v>
      </c>
      <c r="W427" s="50">
        <v>121.26931922</v>
      </c>
      <c r="X427" s="50">
        <v>112.83790153</v>
      </c>
      <c r="Y427" s="50">
        <v>265.14547213999998</v>
      </c>
    </row>
    <row r="428" spans="1:25" x14ac:dyDescent="0.3">
      <c r="A428" s="8" t="s">
        <v>110</v>
      </c>
      <c r="B428" s="8">
        <v>2020</v>
      </c>
      <c r="C428" s="11" t="s">
        <v>2768</v>
      </c>
      <c r="D428" s="68" t="s">
        <v>2841</v>
      </c>
      <c r="E428" s="12" t="s">
        <v>2752</v>
      </c>
      <c r="F428" s="54">
        <v>0</v>
      </c>
      <c r="G428" s="71">
        <v>0</v>
      </c>
      <c r="H428" s="50">
        <v>0</v>
      </c>
      <c r="I428" s="48">
        <v>0</v>
      </c>
      <c r="J428" s="50">
        <v>0</v>
      </c>
      <c r="K428" s="50">
        <v>0</v>
      </c>
      <c r="L428" s="50">
        <v>0</v>
      </c>
      <c r="M428" s="50">
        <v>0</v>
      </c>
      <c r="N428" s="50">
        <v>0</v>
      </c>
      <c r="O428" s="50">
        <v>0</v>
      </c>
      <c r="P428" s="50">
        <v>0</v>
      </c>
      <c r="Q428" s="50">
        <v>0</v>
      </c>
      <c r="R428" s="50">
        <v>0</v>
      </c>
      <c r="S428" s="50">
        <v>6.8872806792999999</v>
      </c>
      <c r="T428" s="50">
        <v>0</v>
      </c>
      <c r="U428" s="50">
        <v>12.769474364000001</v>
      </c>
      <c r="V428" s="50">
        <v>48.891097070999997</v>
      </c>
      <c r="W428" s="50">
        <v>85.068263986000005</v>
      </c>
      <c r="X428" s="50">
        <v>86.166895968000006</v>
      </c>
      <c r="Y428" s="50">
        <v>166.30325539</v>
      </c>
    </row>
    <row r="429" spans="1:25" x14ac:dyDescent="0.3">
      <c r="A429" s="8" t="s">
        <v>110</v>
      </c>
      <c r="B429" s="8">
        <v>2021</v>
      </c>
      <c r="C429" s="11" t="s">
        <v>2770</v>
      </c>
      <c r="D429" s="68" t="s">
        <v>2841</v>
      </c>
      <c r="E429" s="12" t="s">
        <v>2752</v>
      </c>
      <c r="F429" s="54">
        <v>0</v>
      </c>
      <c r="G429" s="71">
        <v>0</v>
      </c>
      <c r="H429" s="50">
        <v>0</v>
      </c>
      <c r="I429" s="48">
        <v>0</v>
      </c>
      <c r="J429" s="50">
        <v>0</v>
      </c>
      <c r="K429" s="50">
        <v>0</v>
      </c>
      <c r="L429" s="50">
        <v>0</v>
      </c>
      <c r="M429" s="50">
        <v>0</v>
      </c>
      <c r="N429" s="50">
        <v>6.6633518211</v>
      </c>
      <c r="O429" s="50">
        <v>14.370879671000001</v>
      </c>
      <c r="P429" s="50">
        <v>42.504008528999996</v>
      </c>
      <c r="Q429" s="50">
        <v>24.171350189000002</v>
      </c>
      <c r="R429" s="50">
        <v>46.972520357000001</v>
      </c>
      <c r="S429" s="50">
        <v>91.077640466999995</v>
      </c>
      <c r="T429" s="50">
        <v>122.30118994999999</v>
      </c>
      <c r="U429" s="50">
        <v>185.32803741999999</v>
      </c>
      <c r="V429" s="50">
        <v>278.27513713000002</v>
      </c>
      <c r="W429" s="50">
        <v>496.94828236000001</v>
      </c>
      <c r="X429" s="50">
        <v>935.35769828000002</v>
      </c>
      <c r="Y429" s="50">
        <v>1422.7648787999999</v>
      </c>
    </row>
    <row r="430" spans="1:25" x14ac:dyDescent="0.3">
      <c r="A430" s="8" t="s">
        <v>110</v>
      </c>
      <c r="B430" s="8">
        <v>2021</v>
      </c>
      <c r="C430" s="11" t="s">
        <v>2769</v>
      </c>
      <c r="D430" s="68" t="s">
        <v>2841</v>
      </c>
      <c r="E430" s="12" t="s">
        <v>2752</v>
      </c>
      <c r="F430" s="54">
        <v>0</v>
      </c>
      <c r="G430" s="71">
        <v>0</v>
      </c>
      <c r="H430" s="50">
        <v>0</v>
      </c>
      <c r="I430" s="48">
        <v>0</v>
      </c>
      <c r="J430" s="50">
        <v>0</v>
      </c>
      <c r="K430" s="50">
        <v>0</v>
      </c>
      <c r="L430" s="50">
        <v>6.5388643001000002</v>
      </c>
      <c r="M430" s="50">
        <v>6.3946747154999999</v>
      </c>
      <c r="N430" s="50">
        <v>20.80425559</v>
      </c>
      <c r="O430" s="50">
        <v>22.326515226000001</v>
      </c>
      <c r="P430" s="50">
        <v>22.420047435000001</v>
      </c>
      <c r="Q430" s="50">
        <v>71.809032794000004</v>
      </c>
      <c r="R430" s="50">
        <v>100.5181177</v>
      </c>
      <c r="S430" s="50">
        <v>131.86484465999999</v>
      </c>
      <c r="T430" s="50">
        <v>214.29290527000001</v>
      </c>
      <c r="U430" s="50">
        <v>312.53827029000001</v>
      </c>
      <c r="V430" s="50">
        <v>511.49314244999999</v>
      </c>
      <c r="W430" s="50">
        <v>978.86396674000002</v>
      </c>
      <c r="X430" s="50">
        <v>1750.9276646999999</v>
      </c>
      <c r="Y430" s="50">
        <v>2603.1665412000002</v>
      </c>
    </row>
    <row r="431" spans="1:25" x14ac:dyDescent="0.3">
      <c r="A431" s="8" t="s">
        <v>110</v>
      </c>
      <c r="B431" s="8">
        <v>2021</v>
      </c>
      <c r="C431" s="11" t="s">
        <v>2768</v>
      </c>
      <c r="D431" s="68" t="s">
        <v>2841</v>
      </c>
      <c r="E431" s="12" t="s">
        <v>2752</v>
      </c>
      <c r="F431" s="54">
        <v>0</v>
      </c>
      <c r="G431" s="71">
        <v>0</v>
      </c>
      <c r="H431" s="50">
        <v>0</v>
      </c>
      <c r="I431" s="48">
        <v>0</v>
      </c>
      <c r="J431" s="50">
        <v>0</v>
      </c>
      <c r="K431" s="50">
        <v>0</v>
      </c>
      <c r="L431" s="50">
        <v>3.2927460886</v>
      </c>
      <c r="M431" s="50">
        <v>3.1787370751999999</v>
      </c>
      <c r="N431" s="50">
        <v>13.592686901</v>
      </c>
      <c r="O431" s="50">
        <v>18.278882035999999</v>
      </c>
      <c r="P431" s="50">
        <v>32.730608603999997</v>
      </c>
      <c r="Q431" s="50">
        <v>47.070749372999998</v>
      </c>
      <c r="R431" s="50">
        <v>72.840367838999995</v>
      </c>
      <c r="S431" s="50">
        <v>110.81190755999999</v>
      </c>
      <c r="T431" s="50">
        <v>166.56499131000001</v>
      </c>
      <c r="U431" s="50">
        <v>245.66845083000001</v>
      </c>
      <c r="V431" s="50">
        <v>384.53667046999999</v>
      </c>
      <c r="W431" s="50">
        <v>700.56613084000003</v>
      </c>
      <c r="X431" s="50">
        <v>1249.1659778000001</v>
      </c>
      <c r="Y431" s="50">
        <v>1800.5225748</v>
      </c>
    </row>
    <row r="432" spans="1:25" x14ac:dyDescent="0.3">
      <c r="A432" s="8" t="s">
        <v>110</v>
      </c>
      <c r="B432" s="8">
        <v>2020</v>
      </c>
      <c r="C432" s="11" t="s">
        <v>2770</v>
      </c>
      <c r="D432" s="68" t="s">
        <v>2841</v>
      </c>
      <c r="E432" s="12" t="s">
        <v>63</v>
      </c>
      <c r="F432" s="40">
        <v>0</v>
      </c>
      <c r="G432" s="72">
        <v>0</v>
      </c>
      <c r="H432" s="36">
        <v>0</v>
      </c>
      <c r="I432" s="17">
        <v>0</v>
      </c>
      <c r="J432" s="36">
        <v>0</v>
      </c>
      <c r="K432" s="36">
        <v>0</v>
      </c>
      <c r="L432" s="36">
        <v>0</v>
      </c>
      <c r="M432" s="36">
        <v>0</v>
      </c>
      <c r="N432" s="36">
        <v>0</v>
      </c>
      <c r="O432" s="36">
        <v>0</v>
      </c>
      <c r="P432" s="36">
        <v>0</v>
      </c>
      <c r="Q432" s="36">
        <v>0</v>
      </c>
      <c r="R432" s="36">
        <v>0</v>
      </c>
      <c r="S432" s="36">
        <v>0</v>
      </c>
      <c r="T432" s="36">
        <v>0</v>
      </c>
      <c r="U432" s="36">
        <v>0</v>
      </c>
      <c r="V432" s="36">
        <v>2</v>
      </c>
      <c r="W432" s="36">
        <v>4</v>
      </c>
      <c r="X432" s="36">
        <v>3</v>
      </c>
      <c r="Y432" s="36">
        <v>3</v>
      </c>
    </row>
    <row r="433" spans="1:25" x14ac:dyDescent="0.3">
      <c r="A433" s="8" t="s">
        <v>110</v>
      </c>
      <c r="B433" s="8">
        <v>2020</v>
      </c>
      <c r="C433" s="11" t="s">
        <v>2769</v>
      </c>
      <c r="D433" s="68" t="s">
        <v>2841</v>
      </c>
      <c r="E433" s="12" t="s">
        <v>63</v>
      </c>
      <c r="F433" s="40">
        <v>0</v>
      </c>
      <c r="G433" s="72">
        <v>0</v>
      </c>
      <c r="H433" s="36">
        <v>0</v>
      </c>
      <c r="I433" s="17">
        <v>0</v>
      </c>
      <c r="J433" s="36">
        <v>0</v>
      </c>
      <c r="K433" s="36">
        <v>0</v>
      </c>
      <c r="L433" s="36">
        <v>0</v>
      </c>
      <c r="M433" s="36">
        <v>0</v>
      </c>
      <c r="N433" s="36">
        <v>0</v>
      </c>
      <c r="O433" s="36">
        <v>0</v>
      </c>
      <c r="P433" s="36">
        <v>0</v>
      </c>
      <c r="Q433" s="36">
        <v>0</v>
      </c>
      <c r="R433" s="36">
        <v>0</v>
      </c>
      <c r="S433" s="36">
        <v>2</v>
      </c>
      <c r="T433" s="36">
        <v>0</v>
      </c>
      <c r="U433" s="36">
        <v>3</v>
      </c>
      <c r="V433" s="36">
        <v>6</v>
      </c>
      <c r="W433" s="36">
        <v>6</v>
      </c>
      <c r="X433" s="36">
        <v>3</v>
      </c>
      <c r="Y433" s="36">
        <v>3</v>
      </c>
    </row>
    <row r="434" spans="1:25" x14ac:dyDescent="0.3">
      <c r="A434" s="8" t="s">
        <v>110</v>
      </c>
      <c r="B434" s="8">
        <v>2020</v>
      </c>
      <c r="C434" s="11" t="s">
        <v>2768</v>
      </c>
      <c r="D434" s="68" t="s">
        <v>2841</v>
      </c>
      <c r="E434" s="12" t="s">
        <v>63</v>
      </c>
      <c r="F434" s="40">
        <v>0</v>
      </c>
      <c r="G434" s="72">
        <v>0</v>
      </c>
      <c r="H434" s="36">
        <v>0</v>
      </c>
      <c r="I434" s="17">
        <v>0</v>
      </c>
      <c r="J434" s="36">
        <v>0</v>
      </c>
      <c r="K434" s="36">
        <v>0</v>
      </c>
      <c r="L434" s="36">
        <v>0</v>
      </c>
      <c r="M434" s="36">
        <v>0</v>
      </c>
      <c r="N434" s="36">
        <v>0</v>
      </c>
      <c r="O434" s="36">
        <v>0</v>
      </c>
      <c r="P434" s="36">
        <v>0</v>
      </c>
      <c r="Q434" s="36">
        <v>0</v>
      </c>
      <c r="R434" s="36">
        <v>0</v>
      </c>
      <c r="S434" s="36">
        <v>2</v>
      </c>
      <c r="T434" s="36">
        <v>0</v>
      </c>
      <c r="U434" s="36">
        <v>3</v>
      </c>
      <c r="V434" s="36">
        <v>8</v>
      </c>
      <c r="W434" s="36">
        <v>10</v>
      </c>
      <c r="X434" s="36">
        <v>6</v>
      </c>
      <c r="Y434" s="36">
        <v>6</v>
      </c>
    </row>
    <row r="435" spans="1:25" x14ac:dyDescent="0.3">
      <c r="A435" s="8" t="s">
        <v>110</v>
      </c>
      <c r="B435" s="8">
        <v>2021</v>
      </c>
      <c r="C435" s="11" t="s">
        <v>2770</v>
      </c>
      <c r="D435" s="68" t="s">
        <v>2841</v>
      </c>
      <c r="E435" s="12" t="s">
        <v>63</v>
      </c>
      <c r="F435" s="40">
        <v>0</v>
      </c>
      <c r="G435" s="72">
        <v>0</v>
      </c>
      <c r="H435" s="36">
        <v>0</v>
      </c>
      <c r="I435" s="17">
        <v>0</v>
      </c>
      <c r="J435" s="36">
        <v>0</v>
      </c>
      <c r="K435" s="36">
        <v>0</v>
      </c>
      <c r="L435" s="36">
        <v>0</v>
      </c>
      <c r="M435" s="36">
        <v>0</v>
      </c>
      <c r="N435" s="36">
        <v>1</v>
      </c>
      <c r="O435" s="36">
        <v>2</v>
      </c>
      <c r="P435" s="36">
        <v>6</v>
      </c>
      <c r="Q435" s="36">
        <v>4</v>
      </c>
      <c r="R435" s="36">
        <v>8</v>
      </c>
      <c r="S435" s="36">
        <v>14</v>
      </c>
      <c r="T435" s="36">
        <v>16</v>
      </c>
      <c r="U435" s="36">
        <v>23</v>
      </c>
      <c r="V435" s="36">
        <v>26</v>
      </c>
      <c r="W435" s="36">
        <v>34</v>
      </c>
      <c r="X435" s="36">
        <v>41</v>
      </c>
      <c r="Y435" s="36">
        <v>36</v>
      </c>
    </row>
    <row r="436" spans="1:25" x14ac:dyDescent="0.3">
      <c r="A436" s="8" t="s">
        <v>110</v>
      </c>
      <c r="B436" s="8">
        <v>2021</v>
      </c>
      <c r="C436" s="11" t="s">
        <v>2769</v>
      </c>
      <c r="D436" s="68" t="s">
        <v>2841</v>
      </c>
      <c r="E436" s="12" t="s">
        <v>63</v>
      </c>
      <c r="F436" s="40">
        <v>0</v>
      </c>
      <c r="G436" s="72">
        <v>0</v>
      </c>
      <c r="H436" s="36">
        <v>0</v>
      </c>
      <c r="I436" s="17">
        <v>0</v>
      </c>
      <c r="J436" s="36">
        <v>0</v>
      </c>
      <c r="K436" s="36">
        <v>0</v>
      </c>
      <c r="L436" s="36">
        <v>1</v>
      </c>
      <c r="M436" s="36">
        <v>1</v>
      </c>
      <c r="N436" s="36">
        <v>3</v>
      </c>
      <c r="O436" s="36">
        <v>3</v>
      </c>
      <c r="P436" s="36">
        <v>3</v>
      </c>
      <c r="Q436" s="36">
        <v>11</v>
      </c>
      <c r="R436" s="36">
        <v>16</v>
      </c>
      <c r="S436" s="36">
        <v>19</v>
      </c>
      <c r="T436" s="36">
        <v>26</v>
      </c>
      <c r="U436" s="36">
        <v>35</v>
      </c>
      <c r="V436" s="36">
        <v>40</v>
      </c>
      <c r="W436" s="36">
        <v>49</v>
      </c>
      <c r="X436" s="36">
        <v>48</v>
      </c>
      <c r="Y436" s="36">
        <v>31</v>
      </c>
    </row>
    <row r="437" spans="1:25" x14ac:dyDescent="0.3">
      <c r="A437" s="8" t="s">
        <v>110</v>
      </c>
      <c r="B437" s="8">
        <v>2021</v>
      </c>
      <c r="C437" s="11" t="s">
        <v>2768</v>
      </c>
      <c r="D437" s="68" t="s">
        <v>2841</v>
      </c>
      <c r="E437" s="12" t="s">
        <v>63</v>
      </c>
      <c r="F437" s="40">
        <v>0</v>
      </c>
      <c r="G437" s="72">
        <v>0</v>
      </c>
      <c r="H437" s="36">
        <v>0</v>
      </c>
      <c r="I437" s="17">
        <v>0</v>
      </c>
      <c r="J437" s="36">
        <v>0</v>
      </c>
      <c r="K437" s="36">
        <v>0</v>
      </c>
      <c r="L437" s="36">
        <v>1</v>
      </c>
      <c r="M437" s="36">
        <v>1</v>
      </c>
      <c r="N437" s="36">
        <v>4</v>
      </c>
      <c r="O437" s="36">
        <v>5</v>
      </c>
      <c r="P437" s="36">
        <v>9</v>
      </c>
      <c r="Q437" s="36">
        <v>15</v>
      </c>
      <c r="R437" s="36">
        <v>24</v>
      </c>
      <c r="S437" s="36">
        <v>33</v>
      </c>
      <c r="T437" s="36">
        <v>42</v>
      </c>
      <c r="U437" s="36">
        <v>58</v>
      </c>
      <c r="V437" s="36">
        <v>66</v>
      </c>
      <c r="W437" s="36">
        <v>83</v>
      </c>
      <c r="X437" s="36">
        <v>89</v>
      </c>
      <c r="Y437" s="36">
        <v>67</v>
      </c>
    </row>
    <row r="438" spans="1:25" x14ac:dyDescent="0.3">
      <c r="A438" s="10" t="s">
        <v>2851</v>
      </c>
      <c r="B438" s="10" t="s">
        <v>125</v>
      </c>
      <c r="C438" s="11" t="s">
        <v>2770</v>
      </c>
      <c r="D438" s="68" t="s">
        <v>2854</v>
      </c>
      <c r="E438" s="12" t="s">
        <v>2752</v>
      </c>
      <c r="F438" s="52">
        <v>344.24714825000001</v>
      </c>
      <c r="G438" s="69">
        <v>10.67901166</v>
      </c>
      <c r="H438" s="126">
        <v>5.5963336338999996</v>
      </c>
      <c r="I438" s="48">
        <v>6.4382622014999997</v>
      </c>
      <c r="J438" s="126">
        <v>17.442262381999999</v>
      </c>
      <c r="K438" s="50">
        <v>34.984833156000001</v>
      </c>
      <c r="L438" s="50">
        <v>42.906556793</v>
      </c>
      <c r="M438" s="50">
        <v>66.929935759000003</v>
      </c>
      <c r="N438" s="50">
        <v>114.34574047</v>
      </c>
      <c r="O438" s="50">
        <v>179.22471508999999</v>
      </c>
      <c r="P438" s="50">
        <v>267.00085373000002</v>
      </c>
      <c r="Q438" s="50">
        <v>366.13579258999999</v>
      </c>
      <c r="R438" s="50">
        <v>518.25660880999999</v>
      </c>
      <c r="S438" s="50">
        <v>800.52863960000002</v>
      </c>
      <c r="T438" s="50">
        <v>1272.2319434999999</v>
      </c>
      <c r="U438" s="50">
        <v>2022.2893074000001</v>
      </c>
      <c r="V438" s="50">
        <v>3525.2461517000002</v>
      </c>
      <c r="W438" s="50">
        <v>6346.2044968999999</v>
      </c>
      <c r="X438" s="50">
        <v>11222.242343</v>
      </c>
      <c r="Y438" s="50">
        <v>23244.612582999998</v>
      </c>
    </row>
    <row r="439" spans="1:25" x14ac:dyDescent="0.3">
      <c r="A439" s="10" t="s">
        <v>2851</v>
      </c>
      <c r="B439" s="10" t="s">
        <v>125</v>
      </c>
      <c r="C439" s="11" t="s">
        <v>2769</v>
      </c>
      <c r="D439" s="68" t="s">
        <v>2854</v>
      </c>
      <c r="E439" s="12" t="s">
        <v>2752</v>
      </c>
      <c r="F439" s="53">
        <v>313.81432558</v>
      </c>
      <c r="G439" s="70">
        <v>14.663294113999999</v>
      </c>
      <c r="H439" s="49">
        <v>6.2888534761999999</v>
      </c>
      <c r="I439" s="48">
        <v>12.050366231</v>
      </c>
      <c r="J439" s="49">
        <v>47.567731127000002</v>
      </c>
      <c r="K439" s="50">
        <v>74.431292620999997</v>
      </c>
      <c r="L439" s="50">
        <v>103.62317727999999</v>
      </c>
      <c r="M439" s="50">
        <v>142.29272122</v>
      </c>
      <c r="N439" s="50">
        <v>213.61342909999999</v>
      </c>
      <c r="O439" s="50">
        <v>311.06126950999999</v>
      </c>
      <c r="P439" s="50">
        <v>447.86103444000003</v>
      </c>
      <c r="Q439" s="50">
        <v>622.95172669999999</v>
      </c>
      <c r="R439" s="50">
        <v>815.04606215000001</v>
      </c>
      <c r="S439" s="50">
        <v>1240.7582755000001</v>
      </c>
      <c r="T439" s="50">
        <v>1902.1878435000001</v>
      </c>
      <c r="U439" s="50">
        <v>2947.0318038</v>
      </c>
      <c r="V439" s="50">
        <v>5030.7592814</v>
      </c>
      <c r="W439" s="50">
        <v>8464.4089038000002</v>
      </c>
      <c r="X439" s="50">
        <v>13991.991413</v>
      </c>
      <c r="Y439" s="50">
        <v>25173.229632999999</v>
      </c>
    </row>
    <row r="440" spans="1:25" x14ac:dyDescent="0.3">
      <c r="A440" s="10" t="s">
        <v>2851</v>
      </c>
      <c r="B440" s="10" t="s">
        <v>125</v>
      </c>
      <c r="C440" s="11" t="s">
        <v>2768</v>
      </c>
      <c r="D440" s="68" t="s">
        <v>2854</v>
      </c>
      <c r="E440" s="12" t="s">
        <v>2752</v>
      </c>
      <c r="F440" s="52">
        <v>328.65041538999998</v>
      </c>
      <c r="G440" s="69">
        <v>12.728536936999999</v>
      </c>
      <c r="H440" s="47">
        <v>5.9521449887999998</v>
      </c>
      <c r="I440" s="48">
        <v>9.2999264490000009</v>
      </c>
      <c r="J440" s="47">
        <v>32.847776205000002</v>
      </c>
      <c r="K440" s="50">
        <v>54.952987897</v>
      </c>
      <c r="L440" s="50">
        <v>73.422194032999997</v>
      </c>
      <c r="M440" s="50">
        <v>104.36194134</v>
      </c>
      <c r="N440" s="50">
        <v>162.96469019</v>
      </c>
      <c r="O440" s="50">
        <v>244.02683003999999</v>
      </c>
      <c r="P440" s="50">
        <v>354.80504660000003</v>
      </c>
      <c r="Q440" s="50">
        <v>489.71057057000002</v>
      </c>
      <c r="R440" s="50">
        <v>661.77757259999998</v>
      </c>
      <c r="S440" s="50">
        <v>1013.5860072</v>
      </c>
      <c r="T440" s="50">
        <v>1575.3478419</v>
      </c>
      <c r="U440" s="50">
        <v>2461.3486544000002</v>
      </c>
      <c r="V440" s="50">
        <v>4207.6851366999999</v>
      </c>
      <c r="W440" s="50">
        <v>7239.3431424</v>
      </c>
      <c r="X440" s="50">
        <v>12283.463647</v>
      </c>
      <c r="Y440" s="50">
        <v>23855.259118999998</v>
      </c>
    </row>
    <row r="441" spans="1:25" x14ac:dyDescent="0.3">
      <c r="A441" s="8" t="s">
        <v>2851</v>
      </c>
      <c r="B441" s="8" t="s">
        <v>125</v>
      </c>
      <c r="C441" s="11" t="s">
        <v>2770</v>
      </c>
      <c r="D441" s="68" t="s">
        <v>2854</v>
      </c>
      <c r="E441" s="12" t="s">
        <v>63</v>
      </c>
      <c r="F441" s="40">
        <v>168</v>
      </c>
      <c r="G441" s="72">
        <v>22</v>
      </c>
      <c r="H441" s="36">
        <v>16</v>
      </c>
      <c r="I441" s="17">
        <v>19</v>
      </c>
      <c r="J441" s="36">
        <v>48</v>
      </c>
      <c r="K441" s="36">
        <v>116</v>
      </c>
      <c r="L441" s="36">
        <v>159</v>
      </c>
      <c r="M441" s="36">
        <v>255</v>
      </c>
      <c r="N441" s="36">
        <v>416</v>
      </c>
      <c r="O441" s="36">
        <v>599</v>
      </c>
      <c r="P441" s="36">
        <v>937</v>
      </c>
      <c r="Q441" s="36">
        <v>1481</v>
      </c>
      <c r="R441" s="36">
        <v>2139</v>
      </c>
      <c r="S441" s="36">
        <v>2954</v>
      </c>
      <c r="T441" s="36">
        <v>4009</v>
      </c>
      <c r="U441" s="36">
        <v>6081</v>
      </c>
      <c r="V441" s="36">
        <v>7859</v>
      </c>
      <c r="W441" s="36">
        <v>10541</v>
      </c>
      <c r="X441" s="36">
        <v>11859</v>
      </c>
      <c r="Y441" s="36">
        <v>14160</v>
      </c>
    </row>
    <row r="442" spans="1:25" x14ac:dyDescent="0.3">
      <c r="A442" s="8" t="s">
        <v>2851</v>
      </c>
      <c r="B442" s="8" t="s">
        <v>125</v>
      </c>
      <c r="C442" s="11" t="s">
        <v>2769</v>
      </c>
      <c r="D442" s="68" t="s">
        <v>2854</v>
      </c>
      <c r="E442" s="12" t="s">
        <v>63</v>
      </c>
      <c r="F442" s="40">
        <v>161</v>
      </c>
      <c r="G442" s="72">
        <v>32</v>
      </c>
      <c r="H442" s="36">
        <v>19</v>
      </c>
      <c r="I442" s="17">
        <v>37</v>
      </c>
      <c r="J442" s="36">
        <v>137</v>
      </c>
      <c r="K442" s="36">
        <v>253</v>
      </c>
      <c r="L442" s="36">
        <v>388</v>
      </c>
      <c r="M442" s="36">
        <v>535</v>
      </c>
      <c r="N442" s="36">
        <v>746</v>
      </c>
      <c r="O442" s="36">
        <v>1005</v>
      </c>
      <c r="P442" s="36">
        <v>1483</v>
      </c>
      <c r="Q442" s="36">
        <v>2337</v>
      </c>
      <c r="R442" s="36">
        <v>3150</v>
      </c>
      <c r="S442" s="36">
        <v>4294</v>
      </c>
      <c r="T442" s="36">
        <v>5559</v>
      </c>
      <c r="U442" s="36">
        <v>8011</v>
      </c>
      <c r="V442" s="36">
        <v>9299</v>
      </c>
      <c r="W442" s="36">
        <v>10250</v>
      </c>
      <c r="X442" s="36">
        <v>9184</v>
      </c>
      <c r="Y442" s="36">
        <v>7105</v>
      </c>
    </row>
    <row r="443" spans="1:25" x14ac:dyDescent="0.3">
      <c r="A443" s="8" t="s">
        <v>2851</v>
      </c>
      <c r="B443" s="8" t="s">
        <v>125</v>
      </c>
      <c r="C443" s="11" t="s">
        <v>2768</v>
      </c>
      <c r="D443" s="68" t="s">
        <v>2854</v>
      </c>
      <c r="E443" s="12" t="s">
        <v>63</v>
      </c>
      <c r="F443" s="40">
        <v>329</v>
      </c>
      <c r="G443" s="72">
        <v>54</v>
      </c>
      <c r="H443" s="36">
        <v>35</v>
      </c>
      <c r="I443" s="17">
        <v>56</v>
      </c>
      <c r="J443" s="36">
        <v>185</v>
      </c>
      <c r="K443" s="36">
        <v>369</v>
      </c>
      <c r="L443" s="36">
        <v>547</v>
      </c>
      <c r="M443" s="36">
        <v>790</v>
      </c>
      <c r="N443" s="36">
        <v>1162</v>
      </c>
      <c r="O443" s="36">
        <v>1604</v>
      </c>
      <c r="P443" s="36">
        <v>2420</v>
      </c>
      <c r="Q443" s="36">
        <v>3818</v>
      </c>
      <c r="R443" s="36">
        <v>5289</v>
      </c>
      <c r="S443" s="36">
        <v>7248</v>
      </c>
      <c r="T443" s="36">
        <v>9568</v>
      </c>
      <c r="U443" s="36">
        <v>14092</v>
      </c>
      <c r="V443" s="36">
        <v>17158</v>
      </c>
      <c r="W443" s="36">
        <v>20791</v>
      </c>
      <c r="X443" s="36">
        <v>21043</v>
      </c>
      <c r="Y443" s="36">
        <v>21265</v>
      </c>
    </row>
    <row r="444" spans="1:25" x14ac:dyDescent="0.3">
      <c r="A444" s="10" t="s">
        <v>2851</v>
      </c>
      <c r="B444" s="10" t="s">
        <v>125</v>
      </c>
      <c r="C444" s="11" t="s">
        <v>2770</v>
      </c>
      <c r="D444" s="68" t="s">
        <v>2728</v>
      </c>
      <c r="E444" s="12" t="s">
        <v>2752</v>
      </c>
      <c r="F444" s="52">
        <v>4.0981803363999996</v>
      </c>
      <c r="G444" s="69">
        <v>0</v>
      </c>
      <c r="H444" s="47">
        <v>0.34977085209999997</v>
      </c>
      <c r="I444" s="48">
        <v>0.33885590529999998</v>
      </c>
      <c r="J444" s="47">
        <v>0.72676093259999996</v>
      </c>
      <c r="K444" s="50">
        <v>0.90478016780000003</v>
      </c>
      <c r="L444" s="50">
        <v>1.6191153507</v>
      </c>
      <c r="M444" s="50">
        <v>1.5748220179000001</v>
      </c>
      <c r="N444" s="50">
        <v>5.4973913688999998</v>
      </c>
      <c r="O444" s="50">
        <v>10.472228762</v>
      </c>
      <c r="P444" s="50">
        <v>21.371466414</v>
      </c>
      <c r="Q444" s="50">
        <v>24.722200715</v>
      </c>
      <c r="R444" s="50">
        <v>41.189164796</v>
      </c>
      <c r="S444" s="50">
        <v>66.936551788000003</v>
      </c>
      <c r="T444" s="50">
        <v>105.04085141</v>
      </c>
      <c r="U444" s="50">
        <v>201.53055752</v>
      </c>
      <c r="V444" s="50">
        <v>350.77522467</v>
      </c>
      <c r="W444" s="50">
        <v>664.66272313000002</v>
      </c>
      <c r="X444" s="50">
        <v>1313.4726682</v>
      </c>
      <c r="Y444" s="50">
        <v>2615.0189156000001</v>
      </c>
    </row>
    <row r="445" spans="1:25" x14ac:dyDescent="0.3">
      <c r="A445" s="10" t="s">
        <v>2851</v>
      </c>
      <c r="B445" s="10" t="s">
        <v>125</v>
      </c>
      <c r="C445" s="11" t="s">
        <v>2769</v>
      </c>
      <c r="D445" s="68" t="s">
        <v>2728</v>
      </c>
      <c r="E445" s="12" t="s">
        <v>2752</v>
      </c>
      <c r="F445" s="52">
        <v>0</v>
      </c>
      <c r="G445" s="69">
        <v>0.45822794109999998</v>
      </c>
      <c r="H445" s="47">
        <v>0.33099228819999998</v>
      </c>
      <c r="I445" s="48">
        <v>0</v>
      </c>
      <c r="J445" s="47">
        <v>0.69441943250000004</v>
      </c>
      <c r="K445" s="50">
        <v>0.88258449750000001</v>
      </c>
      <c r="L445" s="50">
        <v>1.0682801781</v>
      </c>
      <c r="M445" s="50">
        <v>3.4575801416999998</v>
      </c>
      <c r="N445" s="50">
        <v>8.3040072976000001</v>
      </c>
      <c r="O445" s="50">
        <v>13.309089143</v>
      </c>
      <c r="P445" s="50">
        <v>23.857735482999999</v>
      </c>
      <c r="Q445" s="50">
        <v>49.047119260999999</v>
      </c>
      <c r="R445" s="50">
        <v>65.462429752999995</v>
      </c>
      <c r="S445" s="50">
        <v>124.82710177</v>
      </c>
      <c r="T445" s="50">
        <v>184.77809597000001</v>
      </c>
      <c r="U445" s="50">
        <v>317.10665520999999</v>
      </c>
      <c r="V445" s="50">
        <v>569.13203182999996</v>
      </c>
      <c r="W445" s="50">
        <v>1080.1411556999999</v>
      </c>
      <c r="X445" s="50">
        <v>1880.0214943000001</v>
      </c>
      <c r="Y445" s="50">
        <v>3220.6144597000002</v>
      </c>
    </row>
    <row r="446" spans="1:25" x14ac:dyDescent="0.3">
      <c r="A446" s="10" t="s">
        <v>2851</v>
      </c>
      <c r="B446" s="10" t="s">
        <v>125</v>
      </c>
      <c r="C446" s="11" t="s">
        <v>2768</v>
      </c>
      <c r="D446" s="68" t="s">
        <v>2728</v>
      </c>
      <c r="E446" s="12" t="s">
        <v>2752</v>
      </c>
      <c r="F446" s="52">
        <v>1.9978748656</v>
      </c>
      <c r="G446" s="69">
        <v>0.235713647</v>
      </c>
      <c r="H446" s="47">
        <v>0.34012257080000002</v>
      </c>
      <c r="I446" s="48">
        <v>0.16607011520000001</v>
      </c>
      <c r="J446" s="47">
        <v>0.71022218820000005</v>
      </c>
      <c r="K446" s="50">
        <v>0.89354451859999995</v>
      </c>
      <c r="L446" s="50">
        <v>1.3422704576</v>
      </c>
      <c r="M446" s="50">
        <v>2.5099707411000001</v>
      </c>
      <c r="N446" s="50">
        <v>6.8720050079000004</v>
      </c>
      <c r="O446" s="50">
        <v>11.866641360999999</v>
      </c>
      <c r="P446" s="50">
        <v>22.578502964999998</v>
      </c>
      <c r="Q446" s="50">
        <v>36.426873243000003</v>
      </c>
      <c r="R446" s="50">
        <v>52.927191002000001</v>
      </c>
      <c r="S446" s="50">
        <v>94.953766401999999</v>
      </c>
      <c r="T446" s="50">
        <v>143.40802364999999</v>
      </c>
      <c r="U446" s="50">
        <v>256.40504006999998</v>
      </c>
      <c r="V446" s="50">
        <v>449.75489805000001</v>
      </c>
      <c r="W446" s="50">
        <v>839.84876434</v>
      </c>
      <c r="X446" s="50">
        <v>1530.5442039</v>
      </c>
      <c r="Y446" s="50">
        <v>2806.7650278000001</v>
      </c>
    </row>
    <row r="447" spans="1:25" x14ac:dyDescent="0.3">
      <c r="A447" s="8" t="s">
        <v>2851</v>
      </c>
      <c r="B447" s="8" t="s">
        <v>125</v>
      </c>
      <c r="C447" s="11" t="s">
        <v>2770</v>
      </c>
      <c r="D447" s="68" t="s">
        <v>2728</v>
      </c>
      <c r="E447" s="12" t="s">
        <v>63</v>
      </c>
      <c r="F447" s="40">
        <v>2</v>
      </c>
      <c r="G447" s="72">
        <v>0</v>
      </c>
      <c r="H447" s="36">
        <v>1</v>
      </c>
      <c r="I447" s="17">
        <v>1</v>
      </c>
      <c r="J447" s="36">
        <v>2</v>
      </c>
      <c r="K447" s="36">
        <v>3</v>
      </c>
      <c r="L447" s="36">
        <v>6</v>
      </c>
      <c r="M447" s="36">
        <v>6</v>
      </c>
      <c r="N447" s="36">
        <v>20</v>
      </c>
      <c r="O447" s="36">
        <v>35</v>
      </c>
      <c r="P447" s="36">
        <v>75</v>
      </c>
      <c r="Q447" s="36">
        <v>100</v>
      </c>
      <c r="R447" s="36">
        <v>170</v>
      </c>
      <c r="S447" s="36">
        <v>247</v>
      </c>
      <c r="T447" s="36">
        <v>331</v>
      </c>
      <c r="U447" s="36">
        <v>606</v>
      </c>
      <c r="V447" s="36">
        <v>782</v>
      </c>
      <c r="W447" s="36">
        <v>1104</v>
      </c>
      <c r="X447" s="36">
        <v>1388</v>
      </c>
      <c r="Y447" s="36">
        <v>1593</v>
      </c>
    </row>
    <row r="448" spans="1:25" x14ac:dyDescent="0.3">
      <c r="A448" s="8" t="s">
        <v>2851</v>
      </c>
      <c r="B448" s="8" t="s">
        <v>125</v>
      </c>
      <c r="C448" s="11" t="s">
        <v>2769</v>
      </c>
      <c r="D448" s="68" t="s">
        <v>2728</v>
      </c>
      <c r="E448" s="12" t="s">
        <v>63</v>
      </c>
      <c r="F448" s="40">
        <v>0</v>
      </c>
      <c r="G448" s="72">
        <v>1</v>
      </c>
      <c r="H448" s="36">
        <v>1</v>
      </c>
      <c r="I448" s="17">
        <v>0</v>
      </c>
      <c r="J448" s="36">
        <v>2</v>
      </c>
      <c r="K448" s="36">
        <v>3</v>
      </c>
      <c r="L448" s="36">
        <v>4</v>
      </c>
      <c r="M448" s="36">
        <v>13</v>
      </c>
      <c r="N448" s="36">
        <v>29</v>
      </c>
      <c r="O448" s="36">
        <v>43</v>
      </c>
      <c r="P448" s="36">
        <v>79</v>
      </c>
      <c r="Q448" s="36">
        <v>184</v>
      </c>
      <c r="R448" s="36">
        <v>253</v>
      </c>
      <c r="S448" s="36">
        <v>432</v>
      </c>
      <c r="T448" s="36">
        <v>540</v>
      </c>
      <c r="U448" s="36">
        <v>862</v>
      </c>
      <c r="V448" s="36">
        <v>1052</v>
      </c>
      <c r="W448" s="36">
        <v>1308</v>
      </c>
      <c r="X448" s="36">
        <v>1234</v>
      </c>
      <c r="Y448" s="36">
        <v>909</v>
      </c>
    </row>
    <row r="449" spans="1:25" x14ac:dyDescent="0.3">
      <c r="A449" s="8" t="s">
        <v>2851</v>
      </c>
      <c r="B449" s="8" t="s">
        <v>125</v>
      </c>
      <c r="C449" s="11" t="s">
        <v>2768</v>
      </c>
      <c r="D449" s="68" t="s">
        <v>2728</v>
      </c>
      <c r="E449" s="12" t="s">
        <v>63</v>
      </c>
      <c r="F449" s="40">
        <v>2</v>
      </c>
      <c r="G449" s="72">
        <v>1</v>
      </c>
      <c r="H449" s="36">
        <v>2</v>
      </c>
      <c r="I449" s="17">
        <v>1</v>
      </c>
      <c r="J449" s="36">
        <v>4</v>
      </c>
      <c r="K449" s="36">
        <v>6</v>
      </c>
      <c r="L449" s="36">
        <v>10</v>
      </c>
      <c r="M449" s="36">
        <v>19</v>
      </c>
      <c r="N449" s="36">
        <v>49</v>
      </c>
      <c r="O449" s="36">
        <v>78</v>
      </c>
      <c r="P449" s="36">
        <v>154</v>
      </c>
      <c r="Q449" s="36">
        <v>284</v>
      </c>
      <c r="R449" s="36">
        <v>423</v>
      </c>
      <c r="S449" s="36">
        <v>679</v>
      </c>
      <c r="T449" s="36">
        <v>871</v>
      </c>
      <c r="U449" s="36">
        <v>1468</v>
      </c>
      <c r="V449" s="36">
        <v>1834</v>
      </c>
      <c r="W449" s="36">
        <v>2412</v>
      </c>
      <c r="X449" s="36">
        <v>2622</v>
      </c>
      <c r="Y449" s="36">
        <v>2502</v>
      </c>
    </row>
    <row r="450" spans="1:25" x14ac:dyDescent="0.3">
      <c r="A450" s="10" t="s">
        <v>2851</v>
      </c>
      <c r="B450" s="10" t="s">
        <v>125</v>
      </c>
      <c r="C450" s="11" t="s">
        <v>2770</v>
      </c>
      <c r="D450" s="68" t="s">
        <v>2841</v>
      </c>
      <c r="E450" s="12" t="s">
        <v>2752</v>
      </c>
      <c r="F450" s="53">
        <v>0</v>
      </c>
      <c r="G450" s="70">
        <v>0</v>
      </c>
      <c r="H450" s="49">
        <v>0</v>
      </c>
      <c r="I450" s="48">
        <v>0.33885590529999998</v>
      </c>
      <c r="J450" s="49">
        <v>0.72676093259999996</v>
      </c>
      <c r="K450" s="50">
        <v>0.30159338930000001</v>
      </c>
      <c r="L450" s="50">
        <v>1.0794102338</v>
      </c>
      <c r="M450" s="50">
        <v>1.3123516816</v>
      </c>
      <c r="N450" s="50">
        <v>4.6727826634999996</v>
      </c>
      <c r="O450" s="50">
        <v>8.9761960814999995</v>
      </c>
      <c r="P450" s="50">
        <v>19.091843329</v>
      </c>
      <c r="Q450" s="50">
        <v>22.002758635999999</v>
      </c>
      <c r="R450" s="50">
        <v>33.920488655</v>
      </c>
      <c r="S450" s="50">
        <v>57.4516153</v>
      </c>
      <c r="T450" s="50">
        <v>82.192086146999998</v>
      </c>
      <c r="U450" s="50">
        <v>167.27701392</v>
      </c>
      <c r="V450" s="50">
        <v>287.97659110000001</v>
      </c>
      <c r="W450" s="50">
        <v>558.09994959000005</v>
      </c>
      <c r="X450" s="50">
        <v>1121.3725589000001</v>
      </c>
      <c r="Y450" s="50">
        <v>2291.6298846</v>
      </c>
    </row>
    <row r="451" spans="1:25" x14ac:dyDescent="0.3">
      <c r="A451" s="10" t="s">
        <v>2851</v>
      </c>
      <c r="B451" s="10" t="s">
        <v>125</v>
      </c>
      <c r="C451" s="11" t="s">
        <v>2769</v>
      </c>
      <c r="D451" s="68" t="s">
        <v>2841</v>
      </c>
      <c r="E451" s="12" t="s">
        <v>2752</v>
      </c>
      <c r="F451" s="53">
        <v>0</v>
      </c>
      <c r="G451" s="70">
        <v>0</v>
      </c>
      <c r="H451" s="49">
        <v>0</v>
      </c>
      <c r="I451" s="48">
        <v>0</v>
      </c>
      <c r="J451" s="49">
        <v>0</v>
      </c>
      <c r="K451" s="50">
        <v>0.58838966500000001</v>
      </c>
      <c r="L451" s="50">
        <v>1.0682801781</v>
      </c>
      <c r="M451" s="50">
        <v>2.9256447353000001</v>
      </c>
      <c r="N451" s="50">
        <v>7.1586269807000003</v>
      </c>
      <c r="O451" s="50">
        <v>11.761520638</v>
      </c>
      <c r="P451" s="50">
        <v>18.723792404000001</v>
      </c>
      <c r="Q451" s="50">
        <v>41.583427200000003</v>
      </c>
      <c r="R451" s="50">
        <v>54.853893706000001</v>
      </c>
      <c r="S451" s="50">
        <v>107.20105268</v>
      </c>
      <c r="T451" s="50">
        <v>154.32392830000001</v>
      </c>
      <c r="U451" s="50">
        <v>269.65101886999997</v>
      </c>
      <c r="V451" s="50">
        <v>482.57202698999998</v>
      </c>
      <c r="W451" s="50">
        <v>943.05902129000003</v>
      </c>
      <c r="X451" s="50">
        <v>1625.5939501</v>
      </c>
      <c r="Y451" s="50">
        <v>2795.4508345999998</v>
      </c>
    </row>
    <row r="452" spans="1:25" x14ac:dyDescent="0.3">
      <c r="A452" s="10" t="s">
        <v>2851</v>
      </c>
      <c r="B452" s="10" t="s">
        <v>125</v>
      </c>
      <c r="C452" s="11" t="s">
        <v>2768</v>
      </c>
      <c r="D452" s="68" t="s">
        <v>2841</v>
      </c>
      <c r="E452" s="12" t="s">
        <v>2752</v>
      </c>
      <c r="F452" s="53">
        <v>0</v>
      </c>
      <c r="G452" s="70">
        <v>0</v>
      </c>
      <c r="H452" s="49">
        <v>0</v>
      </c>
      <c r="I452" s="48">
        <v>0.16607011520000001</v>
      </c>
      <c r="J452" s="49">
        <v>0.35511109410000002</v>
      </c>
      <c r="K452" s="50">
        <v>0.44677225929999997</v>
      </c>
      <c r="L452" s="50">
        <v>1.0738163661</v>
      </c>
      <c r="M452" s="50">
        <v>2.1136595713999999</v>
      </c>
      <c r="N452" s="50">
        <v>5.8902900067999999</v>
      </c>
      <c r="O452" s="50">
        <v>10.345277083999999</v>
      </c>
      <c r="P452" s="50">
        <v>18.913161575</v>
      </c>
      <c r="Q452" s="50">
        <v>31.424591354</v>
      </c>
      <c r="R452" s="50">
        <v>44.043430809999997</v>
      </c>
      <c r="S452" s="50">
        <v>81.528786174000004</v>
      </c>
      <c r="T452" s="50">
        <v>116.8997667</v>
      </c>
      <c r="U452" s="50">
        <v>215.88326262000001</v>
      </c>
      <c r="V452" s="50">
        <v>376.18539455000001</v>
      </c>
      <c r="W452" s="50">
        <v>720.41753458999995</v>
      </c>
      <c r="X452" s="50">
        <v>1314.5635192</v>
      </c>
      <c r="Y452" s="50">
        <v>2451.1517128999999</v>
      </c>
    </row>
    <row r="453" spans="1:25" x14ac:dyDescent="0.3">
      <c r="A453" s="8" t="s">
        <v>2851</v>
      </c>
      <c r="B453" s="8" t="s">
        <v>125</v>
      </c>
      <c r="C453" s="11" t="s">
        <v>2770</v>
      </c>
      <c r="D453" s="68" t="s">
        <v>2841</v>
      </c>
      <c r="E453" s="12" t="s">
        <v>63</v>
      </c>
      <c r="F453" s="40">
        <v>0</v>
      </c>
      <c r="G453" s="72">
        <v>0</v>
      </c>
      <c r="H453" s="36">
        <v>0</v>
      </c>
      <c r="I453" s="17">
        <v>1</v>
      </c>
      <c r="J453" s="36">
        <v>2</v>
      </c>
      <c r="K453" s="36">
        <v>1</v>
      </c>
      <c r="L453" s="36">
        <v>4</v>
      </c>
      <c r="M453" s="36">
        <v>5</v>
      </c>
      <c r="N453" s="36">
        <v>17</v>
      </c>
      <c r="O453" s="36">
        <v>30</v>
      </c>
      <c r="P453" s="36">
        <v>67</v>
      </c>
      <c r="Q453" s="36">
        <v>89</v>
      </c>
      <c r="R453" s="36">
        <v>140</v>
      </c>
      <c r="S453" s="36">
        <v>212</v>
      </c>
      <c r="T453" s="36">
        <v>259</v>
      </c>
      <c r="U453" s="36">
        <v>503</v>
      </c>
      <c r="V453" s="36">
        <v>642</v>
      </c>
      <c r="W453" s="36">
        <v>927</v>
      </c>
      <c r="X453" s="36">
        <v>1185</v>
      </c>
      <c r="Y453" s="36">
        <v>1396</v>
      </c>
    </row>
    <row r="454" spans="1:25" x14ac:dyDescent="0.3">
      <c r="A454" s="8" t="s">
        <v>2851</v>
      </c>
      <c r="B454" s="8" t="s">
        <v>125</v>
      </c>
      <c r="C454" s="11" t="s">
        <v>2769</v>
      </c>
      <c r="D454" s="68" t="s">
        <v>2841</v>
      </c>
      <c r="E454" s="12" t="s">
        <v>63</v>
      </c>
      <c r="F454" s="40">
        <v>0</v>
      </c>
      <c r="G454" s="72">
        <v>0</v>
      </c>
      <c r="H454" s="36">
        <v>0</v>
      </c>
      <c r="I454" s="17">
        <v>0</v>
      </c>
      <c r="J454" s="36">
        <v>0</v>
      </c>
      <c r="K454" s="36">
        <v>2</v>
      </c>
      <c r="L454" s="36">
        <v>4</v>
      </c>
      <c r="M454" s="36">
        <v>11</v>
      </c>
      <c r="N454" s="36">
        <v>25</v>
      </c>
      <c r="O454" s="36">
        <v>38</v>
      </c>
      <c r="P454" s="36">
        <v>62</v>
      </c>
      <c r="Q454" s="36">
        <v>156</v>
      </c>
      <c r="R454" s="36">
        <v>212</v>
      </c>
      <c r="S454" s="36">
        <v>371</v>
      </c>
      <c r="T454" s="36">
        <v>451</v>
      </c>
      <c r="U454" s="36">
        <v>733</v>
      </c>
      <c r="V454" s="36">
        <v>892</v>
      </c>
      <c r="W454" s="36">
        <v>1142</v>
      </c>
      <c r="X454" s="36">
        <v>1067</v>
      </c>
      <c r="Y454" s="36">
        <v>789</v>
      </c>
    </row>
    <row r="455" spans="1:25" x14ac:dyDescent="0.3">
      <c r="A455" s="8" t="s">
        <v>2851</v>
      </c>
      <c r="B455" s="8" t="s">
        <v>125</v>
      </c>
      <c r="C455" s="11" t="s">
        <v>2768</v>
      </c>
      <c r="D455" s="68" t="s">
        <v>2841</v>
      </c>
      <c r="E455" s="12" t="s">
        <v>63</v>
      </c>
      <c r="F455" s="40">
        <v>0</v>
      </c>
      <c r="G455" s="72">
        <v>0</v>
      </c>
      <c r="H455" s="36">
        <v>0</v>
      </c>
      <c r="I455" s="17">
        <v>1</v>
      </c>
      <c r="J455" s="36">
        <v>2</v>
      </c>
      <c r="K455" s="36">
        <v>3</v>
      </c>
      <c r="L455" s="36">
        <v>8</v>
      </c>
      <c r="M455" s="36">
        <v>16</v>
      </c>
      <c r="N455" s="36">
        <v>42</v>
      </c>
      <c r="O455" s="36">
        <v>68</v>
      </c>
      <c r="P455" s="36">
        <v>129</v>
      </c>
      <c r="Q455" s="36">
        <v>245</v>
      </c>
      <c r="R455" s="36">
        <v>352</v>
      </c>
      <c r="S455" s="36">
        <v>583</v>
      </c>
      <c r="T455" s="36">
        <v>710</v>
      </c>
      <c r="U455" s="36">
        <v>1236</v>
      </c>
      <c r="V455" s="36">
        <v>1534</v>
      </c>
      <c r="W455" s="36">
        <v>2069</v>
      </c>
      <c r="X455" s="36">
        <v>2252</v>
      </c>
      <c r="Y455" s="36">
        <v>2185</v>
      </c>
    </row>
  </sheetData>
  <hyperlinks>
    <hyperlink ref="A4" location="Contents!A1" display="Back to table of contents"/>
  </hyperlink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2"/>
  <sheetViews>
    <sheetView zoomScaleNormal="100" workbookViewId="0"/>
  </sheetViews>
  <sheetFormatPr defaultColWidth="9.33203125" defaultRowHeight="15.6" x14ac:dyDescent="0.3"/>
  <cols>
    <col min="1" max="3" width="16.6640625" style="7" customWidth="1"/>
    <col min="4" max="4" width="24.44140625" style="7" customWidth="1"/>
    <col min="5" max="5" width="16.6640625" style="7" customWidth="1"/>
    <col min="6" max="6" width="16.6640625" style="42" customWidth="1"/>
    <col min="7" max="8" width="16.6640625" style="41" customWidth="1"/>
    <col min="9" max="9" width="16.6640625" style="7" customWidth="1"/>
    <col min="10" max="16384" width="9.33203125" style="7"/>
  </cols>
  <sheetData>
    <row r="1" spans="1:11" s="4" customFormat="1" x14ac:dyDescent="0.3">
      <c r="A1" s="3" t="s">
        <v>2832</v>
      </c>
      <c r="B1" s="3"/>
      <c r="F1" s="36"/>
      <c r="G1" s="13"/>
      <c r="H1" s="13"/>
    </row>
    <row r="2" spans="1:11" s="4" customFormat="1" ht="15" x14ac:dyDescent="0.25">
      <c r="A2" s="5" t="s">
        <v>2853</v>
      </c>
      <c r="B2" s="5"/>
      <c r="F2" s="36"/>
      <c r="G2" s="13"/>
      <c r="H2" s="13"/>
    </row>
    <row r="3" spans="1:11" s="4" customFormat="1" ht="15" x14ac:dyDescent="0.25">
      <c r="A3" s="5" t="s">
        <v>16</v>
      </c>
      <c r="B3" s="5"/>
      <c r="F3" s="36"/>
      <c r="G3" s="13"/>
      <c r="H3" s="13"/>
    </row>
    <row r="4" spans="1:11" s="4" customFormat="1" ht="30" customHeight="1" x14ac:dyDescent="0.25">
      <c r="A4" s="6" t="s">
        <v>20</v>
      </c>
      <c r="B4" s="6"/>
      <c r="F4" s="36"/>
      <c r="G4" s="13"/>
      <c r="H4" s="13"/>
    </row>
    <row r="5" spans="1:11" s="95" customFormat="1" ht="95.1" customHeight="1" thickBot="1" x14ac:dyDescent="0.35">
      <c r="A5" s="87" t="s">
        <v>81</v>
      </c>
      <c r="B5" s="87" t="s">
        <v>2775</v>
      </c>
      <c r="C5" s="88" t="s">
        <v>59</v>
      </c>
      <c r="D5" s="88" t="s">
        <v>60</v>
      </c>
      <c r="E5" s="44" t="s">
        <v>56</v>
      </c>
      <c r="F5" s="90" t="s">
        <v>2773</v>
      </c>
      <c r="G5" s="91" t="s">
        <v>2774</v>
      </c>
      <c r="H5" s="91" t="s">
        <v>2772</v>
      </c>
      <c r="I5" s="91" t="s">
        <v>55</v>
      </c>
    </row>
    <row r="6" spans="1:11" ht="30" customHeight="1" x14ac:dyDescent="0.3">
      <c r="A6" s="10">
        <v>1</v>
      </c>
      <c r="B6" s="10" t="s">
        <v>2776</v>
      </c>
      <c r="C6" s="11" t="s">
        <v>2768</v>
      </c>
      <c r="D6" s="66" t="s">
        <v>2855</v>
      </c>
      <c r="E6" s="51">
        <v>1697.5329712</v>
      </c>
      <c r="F6" s="46">
        <v>1715.8599569999999</v>
      </c>
      <c r="G6" s="48">
        <v>1679.2059853000001</v>
      </c>
      <c r="H6" s="48">
        <f>tab_m3_simd_deprivation[[#This Row],[Upper Confidence Interval Limit]]-tab_m3_simd_deprivation[[#This Row],[Age-Standardised Rate of Mortality (ASMR)]]</f>
        <v>18.326985799999875</v>
      </c>
      <c r="I6" s="1">
        <v>30513</v>
      </c>
    </row>
    <row r="7" spans="1:11" ht="16.2" customHeight="1" x14ac:dyDescent="0.3">
      <c r="A7" s="10">
        <v>2</v>
      </c>
      <c r="B7" s="10"/>
      <c r="C7" s="11" t="s">
        <v>2768</v>
      </c>
      <c r="D7" s="66" t="s">
        <v>2855</v>
      </c>
      <c r="E7" s="52">
        <v>1385.2023932</v>
      </c>
      <c r="F7" s="47">
        <v>1400.7085476</v>
      </c>
      <c r="G7" s="48">
        <v>1369.6962389</v>
      </c>
      <c r="H7" s="48">
        <f>tab_m3_simd_deprivation[[#This Row],[Upper Confidence Interval Limit]]-tab_m3_simd_deprivation[[#This Row],[Age-Standardised Rate of Mortality (ASMR)]]</f>
        <v>15.506154400000014</v>
      </c>
      <c r="I7" s="2">
        <v>28049</v>
      </c>
    </row>
    <row r="8" spans="1:11" ht="16.2" customHeight="1" x14ac:dyDescent="0.3">
      <c r="A8" s="10">
        <v>3</v>
      </c>
      <c r="B8" s="10"/>
      <c r="C8" s="11" t="s">
        <v>2768</v>
      </c>
      <c r="D8" s="66" t="s">
        <v>2855</v>
      </c>
      <c r="E8" s="52">
        <v>1181.5568516999999</v>
      </c>
      <c r="F8" s="49">
        <v>1195.2454817</v>
      </c>
      <c r="G8" s="48">
        <v>1167.8682216</v>
      </c>
      <c r="H8" s="48">
        <f>tab_m3_simd_deprivation[[#This Row],[Upper Confidence Interval Limit]]-tab_m3_simd_deprivation[[#This Row],[Age-Standardised Rate of Mortality (ASMR)]]</f>
        <v>13.688630000000103</v>
      </c>
      <c r="I8" s="14">
        <v>25993</v>
      </c>
    </row>
    <row r="9" spans="1:11" ht="16.2" customHeight="1" x14ac:dyDescent="0.3">
      <c r="A9" s="10">
        <v>4</v>
      </c>
      <c r="B9" s="10"/>
      <c r="C9" s="11" t="s">
        <v>2768</v>
      </c>
      <c r="D9" s="66" t="s">
        <v>2855</v>
      </c>
      <c r="E9" s="54">
        <v>1043.1781326</v>
      </c>
      <c r="F9" s="49">
        <v>1055.9246831</v>
      </c>
      <c r="G9" s="48">
        <v>1030.4315819999999</v>
      </c>
      <c r="H9" s="48">
        <f>tab_m3_simd_deprivation[[#This Row],[Upper Confidence Interval Limit]]-tab_m3_simd_deprivation[[#This Row],[Age-Standardised Rate of Mortality (ASMR)]]</f>
        <v>12.746550500000012</v>
      </c>
      <c r="I9" s="14">
        <v>23283</v>
      </c>
    </row>
    <row r="10" spans="1:11" ht="16.2" customHeight="1" x14ac:dyDescent="0.3">
      <c r="A10" s="10">
        <v>5</v>
      </c>
      <c r="B10" s="10" t="s">
        <v>2777</v>
      </c>
      <c r="C10" s="11" t="s">
        <v>2768</v>
      </c>
      <c r="D10" s="66" t="s">
        <v>2855</v>
      </c>
      <c r="E10" s="53">
        <v>897.92139334000001</v>
      </c>
      <c r="F10" s="49">
        <v>909.75454758000001</v>
      </c>
      <c r="G10" s="48">
        <v>886.08823910000001</v>
      </c>
      <c r="H10" s="48">
        <f>tab_m3_simd_deprivation[[#This Row],[Upper Confidence Interval Limit]]-tab_m3_simd_deprivation[[#This Row],[Age-Standardised Rate of Mortality (ASMR)]]</f>
        <v>11.833154239999999</v>
      </c>
      <c r="I10" s="14">
        <v>19985</v>
      </c>
      <c r="K10" s="7">
        <f>E11/E15</f>
        <v>2.4426365061925281</v>
      </c>
    </row>
    <row r="11" spans="1:11" ht="16.2" customHeight="1" x14ac:dyDescent="0.3">
      <c r="A11" s="10">
        <v>1</v>
      </c>
      <c r="B11" s="10" t="s">
        <v>2776</v>
      </c>
      <c r="C11" s="11" t="s">
        <v>2768</v>
      </c>
      <c r="D11" s="66" t="s">
        <v>2728</v>
      </c>
      <c r="E11" s="52">
        <v>210.22951051999999</v>
      </c>
      <c r="F11" s="47">
        <v>216.99793713</v>
      </c>
      <c r="G11" s="48">
        <v>203.46108390000001</v>
      </c>
      <c r="H11" s="48">
        <f>tab_m3_simd_deprivation[[#This Row],[Upper Confidence Interval Limit]]-tab_m3_simd_deprivation[[#This Row],[Age-Standardised Rate of Mortality (ASMR)]]</f>
        <v>6.7684266100000059</v>
      </c>
      <c r="I11" s="2">
        <v>3706</v>
      </c>
    </row>
    <row r="12" spans="1:11" ht="16.2" customHeight="1" x14ac:dyDescent="0.3">
      <c r="A12" s="10">
        <v>2</v>
      </c>
      <c r="B12" s="10"/>
      <c r="C12" s="11" t="s">
        <v>2768</v>
      </c>
      <c r="D12" s="66" t="s">
        <v>2728</v>
      </c>
      <c r="E12" s="52">
        <v>152.52392447</v>
      </c>
      <c r="F12" s="47">
        <v>157.92068861999999</v>
      </c>
      <c r="G12" s="48">
        <v>147.12716033000001</v>
      </c>
      <c r="H12" s="48">
        <f>tab_m3_simd_deprivation[[#This Row],[Upper Confidence Interval Limit]]-tab_m3_simd_deprivation[[#This Row],[Age-Standardised Rate of Mortality (ASMR)]]</f>
        <v>5.3967641499999957</v>
      </c>
      <c r="I12" s="2">
        <v>3071</v>
      </c>
    </row>
    <row r="13" spans="1:11" ht="16.2" customHeight="1" x14ac:dyDescent="0.3">
      <c r="A13" s="10">
        <v>3</v>
      </c>
      <c r="B13" s="10"/>
      <c r="C13" s="11" t="s">
        <v>2768</v>
      </c>
      <c r="D13" s="66" t="s">
        <v>2728</v>
      </c>
      <c r="E13" s="52">
        <v>112.3821502</v>
      </c>
      <c r="F13" s="49">
        <v>116.81133029</v>
      </c>
      <c r="G13" s="48">
        <v>107.95297011</v>
      </c>
      <c r="H13" s="48">
        <f>tab_m3_simd_deprivation[[#This Row],[Upper Confidence Interval Limit]]-tab_m3_simd_deprivation[[#This Row],[Age-Standardised Rate of Mortality (ASMR)]]</f>
        <v>4.4291800900000027</v>
      </c>
      <c r="I13" s="14">
        <v>2473</v>
      </c>
    </row>
    <row r="14" spans="1:11" ht="16.2" customHeight="1" x14ac:dyDescent="0.3">
      <c r="A14" s="10">
        <v>4</v>
      </c>
      <c r="B14" s="10"/>
      <c r="C14" s="11" t="s">
        <v>2768</v>
      </c>
      <c r="D14" s="66" t="s">
        <v>2728</v>
      </c>
      <c r="E14" s="53">
        <v>101.69105617</v>
      </c>
      <c r="F14" s="49">
        <v>105.88379141999999</v>
      </c>
      <c r="G14" s="48">
        <v>97.498320918000005</v>
      </c>
      <c r="H14" s="48">
        <f>tab_m3_simd_deprivation[[#This Row],[Upper Confidence Interval Limit]]-tab_m3_simd_deprivation[[#This Row],[Age-Standardised Rate of Mortality (ASMR)]]</f>
        <v>4.1927352499999984</v>
      </c>
      <c r="I14" s="14">
        <v>2260</v>
      </c>
    </row>
    <row r="15" spans="1:11" ht="16.2" customHeight="1" x14ac:dyDescent="0.3">
      <c r="A15" s="10">
        <v>5</v>
      </c>
      <c r="B15" s="10" t="s">
        <v>2777</v>
      </c>
      <c r="C15" s="11" t="s">
        <v>2768</v>
      </c>
      <c r="D15" s="66" t="s">
        <v>2728</v>
      </c>
      <c r="E15" s="52">
        <v>86.066637416999995</v>
      </c>
      <c r="F15" s="49">
        <v>89.917329606999999</v>
      </c>
      <c r="G15" s="48">
        <v>82.215945227000006</v>
      </c>
      <c r="H15" s="48">
        <f>tab_m3_simd_deprivation[[#This Row],[Upper Confidence Interval Limit]]-tab_m3_simd_deprivation[[#This Row],[Age-Standardised Rate of Mortality (ASMR)]]</f>
        <v>3.8506921900000037</v>
      </c>
      <c r="I15" s="14">
        <v>1911</v>
      </c>
    </row>
    <row r="16" spans="1:11" ht="16.2" customHeight="1" x14ac:dyDescent="0.3">
      <c r="A16" s="10">
        <v>1</v>
      </c>
      <c r="B16" s="10" t="s">
        <v>2776</v>
      </c>
      <c r="C16" s="11" t="s">
        <v>2769</v>
      </c>
      <c r="D16" s="66" t="s">
        <v>2855</v>
      </c>
      <c r="E16" s="52">
        <v>2002.2079372000001</v>
      </c>
      <c r="F16" s="47">
        <v>2033.0977087000001</v>
      </c>
      <c r="G16" s="48">
        <v>1971.3181655999999</v>
      </c>
      <c r="H16" s="48">
        <f>tab_m3_simd_deprivation[[#This Row],[Upper Confidence Interval Limit]]-tab_m3_simd_deprivation[[#This Row],[Age-Standardised Rate of Mortality (ASMR)]]</f>
        <v>30.889771500000052</v>
      </c>
      <c r="I16" s="2">
        <v>15476</v>
      </c>
    </row>
    <row r="17" spans="1:9" ht="16.2" customHeight="1" x14ac:dyDescent="0.3">
      <c r="A17" s="10">
        <v>2</v>
      </c>
      <c r="B17" s="10"/>
      <c r="C17" s="11" t="s">
        <v>2769</v>
      </c>
      <c r="D17" s="66" t="s">
        <v>2855</v>
      </c>
      <c r="E17" s="52">
        <v>1666.5167524999999</v>
      </c>
      <c r="F17" s="47">
        <v>1693.0259176</v>
      </c>
      <c r="G17" s="48">
        <v>1640.0075875</v>
      </c>
      <c r="H17" s="48">
        <f>tab_m3_simd_deprivation[[#This Row],[Upper Confidence Interval Limit]]-tab_m3_simd_deprivation[[#This Row],[Age-Standardised Rate of Mortality (ASMR)]]</f>
        <v>26.509165100000018</v>
      </c>
      <c r="I17" s="2">
        <v>14168</v>
      </c>
    </row>
    <row r="18" spans="1:9" ht="16.2" customHeight="1" x14ac:dyDescent="0.3">
      <c r="A18" s="10">
        <v>3</v>
      </c>
      <c r="B18" s="10"/>
      <c r="C18" s="11" t="s">
        <v>2769</v>
      </c>
      <c r="D18" s="66" t="s">
        <v>2855</v>
      </c>
      <c r="E18" s="52">
        <v>1384.6075960000001</v>
      </c>
      <c r="F18" s="47">
        <v>1407.5000408999999</v>
      </c>
      <c r="G18" s="48">
        <v>1361.7151511</v>
      </c>
      <c r="H18" s="48">
        <f>tab_m3_simd_deprivation[[#This Row],[Upper Confidence Interval Limit]]-tab_m3_simd_deprivation[[#This Row],[Age-Standardised Rate of Mortality (ASMR)]]</f>
        <v>22.892444899999873</v>
      </c>
      <c r="I18" s="2">
        <v>13031</v>
      </c>
    </row>
    <row r="19" spans="1:9" ht="16.2" customHeight="1" x14ac:dyDescent="0.3">
      <c r="A19" s="10">
        <v>4</v>
      </c>
      <c r="B19" s="10"/>
      <c r="C19" s="11" t="s">
        <v>2769</v>
      </c>
      <c r="D19" s="66" t="s">
        <v>2855</v>
      </c>
      <c r="E19" s="53">
        <v>1231.8095135999999</v>
      </c>
      <c r="F19" s="49">
        <v>1253.2753782</v>
      </c>
      <c r="G19" s="48">
        <v>1210.3436489999999</v>
      </c>
      <c r="H19" s="48">
        <f>tab_m3_simd_deprivation[[#This Row],[Upper Confidence Interval Limit]]-tab_m3_simd_deprivation[[#This Row],[Age-Standardised Rate of Mortality (ASMR)]]</f>
        <v>21.465864600000032</v>
      </c>
      <c r="I19" s="14">
        <v>11695</v>
      </c>
    </row>
    <row r="20" spans="1:9" ht="16.2" customHeight="1" x14ac:dyDescent="0.3">
      <c r="A20" s="10">
        <v>5</v>
      </c>
      <c r="B20" s="10" t="s">
        <v>2777</v>
      </c>
      <c r="C20" s="11" t="s">
        <v>2769</v>
      </c>
      <c r="D20" s="66" t="s">
        <v>2855</v>
      </c>
      <c r="E20" s="53">
        <v>1043.129484</v>
      </c>
      <c r="F20" s="49">
        <v>1063.0879321</v>
      </c>
      <c r="G20" s="48">
        <v>1023.1710359</v>
      </c>
      <c r="H20" s="48">
        <f>tab_m3_simd_deprivation[[#This Row],[Upper Confidence Interval Limit]]-tab_m3_simd_deprivation[[#This Row],[Age-Standardised Rate of Mortality (ASMR)]]</f>
        <v>19.958448099999941</v>
      </c>
      <c r="I20" s="14">
        <v>9615</v>
      </c>
    </row>
    <row r="21" spans="1:9" ht="16.2" customHeight="1" x14ac:dyDescent="0.3">
      <c r="A21" s="10">
        <v>1</v>
      </c>
      <c r="B21" s="10" t="s">
        <v>2776</v>
      </c>
      <c r="C21" s="11" t="s">
        <v>2769</v>
      </c>
      <c r="D21" s="66" t="s">
        <v>2728</v>
      </c>
      <c r="E21" s="52">
        <v>257.33572237999999</v>
      </c>
      <c r="F21" s="47">
        <v>269.22897438000001</v>
      </c>
      <c r="G21" s="48">
        <v>245.44247038</v>
      </c>
      <c r="H21" s="48">
        <f>tab_m3_simd_deprivation[[#This Row],[Upper Confidence Interval Limit]]-tab_m3_simd_deprivation[[#This Row],[Age-Standardised Rate of Mortality (ASMR)]]</f>
        <v>11.893252000000018</v>
      </c>
      <c r="I21" s="2">
        <v>1881</v>
      </c>
    </row>
    <row r="22" spans="1:9" ht="16.2" customHeight="1" x14ac:dyDescent="0.3">
      <c r="A22" s="10">
        <v>2</v>
      </c>
      <c r="B22" s="10"/>
      <c r="C22" s="11" t="s">
        <v>2769</v>
      </c>
      <c r="D22" s="66" t="s">
        <v>2728</v>
      </c>
      <c r="E22" s="52">
        <v>195.66367732000001</v>
      </c>
      <c r="F22" s="47">
        <v>205.53728201000001</v>
      </c>
      <c r="G22" s="48">
        <v>185.79007263</v>
      </c>
      <c r="H22" s="48">
        <f>tab_m3_simd_deprivation[[#This Row],[Upper Confidence Interval Limit]]-tab_m3_simd_deprivation[[#This Row],[Age-Standardised Rate of Mortality (ASMR)]]</f>
        <v>9.8736046900000076</v>
      </c>
      <c r="I22" s="2">
        <v>1587</v>
      </c>
    </row>
    <row r="23" spans="1:9" ht="16.2" customHeight="1" x14ac:dyDescent="0.3">
      <c r="A23" s="10" t="s">
        <v>2856</v>
      </c>
      <c r="B23" s="10"/>
      <c r="C23" s="11" t="s">
        <v>2769</v>
      </c>
      <c r="D23" s="66" t="s">
        <v>2728</v>
      </c>
      <c r="E23" s="53">
        <v>140.28556202999999</v>
      </c>
      <c r="F23" s="49">
        <v>148.07684019999999</v>
      </c>
      <c r="G23" s="48">
        <v>132.49428387</v>
      </c>
      <c r="H23" s="48">
        <f>tab_m3_simd_deprivation[[#This Row],[Upper Confidence Interval Limit]]-tab_m3_simd_deprivation[[#This Row],[Age-Standardised Rate of Mortality (ASMR)]]</f>
        <v>7.7912781699999982</v>
      </c>
      <c r="I23" s="14">
        <v>1304</v>
      </c>
    </row>
    <row r="24" spans="1:9" ht="16.2" customHeight="1" x14ac:dyDescent="0.3">
      <c r="A24" s="10">
        <v>4</v>
      </c>
      <c r="B24" s="10"/>
      <c r="C24" s="11" t="s">
        <v>2769</v>
      </c>
      <c r="D24" s="66" t="s">
        <v>2728</v>
      </c>
      <c r="E24" s="53">
        <v>127.57567572000001</v>
      </c>
      <c r="F24" s="49">
        <v>135.05135935000001</v>
      </c>
      <c r="G24" s="48">
        <v>120.09999209999999</v>
      </c>
      <c r="H24" s="48">
        <f>tab_m3_simd_deprivation[[#This Row],[Upper Confidence Interval Limit]]-tab_m3_simd_deprivation[[#This Row],[Age-Standardised Rate of Mortality (ASMR)]]</f>
        <v>7.475683630000006</v>
      </c>
      <c r="I24" s="14">
        <v>1179</v>
      </c>
    </row>
    <row r="25" spans="1:9" ht="16.2" customHeight="1" x14ac:dyDescent="0.3">
      <c r="A25" s="10">
        <v>5</v>
      </c>
      <c r="B25" s="10" t="s">
        <v>2777</v>
      </c>
      <c r="C25" s="11" t="s">
        <v>2769</v>
      </c>
      <c r="D25" s="66" t="s">
        <v>2728</v>
      </c>
      <c r="E25" s="52">
        <v>110.37205946</v>
      </c>
      <c r="F25" s="49">
        <v>117.3580228</v>
      </c>
      <c r="G25" s="48">
        <v>103.38609612</v>
      </c>
      <c r="H25" s="48">
        <f>tab_m3_simd_deprivation[[#This Row],[Upper Confidence Interval Limit]]-tab_m3_simd_deprivation[[#This Row],[Age-Standardised Rate of Mortality (ASMR)]]</f>
        <v>6.9859633399999979</v>
      </c>
      <c r="I25" s="14">
        <v>998</v>
      </c>
    </row>
    <row r="26" spans="1:9" ht="16.2" customHeight="1" x14ac:dyDescent="0.3">
      <c r="A26" s="10">
        <v>1</v>
      </c>
      <c r="B26" s="10" t="s">
        <v>2776</v>
      </c>
      <c r="C26" s="11" t="s">
        <v>2770</v>
      </c>
      <c r="D26" s="66" t="s">
        <v>2855</v>
      </c>
      <c r="E26" s="52">
        <v>1447.4226845000001</v>
      </c>
      <c r="F26" s="47">
        <v>1469.7051289999999</v>
      </c>
      <c r="G26" s="48">
        <v>1425.1402399000001</v>
      </c>
      <c r="H26" s="48">
        <f>tab_m3_simd_deprivation[[#This Row],[Upper Confidence Interval Limit]]-tab_m3_simd_deprivation[[#This Row],[Age-Standardised Rate of Mortality (ASMR)]]</f>
        <v>22.282444499999883</v>
      </c>
      <c r="I26" s="2">
        <v>15037</v>
      </c>
    </row>
    <row r="27" spans="1:9" ht="16.2" customHeight="1" x14ac:dyDescent="0.3">
      <c r="A27" s="10">
        <v>2</v>
      </c>
      <c r="B27" s="10"/>
      <c r="C27" s="11" t="s">
        <v>2770</v>
      </c>
      <c r="D27" s="66" t="s">
        <v>2855</v>
      </c>
      <c r="E27" s="52">
        <v>1169.7050182</v>
      </c>
      <c r="F27" s="47">
        <v>1188.4136547999999</v>
      </c>
      <c r="G27" s="48">
        <v>1150.9963815999999</v>
      </c>
      <c r="H27" s="48">
        <f>tab_m3_simd_deprivation[[#This Row],[Upper Confidence Interval Limit]]-tab_m3_simd_deprivation[[#This Row],[Age-Standardised Rate of Mortality (ASMR)]]</f>
        <v>18.708636599999863</v>
      </c>
      <c r="I27" s="2">
        <v>13881</v>
      </c>
    </row>
    <row r="28" spans="1:9" ht="16.2" customHeight="1" x14ac:dyDescent="0.3">
      <c r="A28" s="10">
        <v>3</v>
      </c>
      <c r="B28" s="10"/>
      <c r="C28" s="11" t="s">
        <v>2770</v>
      </c>
      <c r="D28" s="66" t="s">
        <v>2855</v>
      </c>
      <c r="E28" s="52">
        <v>1019.8982615</v>
      </c>
      <c r="F28" s="48">
        <v>1036.7057480000001</v>
      </c>
      <c r="G28" s="48">
        <v>1003.0907751</v>
      </c>
      <c r="H28" s="48">
        <f>tab_m3_simd_deprivation[[#This Row],[Upper Confidence Interval Limit]]-tab_m3_simd_deprivation[[#This Row],[Age-Standardised Rate of Mortality (ASMR)]]</f>
        <v>16.807486500000095</v>
      </c>
      <c r="I28" s="17">
        <v>12962</v>
      </c>
    </row>
    <row r="29" spans="1:9" ht="16.2" customHeight="1" x14ac:dyDescent="0.3">
      <c r="A29" s="10">
        <v>4</v>
      </c>
      <c r="B29" s="10"/>
      <c r="C29" s="11" t="s">
        <v>2770</v>
      </c>
      <c r="D29" s="66" t="s">
        <v>2855</v>
      </c>
      <c r="E29" s="53">
        <v>896.63110148999999</v>
      </c>
      <c r="F29" s="49">
        <v>912.22032723999996</v>
      </c>
      <c r="G29" s="48">
        <v>881.04187574000002</v>
      </c>
      <c r="H29" s="48">
        <f>tab_m3_simd_deprivation[[#This Row],[Upper Confidence Interval Limit]]-tab_m3_simd_deprivation[[#This Row],[Age-Standardised Rate of Mortality (ASMR)]]</f>
        <v>15.589225749999969</v>
      </c>
      <c r="I29" s="14">
        <v>11588</v>
      </c>
    </row>
    <row r="30" spans="1:9" ht="16.2" customHeight="1" x14ac:dyDescent="0.3">
      <c r="A30" s="10">
        <v>5</v>
      </c>
      <c r="B30" s="10" t="s">
        <v>2777</v>
      </c>
      <c r="C30" s="11" t="s">
        <v>2770</v>
      </c>
      <c r="D30" s="66" t="s">
        <v>2855</v>
      </c>
      <c r="E30" s="52">
        <v>788.94705859999999</v>
      </c>
      <c r="F30" s="49">
        <v>803.47841244000006</v>
      </c>
      <c r="G30" s="48">
        <v>774.41570475000003</v>
      </c>
      <c r="H30" s="48">
        <f>tab_m3_simd_deprivation[[#This Row],[Upper Confidence Interval Limit]]-tab_m3_simd_deprivation[[#This Row],[Age-Standardised Rate of Mortality (ASMR)]]</f>
        <v>14.531353840000065</v>
      </c>
      <c r="I30" s="14">
        <v>10370</v>
      </c>
    </row>
    <row r="31" spans="1:9" ht="16.2" customHeight="1" x14ac:dyDescent="0.3">
      <c r="A31" s="10">
        <v>1</v>
      </c>
      <c r="B31" s="10" t="s">
        <v>2776</v>
      </c>
      <c r="C31" s="11" t="s">
        <v>2770</v>
      </c>
      <c r="D31" s="66" t="s">
        <v>2728</v>
      </c>
      <c r="E31" s="52">
        <v>175.72926385</v>
      </c>
      <c r="F31" s="47">
        <v>183.78422423000001</v>
      </c>
      <c r="G31" s="48">
        <v>167.67430347000001</v>
      </c>
      <c r="H31" s="48">
        <f>tab_m3_simd_deprivation[[#This Row],[Upper Confidence Interval Limit]]-tab_m3_simd_deprivation[[#This Row],[Age-Standardised Rate of Mortality (ASMR)]]</f>
        <v>8.0549603800000114</v>
      </c>
      <c r="I31" s="2">
        <v>1825</v>
      </c>
    </row>
    <row r="32" spans="1:9" ht="16.2" customHeight="1" x14ac:dyDescent="0.3">
      <c r="A32" s="10">
        <v>2</v>
      </c>
      <c r="B32" s="10"/>
      <c r="C32" s="11" t="s">
        <v>2770</v>
      </c>
      <c r="D32" s="66" t="s">
        <v>2728</v>
      </c>
      <c r="E32" s="52">
        <v>123.80953795000001</v>
      </c>
      <c r="F32" s="47">
        <v>130.11226511999999</v>
      </c>
      <c r="G32" s="48">
        <v>117.50681077</v>
      </c>
      <c r="H32" s="48">
        <f>tab_m3_simd_deprivation[[#This Row],[Upper Confidence Interval Limit]]-tab_m3_simd_deprivation[[#This Row],[Age-Standardised Rate of Mortality (ASMR)]]</f>
        <v>6.3027271699999829</v>
      </c>
      <c r="I32" s="2">
        <v>1484</v>
      </c>
    </row>
    <row r="33" spans="1:9" ht="16.2" customHeight="1" x14ac:dyDescent="0.3">
      <c r="A33" s="10">
        <v>3</v>
      </c>
      <c r="B33" s="10"/>
      <c r="C33" s="11" t="s">
        <v>2770</v>
      </c>
      <c r="D33" s="66" t="s">
        <v>2728</v>
      </c>
      <c r="E33" s="52">
        <v>90.963211994000005</v>
      </c>
      <c r="F33" s="49">
        <v>96.168109091999995</v>
      </c>
      <c r="G33" s="48">
        <v>85.758314896000002</v>
      </c>
      <c r="H33" s="48">
        <f>tab_m3_simd_deprivation[[#This Row],[Upper Confidence Interval Limit]]-tab_m3_simd_deprivation[[#This Row],[Age-Standardised Rate of Mortality (ASMR)]]</f>
        <v>5.2048970979999893</v>
      </c>
      <c r="I33" s="14">
        <v>1169</v>
      </c>
    </row>
    <row r="34" spans="1:9" ht="16.2" customHeight="1" x14ac:dyDescent="0.3">
      <c r="A34" s="10">
        <v>4</v>
      </c>
      <c r="B34" s="10"/>
      <c r="C34" s="11" t="s">
        <v>2770</v>
      </c>
      <c r="D34" s="66" t="s">
        <v>2728</v>
      </c>
      <c r="E34" s="53">
        <v>83.055513988000001</v>
      </c>
      <c r="F34" s="49">
        <v>87.993464493999994</v>
      </c>
      <c r="G34" s="48">
        <v>78.117563481999994</v>
      </c>
      <c r="H34" s="48">
        <f>tab_m3_simd_deprivation[[#This Row],[Upper Confidence Interval Limit]]-tab_m3_simd_deprivation[[#This Row],[Age-Standardised Rate of Mortality (ASMR)]]</f>
        <v>4.9379505059999929</v>
      </c>
      <c r="I34" s="14">
        <v>1081</v>
      </c>
    </row>
    <row r="35" spans="1:9" ht="16.2" customHeight="1" x14ac:dyDescent="0.3">
      <c r="A35" s="10">
        <v>5</v>
      </c>
      <c r="B35" s="10" t="s">
        <v>2777</v>
      </c>
      <c r="C35" s="11" t="s">
        <v>2770</v>
      </c>
      <c r="D35" s="66" t="s">
        <v>2728</v>
      </c>
      <c r="E35" s="53">
        <v>68.218143964999996</v>
      </c>
      <c r="F35" s="49">
        <v>72.633833994</v>
      </c>
      <c r="G35" s="48">
        <v>63.802453935000003</v>
      </c>
      <c r="H35" s="48">
        <f>tab_m3_simd_deprivation[[#This Row],[Upper Confidence Interval Limit]]-tab_m3_simd_deprivation[[#This Row],[Age-Standardised Rate of Mortality (ASMR)]]</f>
        <v>4.4156900290000038</v>
      </c>
      <c r="I35" s="14">
        <v>913</v>
      </c>
    </row>
    <row r="36" spans="1:9" ht="16.2" customHeight="1" x14ac:dyDescent="0.3"/>
    <row r="37" spans="1:9" ht="16.2" customHeight="1" x14ac:dyDescent="0.3"/>
    <row r="38" spans="1:9" ht="16.2" customHeight="1" x14ac:dyDescent="0.3"/>
    <row r="39" spans="1:9" ht="16.2" customHeight="1" x14ac:dyDescent="0.3"/>
    <row r="40" spans="1:9" ht="16.2" customHeight="1" x14ac:dyDescent="0.3"/>
    <row r="41" spans="1:9" ht="16.2" customHeight="1" x14ac:dyDescent="0.3"/>
    <row r="42" spans="1:9" ht="16.2" customHeight="1" x14ac:dyDescent="0.3"/>
    <row r="43" spans="1:9" ht="16.2" customHeight="1" x14ac:dyDescent="0.3"/>
    <row r="44" spans="1:9" ht="16.2" customHeight="1" x14ac:dyDescent="0.3"/>
    <row r="45" spans="1:9" ht="16.2" customHeight="1" x14ac:dyDescent="0.3"/>
    <row r="46" spans="1:9" ht="16.2" customHeight="1" x14ac:dyDescent="0.3"/>
    <row r="47" spans="1:9" ht="16.2" customHeight="1" x14ac:dyDescent="0.3"/>
    <row r="48" spans="1:9" ht="16.2" customHeight="1" x14ac:dyDescent="0.3"/>
    <row r="49" ht="16.2" customHeight="1" x14ac:dyDescent="0.3"/>
    <row r="50" ht="16.2" customHeight="1" x14ac:dyDescent="0.3"/>
    <row r="51" ht="16.2" customHeight="1" x14ac:dyDescent="0.3"/>
    <row r="52" ht="16.2" customHeight="1" x14ac:dyDescent="0.3"/>
    <row r="53" ht="16.2" customHeight="1" x14ac:dyDescent="0.3"/>
    <row r="54" ht="16.2" customHeight="1" x14ac:dyDescent="0.3"/>
    <row r="55" ht="16.2" customHeight="1" x14ac:dyDescent="0.3"/>
    <row r="56" ht="16.2" customHeight="1" x14ac:dyDescent="0.3"/>
    <row r="57" ht="16.2" customHeight="1" x14ac:dyDescent="0.3"/>
    <row r="58" ht="16.2" customHeight="1" x14ac:dyDescent="0.3"/>
    <row r="59" ht="16.2" customHeight="1" x14ac:dyDescent="0.3"/>
    <row r="60" ht="16.2" customHeight="1" x14ac:dyDescent="0.3"/>
    <row r="61" ht="16.2" customHeight="1" x14ac:dyDescent="0.3"/>
    <row r="62" ht="16.2" customHeight="1" x14ac:dyDescent="0.3"/>
    <row r="63" ht="16.2" customHeight="1" x14ac:dyDescent="0.3"/>
    <row r="64" ht="16.2" customHeight="1" x14ac:dyDescent="0.3"/>
    <row r="65" ht="16.2" customHeight="1" x14ac:dyDescent="0.3"/>
    <row r="66" ht="16.2" customHeight="1" x14ac:dyDescent="0.3"/>
    <row r="67" ht="16.2" customHeight="1" x14ac:dyDescent="0.3"/>
    <row r="68" ht="16.2" customHeight="1" x14ac:dyDescent="0.3"/>
    <row r="69" ht="16.2" customHeight="1" x14ac:dyDescent="0.3"/>
    <row r="70" ht="16.2" customHeight="1" x14ac:dyDescent="0.3"/>
    <row r="71" ht="16.2" customHeight="1" x14ac:dyDescent="0.3"/>
    <row r="72" ht="16.2" customHeight="1" x14ac:dyDescent="0.3"/>
    <row r="73" ht="16.2" customHeight="1" x14ac:dyDescent="0.3"/>
    <row r="74" ht="16.2" customHeight="1" x14ac:dyDescent="0.3"/>
    <row r="75" ht="16.2" customHeight="1" x14ac:dyDescent="0.3"/>
    <row r="76" ht="16.2" customHeight="1" x14ac:dyDescent="0.3"/>
    <row r="77" ht="16.2" customHeight="1" x14ac:dyDescent="0.3"/>
    <row r="78" ht="16.2" customHeight="1" x14ac:dyDescent="0.3"/>
    <row r="79" ht="16.2" customHeight="1" x14ac:dyDescent="0.3"/>
    <row r="80" ht="16.2" customHeight="1" x14ac:dyDescent="0.3"/>
    <row r="81" ht="16.2" customHeight="1" x14ac:dyDescent="0.3"/>
    <row r="82" ht="16.2" customHeight="1" x14ac:dyDescent="0.3"/>
    <row r="83" ht="16.2" customHeight="1" x14ac:dyDescent="0.3"/>
    <row r="84" ht="16.2" customHeight="1" x14ac:dyDescent="0.3"/>
    <row r="85" ht="16.2" customHeight="1" x14ac:dyDescent="0.3"/>
    <row r="86" ht="16.2" customHeight="1" x14ac:dyDescent="0.3"/>
    <row r="87" ht="16.2" customHeight="1" x14ac:dyDescent="0.3"/>
    <row r="88" ht="16.2" customHeight="1" x14ac:dyDescent="0.3"/>
    <row r="89" ht="16.2" customHeight="1" x14ac:dyDescent="0.3"/>
    <row r="90" ht="16.2" customHeight="1" x14ac:dyDescent="0.3"/>
    <row r="91" ht="16.2" customHeight="1" x14ac:dyDescent="0.3"/>
    <row r="92" ht="16.2" customHeight="1" x14ac:dyDescent="0.3"/>
    <row r="93" ht="16.2" customHeight="1" x14ac:dyDescent="0.3"/>
    <row r="94" ht="16.2" customHeight="1" x14ac:dyDescent="0.3"/>
    <row r="95" ht="16.2" customHeight="1" x14ac:dyDescent="0.3"/>
    <row r="96" ht="16.2" customHeight="1" x14ac:dyDescent="0.3"/>
    <row r="97" ht="16.2" customHeight="1" x14ac:dyDescent="0.3"/>
    <row r="98" ht="16.2" customHeight="1" x14ac:dyDescent="0.3"/>
    <row r="99" ht="16.2" customHeight="1" x14ac:dyDescent="0.3"/>
    <row r="100" ht="16.2" customHeight="1" x14ac:dyDescent="0.3"/>
    <row r="101" ht="16.2" customHeight="1" x14ac:dyDescent="0.3"/>
    <row r="102" ht="16.2" customHeight="1" x14ac:dyDescent="0.3"/>
    <row r="103" ht="16.2" customHeight="1" x14ac:dyDescent="0.3"/>
    <row r="104" ht="16.2" customHeight="1" x14ac:dyDescent="0.3"/>
    <row r="105" ht="16.2" customHeight="1" x14ac:dyDescent="0.3"/>
    <row r="106" ht="16.2" customHeight="1" x14ac:dyDescent="0.3"/>
    <row r="107" ht="16.2" customHeight="1" x14ac:dyDescent="0.3"/>
    <row r="108" ht="16.2" customHeight="1" x14ac:dyDescent="0.3"/>
    <row r="109" ht="16.2" customHeight="1" x14ac:dyDescent="0.3"/>
    <row r="110" ht="16.2" customHeight="1" x14ac:dyDescent="0.3"/>
    <row r="111" ht="16.2" customHeight="1" x14ac:dyDescent="0.3"/>
    <row r="112" ht="16.2" customHeight="1" x14ac:dyDescent="0.3"/>
    <row r="113" ht="16.2" customHeight="1" x14ac:dyDescent="0.3"/>
    <row r="114" ht="16.2" customHeight="1" x14ac:dyDescent="0.3"/>
    <row r="115" ht="16.2" customHeight="1" x14ac:dyDescent="0.3"/>
    <row r="116" ht="16.2" customHeight="1" x14ac:dyDescent="0.3"/>
    <row r="117" ht="16.2" customHeight="1" x14ac:dyDescent="0.3"/>
    <row r="118" ht="16.2" customHeight="1" x14ac:dyDescent="0.3"/>
    <row r="119" ht="16.2" customHeight="1" x14ac:dyDescent="0.3"/>
    <row r="120" ht="16.2" customHeight="1" x14ac:dyDescent="0.3"/>
    <row r="121" ht="16.2" customHeight="1" x14ac:dyDescent="0.3"/>
    <row r="122" ht="16.2" customHeight="1" x14ac:dyDescent="0.3"/>
    <row r="123" ht="16.2" customHeight="1" x14ac:dyDescent="0.3"/>
    <row r="124" ht="16.2" customHeight="1" x14ac:dyDescent="0.3"/>
    <row r="125" ht="16.2" customHeight="1" x14ac:dyDescent="0.3"/>
    <row r="126" ht="16.2" customHeight="1" x14ac:dyDescent="0.3"/>
    <row r="127" ht="16.2" customHeight="1" x14ac:dyDescent="0.3"/>
    <row r="128" ht="16.2" customHeight="1" x14ac:dyDescent="0.3"/>
    <row r="129" ht="16.2" customHeight="1" x14ac:dyDescent="0.3"/>
    <row r="130" ht="16.2" customHeight="1" x14ac:dyDescent="0.3"/>
    <row r="131" ht="16.2" customHeight="1" x14ac:dyDescent="0.3"/>
    <row r="132" ht="16.2" customHeight="1" x14ac:dyDescent="0.3"/>
    <row r="133" ht="16.2" customHeight="1" x14ac:dyDescent="0.3"/>
    <row r="134" ht="16.2" customHeight="1" x14ac:dyDescent="0.3"/>
    <row r="135" ht="16.2" customHeight="1" x14ac:dyDescent="0.3"/>
    <row r="136" ht="16.2" customHeight="1" x14ac:dyDescent="0.3"/>
    <row r="137" ht="16.2" customHeight="1" x14ac:dyDescent="0.3"/>
    <row r="138" ht="16.2" customHeight="1" x14ac:dyDescent="0.3"/>
    <row r="139" ht="16.2" customHeight="1" x14ac:dyDescent="0.3"/>
    <row r="140" ht="16.2" customHeight="1" x14ac:dyDescent="0.3"/>
    <row r="141" ht="16.2" customHeight="1" x14ac:dyDescent="0.3"/>
    <row r="142" ht="16.2" customHeight="1" x14ac:dyDescent="0.3"/>
    <row r="143" ht="16.2" customHeight="1" x14ac:dyDescent="0.3"/>
    <row r="144" ht="16.2" customHeight="1" x14ac:dyDescent="0.3"/>
    <row r="145" ht="16.2" customHeight="1" x14ac:dyDescent="0.3"/>
    <row r="146" ht="16.2" customHeight="1" x14ac:dyDescent="0.3"/>
    <row r="147" ht="16.2" customHeight="1" x14ac:dyDescent="0.3"/>
    <row r="148" ht="16.2" customHeight="1" x14ac:dyDescent="0.3"/>
    <row r="149" ht="16.2" customHeight="1" x14ac:dyDescent="0.3"/>
    <row r="150" ht="16.2" customHeight="1" x14ac:dyDescent="0.3"/>
    <row r="151" ht="16.2" customHeight="1" x14ac:dyDescent="0.3"/>
    <row r="152" ht="16.2" customHeight="1" x14ac:dyDescent="0.3"/>
    <row r="153" ht="16.2" customHeight="1" x14ac:dyDescent="0.3"/>
    <row r="154" ht="16.2" customHeight="1" x14ac:dyDescent="0.3"/>
    <row r="155" ht="16.2" customHeight="1" x14ac:dyDescent="0.3"/>
    <row r="156" ht="16.2" customHeight="1" x14ac:dyDescent="0.3"/>
    <row r="157" ht="16.2" customHeight="1" x14ac:dyDescent="0.3"/>
    <row r="158" ht="16.2" customHeight="1" x14ac:dyDescent="0.3"/>
    <row r="159" ht="16.2" customHeight="1" x14ac:dyDescent="0.3"/>
    <row r="160" ht="16.2" customHeight="1" x14ac:dyDescent="0.3"/>
    <row r="161" ht="16.2" customHeight="1" x14ac:dyDescent="0.3"/>
    <row r="162" ht="16.2" customHeight="1" x14ac:dyDescent="0.3"/>
  </sheetData>
  <hyperlinks>
    <hyperlink ref="A4" location="Contents!A1" display="Back to table of contents"/>
  </hyperlink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workbookViewId="0"/>
  </sheetViews>
  <sheetFormatPr defaultColWidth="9.33203125" defaultRowHeight="15.6" x14ac:dyDescent="0.3"/>
  <cols>
    <col min="1" max="1" width="16.6640625" style="7" customWidth="1"/>
    <col min="2" max="2" width="28.33203125" style="7" customWidth="1"/>
    <col min="3" max="3" width="16.6640625" style="7" customWidth="1"/>
    <col min="4" max="4" width="24.6640625" style="7" customWidth="1"/>
    <col min="5" max="5" width="16.6640625" style="7" customWidth="1"/>
    <col min="6" max="6" width="16.6640625" style="42" customWidth="1"/>
    <col min="7" max="8" width="16.6640625" style="41" customWidth="1"/>
    <col min="9" max="9" width="16.6640625" style="7" customWidth="1"/>
    <col min="10" max="16384" width="9.33203125" style="7"/>
  </cols>
  <sheetData>
    <row r="1" spans="1:11" s="4" customFormat="1" x14ac:dyDescent="0.3">
      <c r="A1" s="3" t="s">
        <v>2833</v>
      </c>
      <c r="B1" s="3"/>
      <c r="F1" s="36"/>
      <c r="G1" s="13"/>
      <c r="H1" s="13"/>
    </row>
    <row r="2" spans="1:11" s="4" customFormat="1" ht="15" x14ac:dyDescent="0.25">
      <c r="A2" s="5" t="s">
        <v>2853</v>
      </c>
      <c r="B2" s="5"/>
      <c r="F2" s="36"/>
      <c r="G2" s="13"/>
      <c r="H2" s="13"/>
    </row>
    <row r="3" spans="1:11" s="4" customFormat="1" ht="15" x14ac:dyDescent="0.25">
      <c r="A3" s="5" t="s">
        <v>16</v>
      </c>
      <c r="B3" s="5"/>
      <c r="F3" s="36"/>
      <c r="G3" s="13"/>
      <c r="H3" s="13"/>
    </row>
    <row r="4" spans="1:11" s="4" customFormat="1" ht="30" customHeight="1" x14ac:dyDescent="0.25">
      <c r="A4" s="6" t="s">
        <v>20</v>
      </c>
      <c r="B4" s="6"/>
      <c r="F4" s="36"/>
      <c r="G4" s="13"/>
      <c r="H4" s="13"/>
    </row>
    <row r="5" spans="1:11" s="95" customFormat="1" ht="95.1" customHeight="1" thickBot="1" x14ac:dyDescent="0.35">
      <c r="A5" s="87" t="s">
        <v>82</v>
      </c>
      <c r="B5" s="87" t="s">
        <v>2778</v>
      </c>
      <c r="C5" s="88" t="s">
        <v>59</v>
      </c>
      <c r="D5" s="88" t="s">
        <v>60</v>
      </c>
      <c r="E5" s="44" t="s">
        <v>56</v>
      </c>
      <c r="F5" s="90" t="s">
        <v>2773</v>
      </c>
      <c r="G5" s="91" t="s">
        <v>2774</v>
      </c>
      <c r="H5" s="91" t="s">
        <v>2772</v>
      </c>
      <c r="I5" s="91" t="s">
        <v>55</v>
      </c>
    </row>
    <row r="6" spans="1:11" ht="30" customHeight="1" x14ac:dyDescent="0.3">
      <c r="A6" s="10" t="s">
        <v>2755</v>
      </c>
      <c r="B6" s="10" t="s">
        <v>2779</v>
      </c>
      <c r="C6" s="11" t="s">
        <v>2768</v>
      </c>
      <c r="D6" s="45" t="s">
        <v>2855</v>
      </c>
      <c r="E6" s="51">
        <v>1286.8081643999999</v>
      </c>
      <c r="F6" s="123">
        <v>1298.6944645999999</v>
      </c>
      <c r="G6" s="48">
        <v>1274.9218641</v>
      </c>
      <c r="H6" s="48">
        <f>tab_m4_urban_rural[[#This Row],[Upper Confidence Interval Limit]]-tab_m4_urban_rural[[#This Row],[Age-Standardised Rate of Mortality (ASMR)]]</f>
        <v>11.886300200000051</v>
      </c>
      <c r="I6" s="124">
        <v>41513</v>
      </c>
    </row>
    <row r="7" spans="1:11" ht="16.2" customHeight="1" x14ac:dyDescent="0.3">
      <c r="A7" s="10" t="s">
        <v>2756</v>
      </c>
      <c r="B7" s="10" t="s">
        <v>2852</v>
      </c>
      <c r="C7" s="11" t="s">
        <v>2768</v>
      </c>
      <c r="D7" s="45" t="s">
        <v>2855</v>
      </c>
      <c r="E7" s="52">
        <v>1285.9941466</v>
      </c>
      <c r="F7" s="49">
        <v>1296.8552399</v>
      </c>
      <c r="G7" s="48">
        <v>1275.1330533</v>
      </c>
      <c r="H7" s="48">
        <f>tab_m4_urban_rural[[#This Row],[Upper Confidence Interval Limit]]-tab_m4_urban_rural[[#This Row],[Age-Standardised Rate of Mortality (ASMR)]]</f>
        <v>10.861093299999993</v>
      </c>
      <c r="I7" s="14">
        <v>49110</v>
      </c>
    </row>
    <row r="8" spans="1:11" ht="16.2" customHeight="1" x14ac:dyDescent="0.3">
      <c r="A8" s="10" t="s">
        <v>2757</v>
      </c>
      <c r="B8" s="10" t="s">
        <v>2780</v>
      </c>
      <c r="C8" s="11" t="s">
        <v>2768</v>
      </c>
      <c r="D8" s="45" t="s">
        <v>2855</v>
      </c>
      <c r="E8" s="53">
        <v>1141.1656247999999</v>
      </c>
      <c r="F8" s="49">
        <v>1161.5646658999999</v>
      </c>
      <c r="G8" s="48">
        <v>1120.7665837</v>
      </c>
      <c r="H8" s="48">
        <f>tab_m4_urban_rural[[#This Row],[Upper Confidence Interval Limit]]-tab_m4_urban_rural[[#This Row],[Age-Standardised Rate of Mortality (ASMR)]]</f>
        <v>20.399041099999977</v>
      </c>
      <c r="I8" s="14">
        <v>10986</v>
      </c>
    </row>
    <row r="9" spans="1:11" ht="16.2" customHeight="1" x14ac:dyDescent="0.3">
      <c r="A9" s="10" t="s">
        <v>2758</v>
      </c>
      <c r="B9" s="10" t="s">
        <v>2781</v>
      </c>
      <c r="C9" s="11" t="s">
        <v>2768</v>
      </c>
      <c r="D9" s="45" t="s">
        <v>2855</v>
      </c>
      <c r="E9" s="53">
        <v>1203.8505693</v>
      </c>
      <c r="F9" s="49">
        <v>1233.9777709</v>
      </c>
      <c r="G9" s="48">
        <v>1173.7233676999999</v>
      </c>
      <c r="H9" s="48">
        <f>tab_m4_urban_rural[[#This Row],[Upper Confidence Interval Limit]]-tab_m4_urban_rural[[#This Row],[Age-Standardised Rate of Mortality (ASMR)]]</f>
        <v>30.127201600000035</v>
      </c>
      <c r="I9" s="14">
        <v>5732</v>
      </c>
    </row>
    <row r="10" spans="1:11" ht="16.2" customHeight="1" x14ac:dyDescent="0.3">
      <c r="A10" s="10" t="s">
        <v>2759</v>
      </c>
      <c r="B10" s="10" t="s">
        <v>2782</v>
      </c>
      <c r="C10" s="11" t="s">
        <v>2768</v>
      </c>
      <c r="D10" s="45" t="s">
        <v>2855</v>
      </c>
      <c r="E10" s="53">
        <v>1059.7516137</v>
      </c>
      <c r="F10" s="49">
        <v>1077.3258722999999</v>
      </c>
      <c r="G10" s="48">
        <v>1042.1773551000001</v>
      </c>
      <c r="H10" s="48">
        <f>tab_m4_urban_rural[[#This Row],[Upper Confidence Interval Limit]]-tab_m4_urban_rural[[#This Row],[Age-Standardised Rate of Mortality (ASMR)]]</f>
        <v>17.574258599999894</v>
      </c>
      <c r="I10" s="14">
        <v>12871</v>
      </c>
      <c r="K10" s="7">
        <f>E12/E17</f>
        <v>3.2519453764514537</v>
      </c>
    </row>
    <row r="11" spans="1:11" ht="16.2" customHeight="1" x14ac:dyDescent="0.3">
      <c r="A11" s="10" t="s">
        <v>2760</v>
      </c>
      <c r="B11" s="10" t="s">
        <v>2783</v>
      </c>
      <c r="C11" s="11" t="s">
        <v>2768</v>
      </c>
      <c r="D11" s="45" t="s">
        <v>2855</v>
      </c>
      <c r="E11" s="52">
        <v>1015.2259603</v>
      </c>
      <c r="F11" s="49">
        <v>1037.1411519000001</v>
      </c>
      <c r="G11" s="48">
        <v>993.31076866000001</v>
      </c>
      <c r="H11" s="48">
        <f>tab_m4_urban_rural[[#This Row],[Upper Confidence Interval Limit]]-tab_m4_urban_rural[[#This Row],[Age-Standardised Rate of Mortality (ASMR)]]</f>
        <v>21.915191600000071</v>
      </c>
      <c r="I11" s="14">
        <v>7611</v>
      </c>
    </row>
    <row r="12" spans="1:11" ht="16.2" customHeight="1" x14ac:dyDescent="0.3">
      <c r="A12" s="10" t="s">
        <v>2755</v>
      </c>
      <c r="B12" s="10" t="s">
        <v>2779</v>
      </c>
      <c r="C12" s="11" t="s">
        <v>2768</v>
      </c>
      <c r="D12" s="45" t="s">
        <v>2728</v>
      </c>
      <c r="E12" s="53">
        <v>163.59830002999999</v>
      </c>
      <c r="F12" s="49">
        <v>168.02632192999999</v>
      </c>
      <c r="G12" s="48">
        <v>159.17027813000001</v>
      </c>
      <c r="H12" s="48">
        <f>tab_m4_urban_rural[[#This Row],[Upper Confidence Interval Limit]]-tab_m4_urban_rural[[#This Row],[Age-Standardised Rate of Mortality (ASMR)]]</f>
        <v>4.4280219000000045</v>
      </c>
      <c r="I12" s="14">
        <v>5227</v>
      </c>
    </row>
    <row r="13" spans="1:11" ht="16.2" customHeight="1" x14ac:dyDescent="0.3">
      <c r="A13" s="10" t="s">
        <v>2756</v>
      </c>
      <c r="B13" s="10" t="s">
        <v>2852</v>
      </c>
      <c r="C13" s="11" t="s">
        <v>2768</v>
      </c>
      <c r="D13" s="45" t="s">
        <v>2728</v>
      </c>
      <c r="E13" s="53">
        <v>141.06160439999999</v>
      </c>
      <c r="F13" s="49">
        <v>144.83126677000001</v>
      </c>
      <c r="G13" s="48">
        <v>137.29194204000001</v>
      </c>
      <c r="H13" s="48">
        <f>tab_m4_urban_rural[[#This Row],[Upper Confidence Interval Limit]]-tab_m4_urban_rural[[#This Row],[Age-Standardised Rate of Mortality (ASMR)]]</f>
        <v>3.7696623700000202</v>
      </c>
      <c r="I13" s="14">
        <v>5377</v>
      </c>
    </row>
    <row r="14" spans="1:11" ht="16.2" customHeight="1" x14ac:dyDescent="0.3">
      <c r="A14" s="10" t="s">
        <v>2757</v>
      </c>
      <c r="B14" s="10" t="s">
        <v>2780</v>
      </c>
      <c r="C14" s="11" t="s">
        <v>2768</v>
      </c>
      <c r="D14" s="45" t="s">
        <v>2728</v>
      </c>
      <c r="E14" s="53">
        <v>106.77000593</v>
      </c>
      <c r="F14" s="49">
        <v>113.32031291</v>
      </c>
      <c r="G14" s="48">
        <v>100.21969894999999</v>
      </c>
      <c r="H14" s="48">
        <f>tab_m4_urban_rural[[#This Row],[Upper Confidence Interval Limit]]-tab_m4_urban_rural[[#This Row],[Age-Standardised Rate of Mortality (ASMR)]]</f>
        <v>6.550306980000002</v>
      </c>
      <c r="I14" s="14">
        <v>1026</v>
      </c>
    </row>
    <row r="15" spans="1:11" ht="16.2" customHeight="1" x14ac:dyDescent="0.3">
      <c r="A15" s="10" t="s">
        <v>2758</v>
      </c>
      <c r="B15" s="10" t="s">
        <v>2781</v>
      </c>
      <c r="C15" s="11" t="s">
        <v>2768</v>
      </c>
      <c r="D15" s="45" t="s">
        <v>2728</v>
      </c>
      <c r="E15" s="53">
        <v>74.069935788999999</v>
      </c>
      <c r="F15" s="49">
        <v>81.790955909000004</v>
      </c>
      <c r="G15" s="48">
        <v>66.348915668999993</v>
      </c>
      <c r="H15" s="48">
        <f>tab_m4_urban_rural[[#This Row],[Upper Confidence Interval Limit]]-tab_m4_urban_rural[[#This Row],[Age-Standardised Rate of Mortality (ASMR)]]</f>
        <v>7.7210201200000057</v>
      </c>
      <c r="I15" s="14">
        <v>356</v>
      </c>
    </row>
    <row r="16" spans="1:11" ht="16.2" customHeight="1" x14ac:dyDescent="0.3">
      <c r="A16" s="10" t="s">
        <v>2759</v>
      </c>
      <c r="B16" s="10" t="s">
        <v>2782</v>
      </c>
      <c r="C16" s="11" t="s">
        <v>2768</v>
      </c>
      <c r="D16" s="45" t="s">
        <v>2728</v>
      </c>
      <c r="E16" s="53">
        <v>88.192566823000007</v>
      </c>
      <c r="F16" s="49">
        <v>93.573361931999997</v>
      </c>
      <c r="G16" s="48">
        <v>82.811771714000002</v>
      </c>
      <c r="H16" s="48">
        <f>tab_m4_urban_rural[[#This Row],[Upper Confidence Interval Limit]]-tab_m4_urban_rural[[#This Row],[Age-Standardised Rate of Mortality (ASMR)]]</f>
        <v>5.3807951089999904</v>
      </c>
      <c r="I16" s="14">
        <v>1056</v>
      </c>
    </row>
    <row r="17" spans="1:9" ht="16.2" customHeight="1" x14ac:dyDescent="0.3">
      <c r="A17" s="10" t="s">
        <v>2760</v>
      </c>
      <c r="B17" s="10" t="s">
        <v>2783</v>
      </c>
      <c r="C17" s="11" t="s">
        <v>2768</v>
      </c>
      <c r="D17" s="45" t="s">
        <v>2728</v>
      </c>
      <c r="E17" s="53">
        <v>50.307825344999998</v>
      </c>
      <c r="F17" s="49">
        <v>55.429244703000002</v>
      </c>
      <c r="G17" s="48">
        <v>45.186405987999997</v>
      </c>
      <c r="H17" s="48">
        <f>tab_m4_urban_rural[[#This Row],[Upper Confidence Interval Limit]]-tab_m4_urban_rural[[#This Row],[Age-Standardised Rate of Mortality (ASMR)]]</f>
        <v>5.1214193580000043</v>
      </c>
      <c r="I17" s="14">
        <v>379</v>
      </c>
    </row>
    <row r="18" spans="1:9" ht="16.2" customHeight="1" x14ac:dyDescent="0.3">
      <c r="A18" s="10" t="s">
        <v>2755</v>
      </c>
      <c r="B18" s="10" t="s">
        <v>2779</v>
      </c>
      <c r="C18" s="11" t="s">
        <v>2769</v>
      </c>
      <c r="D18" s="45" t="s">
        <v>2855</v>
      </c>
      <c r="E18" s="52">
        <v>1549.2508752000001</v>
      </c>
      <c r="F18" s="49">
        <v>1569.7223302</v>
      </c>
      <c r="G18" s="48">
        <v>1528.7794202</v>
      </c>
      <c r="H18" s="48">
        <f>tab_m4_urban_rural[[#This Row],[Upper Confidence Interval Limit]]-tab_m4_urban_rural[[#This Row],[Age-Standardised Rate of Mortality (ASMR)]]</f>
        <v>20.471454999999878</v>
      </c>
      <c r="I18" s="14">
        <v>20631</v>
      </c>
    </row>
    <row r="19" spans="1:9" ht="16.2" customHeight="1" x14ac:dyDescent="0.3">
      <c r="A19" s="10" t="s">
        <v>2756</v>
      </c>
      <c r="B19" s="10" t="s">
        <v>2852</v>
      </c>
      <c r="C19" s="11" t="s">
        <v>2769</v>
      </c>
      <c r="D19" s="45" t="s">
        <v>2855</v>
      </c>
      <c r="E19" s="53">
        <v>1500.7976526</v>
      </c>
      <c r="F19" s="49">
        <v>1519.0219384</v>
      </c>
      <c r="G19" s="48">
        <v>1482.5733668</v>
      </c>
      <c r="H19" s="48">
        <f>tab_m4_urban_rural[[#This Row],[Upper Confidence Interval Limit]]-tab_m4_urban_rural[[#This Row],[Age-Standardised Rate of Mortality (ASMR)]]</f>
        <v>18.224285799999961</v>
      </c>
      <c r="I19" s="14">
        <v>24293</v>
      </c>
    </row>
    <row r="20" spans="1:9" ht="16.2" customHeight="1" x14ac:dyDescent="0.3">
      <c r="A20" s="10" t="s">
        <v>2757</v>
      </c>
      <c r="B20" s="10" t="s">
        <v>2780</v>
      </c>
      <c r="C20" s="11" t="s">
        <v>2769</v>
      </c>
      <c r="D20" s="45" t="s">
        <v>2855</v>
      </c>
      <c r="E20" s="52">
        <v>1328.0732616</v>
      </c>
      <c r="F20" s="49">
        <v>1362.2660590999999</v>
      </c>
      <c r="G20" s="48">
        <v>1293.8804642</v>
      </c>
      <c r="H20" s="48">
        <f>tab_m4_urban_rural[[#This Row],[Upper Confidence Interval Limit]]-tab_m4_urban_rural[[#This Row],[Age-Standardised Rate of Mortality (ASMR)]]</f>
        <v>34.19279749999987</v>
      </c>
      <c r="I20" s="14">
        <v>5411</v>
      </c>
    </row>
    <row r="21" spans="1:9" ht="16.2" customHeight="1" x14ac:dyDescent="0.3">
      <c r="A21" s="10" t="s">
        <v>2758</v>
      </c>
      <c r="B21" s="10" t="s">
        <v>2781</v>
      </c>
      <c r="C21" s="11" t="s">
        <v>2769</v>
      </c>
      <c r="D21" s="45" t="s">
        <v>2855</v>
      </c>
      <c r="E21" s="52">
        <v>1423.7382958000001</v>
      </c>
      <c r="F21" s="49">
        <v>1474.5839937000001</v>
      </c>
      <c r="G21" s="48">
        <v>1372.8925979000001</v>
      </c>
      <c r="H21" s="48">
        <f>tab_m4_urban_rural[[#This Row],[Upper Confidence Interval Limit]]-tab_m4_urban_rural[[#This Row],[Age-Standardised Rate of Mortality (ASMR)]]</f>
        <v>50.845697900000005</v>
      </c>
      <c r="I21" s="14">
        <v>2779</v>
      </c>
    </row>
    <row r="22" spans="1:9" ht="16.2" customHeight="1" x14ac:dyDescent="0.3">
      <c r="A22" s="10" t="s">
        <v>2759</v>
      </c>
      <c r="B22" s="10" t="s">
        <v>2782</v>
      </c>
      <c r="C22" s="11" t="s">
        <v>2769</v>
      </c>
      <c r="D22" s="45" t="s">
        <v>2855</v>
      </c>
      <c r="E22" s="52">
        <v>1250.7912776000001</v>
      </c>
      <c r="F22" s="47">
        <v>1279.6621603000001</v>
      </c>
      <c r="G22" s="48">
        <v>1221.9203947999999</v>
      </c>
      <c r="H22" s="48">
        <f>tab_m4_urban_rural[[#This Row],[Upper Confidence Interval Limit]]-tab_m4_urban_rural[[#This Row],[Age-Standardised Rate of Mortality (ASMR)]]</f>
        <v>28.870882700000038</v>
      </c>
      <c r="I22" s="2">
        <v>6888</v>
      </c>
    </row>
    <row r="23" spans="1:9" ht="16.2" customHeight="1" x14ac:dyDescent="0.3">
      <c r="A23" s="10" t="s">
        <v>2760</v>
      </c>
      <c r="B23" s="10" t="s">
        <v>2783</v>
      </c>
      <c r="C23" s="11" t="s">
        <v>2769</v>
      </c>
      <c r="D23" s="45" t="s">
        <v>2855</v>
      </c>
      <c r="E23" s="52">
        <v>1180.7686553999999</v>
      </c>
      <c r="F23" s="48">
        <v>1216.6582618</v>
      </c>
      <c r="G23" s="48">
        <v>1144.8790491</v>
      </c>
      <c r="H23" s="48">
        <f>tab_m4_urban_rural[[#This Row],[Upper Confidence Interval Limit]]-tab_m4_urban_rural[[#This Row],[Age-Standardised Rate of Mortality (ASMR)]]</f>
        <v>35.889606400000048</v>
      </c>
      <c r="I23" s="17">
        <v>3983</v>
      </c>
    </row>
    <row r="24" spans="1:9" ht="16.2" customHeight="1" x14ac:dyDescent="0.3">
      <c r="A24" s="10" t="s">
        <v>2755</v>
      </c>
      <c r="B24" s="10" t="s">
        <v>2779</v>
      </c>
      <c r="C24" s="11" t="s">
        <v>2769</v>
      </c>
      <c r="D24" s="45" t="s">
        <v>2728</v>
      </c>
      <c r="E24" s="53">
        <v>208.67855277999999</v>
      </c>
      <c r="F24" s="49">
        <v>216.74712312</v>
      </c>
      <c r="G24" s="48">
        <v>200.60998244000001</v>
      </c>
      <c r="H24" s="48">
        <f>tab_m4_urban_rural[[#This Row],[Upper Confidence Interval Limit]]-tab_m4_urban_rural[[#This Row],[Age-Standardised Rate of Mortality (ASMR)]]</f>
        <v>8.0685703400000079</v>
      </c>
      <c r="I24" s="14">
        <v>2652</v>
      </c>
    </row>
    <row r="25" spans="1:9" ht="16.2" customHeight="1" x14ac:dyDescent="0.3">
      <c r="A25" s="10" t="s">
        <v>2756</v>
      </c>
      <c r="B25" s="10" t="s">
        <v>2852</v>
      </c>
      <c r="C25" s="11" t="s">
        <v>2769</v>
      </c>
      <c r="D25" s="45" t="s">
        <v>2728</v>
      </c>
      <c r="E25" s="53">
        <v>179.18020419999999</v>
      </c>
      <c r="F25" s="49">
        <v>185.92986257000001</v>
      </c>
      <c r="G25" s="48">
        <v>172.43054583</v>
      </c>
      <c r="H25" s="48">
        <f>tab_m4_urban_rural[[#This Row],[Upper Confidence Interval Limit]]-tab_m4_urban_rural[[#This Row],[Age-Standardised Rate of Mortality (ASMR)]]</f>
        <v>6.7496583700000201</v>
      </c>
      <c r="I25" s="14">
        <v>2829</v>
      </c>
    </row>
    <row r="26" spans="1:9" ht="16.2" customHeight="1" x14ac:dyDescent="0.3">
      <c r="A26" s="10" t="s">
        <v>2757</v>
      </c>
      <c r="B26" s="10" t="s">
        <v>2780</v>
      </c>
      <c r="C26" s="11" t="s">
        <v>2769</v>
      </c>
      <c r="D26" s="45" t="s">
        <v>2728</v>
      </c>
      <c r="E26" s="53">
        <v>134.02449619999999</v>
      </c>
      <c r="F26" s="49">
        <v>145.72723124000001</v>
      </c>
      <c r="G26" s="48">
        <v>122.32176115999999</v>
      </c>
      <c r="H26" s="48">
        <f>tab_m4_urban_rural[[#This Row],[Upper Confidence Interval Limit]]-tab_m4_urban_rural[[#This Row],[Age-Standardised Rate of Mortality (ASMR)]]</f>
        <v>11.702735040000022</v>
      </c>
      <c r="I26" s="14">
        <v>536</v>
      </c>
    </row>
    <row r="27" spans="1:9" ht="16.2" customHeight="1" x14ac:dyDescent="0.3">
      <c r="A27" s="10" t="s">
        <v>2758</v>
      </c>
      <c r="B27" s="10" t="s">
        <v>2781</v>
      </c>
      <c r="C27" s="11" t="s">
        <v>2769</v>
      </c>
      <c r="D27" s="45" t="s">
        <v>2728</v>
      </c>
      <c r="E27" s="54">
        <v>77.064399648000006</v>
      </c>
      <c r="F27" s="49">
        <v>89.511959222000002</v>
      </c>
      <c r="G27" s="48">
        <v>64.616840073999995</v>
      </c>
      <c r="H27" s="48">
        <f>tab_m4_urban_rural[[#This Row],[Upper Confidence Interval Limit]]-tab_m4_urban_rural[[#This Row],[Age-Standardised Rate of Mortality (ASMR)]]</f>
        <v>12.447559573999996</v>
      </c>
      <c r="I27" s="14">
        <v>151</v>
      </c>
    </row>
    <row r="28" spans="1:9" ht="16.2" customHeight="1" x14ac:dyDescent="0.3">
      <c r="A28" s="10" t="s">
        <v>2759</v>
      </c>
      <c r="B28" s="10" t="s">
        <v>2782</v>
      </c>
      <c r="C28" s="11" t="s">
        <v>2769</v>
      </c>
      <c r="D28" s="45" t="s">
        <v>2728</v>
      </c>
      <c r="E28" s="53">
        <v>109.32371356</v>
      </c>
      <c r="F28" s="49">
        <v>118.64958584</v>
      </c>
      <c r="G28" s="48">
        <v>99.997841272000002</v>
      </c>
      <c r="H28" s="48">
        <f>tab_m4_urban_rural[[#This Row],[Upper Confidence Interval Limit]]-tab_m4_urban_rural[[#This Row],[Age-Standardised Rate of Mortality (ASMR)]]</f>
        <v>9.3258722799999987</v>
      </c>
      <c r="I28" s="14">
        <v>579</v>
      </c>
    </row>
    <row r="29" spans="1:9" ht="16.2" customHeight="1" x14ac:dyDescent="0.3">
      <c r="A29" s="10" t="s">
        <v>2760</v>
      </c>
      <c r="B29" s="10" t="s">
        <v>2783</v>
      </c>
      <c r="C29" s="11" t="s">
        <v>2769</v>
      </c>
      <c r="D29" s="45" t="s">
        <v>2728</v>
      </c>
      <c r="E29" s="53">
        <v>58.601417501999997</v>
      </c>
      <c r="F29" s="49">
        <v>67.021056655999999</v>
      </c>
      <c r="G29" s="48">
        <v>50.181778348000002</v>
      </c>
      <c r="H29" s="48">
        <f>tab_m4_urban_rural[[#This Row],[Upper Confidence Interval Limit]]-tab_m4_urban_rural[[#This Row],[Age-Standardised Rate of Mortality (ASMR)]]</f>
        <v>8.4196391540000022</v>
      </c>
      <c r="I29" s="14">
        <v>202</v>
      </c>
    </row>
    <row r="30" spans="1:9" ht="16.2" customHeight="1" x14ac:dyDescent="0.3">
      <c r="A30" s="10" t="s">
        <v>2755</v>
      </c>
      <c r="B30" s="10" t="s">
        <v>2779</v>
      </c>
      <c r="C30" s="11" t="s">
        <v>2770</v>
      </c>
      <c r="D30" s="45" t="s">
        <v>2855</v>
      </c>
      <c r="E30" s="52">
        <v>1086.3807403999999</v>
      </c>
      <c r="F30" s="47">
        <v>1100.6583217</v>
      </c>
      <c r="G30" s="48">
        <v>1072.1031591000001</v>
      </c>
      <c r="H30" s="48">
        <f>tab_m4_urban_rural[[#This Row],[Upper Confidence Interval Limit]]-tab_m4_urban_rural[[#This Row],[Age-Standardised Rate of Mortality (ASMR)]]</f>
        <v>14.277581300000065</v>
      </c>
      <c r="I30" s="2">
        <v>20882</v>
      </c>
    </row>
    <row r="31" spans="1:9" ht="16.2" customHeight="1" x14ac:dyDescent="0.3">
      <c r="A31" s="10" t="s">
        <v>2756</v>
      </c>
      <c r="B31" s="10" t="s">
        <v>2852</v>
      </c>
      <c r="C31" s="11" t="s">
        <v>2770</v>
      </c>
      <c r="D31" s="45" t="s">
        <v>2855</v>
      </c>
      <c r="E31" s="52">
        <v>1117.1189855</v>
      </c>
      <c r="F31" s="47">
        <v>1130.4255925</v>
      </c>
      <c r="G31" s="48">
        <v>1103.8123785</v>
      </c>
      <c r="H31" s="48">
        <f>tab_m4_urban_rural[[#This Row],[Upper Confidence Interval Limit]]-tab_m4_urban_rural[[#This Row],[Age-Standardised Rate of Mortality (ASMR)]]</f>
        <v>13.306606999999985</v>
      </c>
      <c r="I31" s="2">
        <v>24817</v>
      </c>
    </row>
    <row r="32" spans="1:9" ht="16.2" customHeight="1" x14ac:dyDescent="0.3">
      <c r="A32" s="10" t="s">
        <v>2757</v>
      </c>
      <c r="B32" s="10" t="s">
        <v>2780</v>
      </c>
      <c r="C32" s="11" t="s">
        <v>2770</v>
      </c>
      <c r="D32" s="45" t="s">
        <v>2855</v>
      </c>
      <c r="E32" s="52">
        <v>999.97660743999995</v>
      </c>
      <c r="F32" s="47">
        <v>1025.1558388999999</v>
      </c>
      <c r="G32" s="48">
        <v>974.79737598999998</v>
      </c>
      <c r="H32" s="48">
        <f>tab_m4_urban_rural[[#This Row],[Upper Confidence Interval Limit]]-tab_m4_urban_rural[[#This Row],[Age-Standardised Rate of Mortality (ASMR)]]</f>
        <v>25.179231459999983</v>
      </c>
      <c r="I32" s="2">
        <v>5575</v>
      </c>
    </row>
    <row r="33" spans="1:9" ht="16.2" customHeight="1" x14ac:dyDescent="0.3">
      <c r="A33" s="10" t="s">
        <v>2758</v>
      </c>
      <c r="B33" s="10" t="s">
        <v>2781</v>
      </c>
      <c r="C33" s="11" t="s">
        <v>2770</v>
      </c>
      <c r="D33" s="45" t="s">
        <v>2855</v>
      </c>
      <c r="E33" s="52">
        <v>1031.0819346000001</v>
      </c>
      <c r="F33" s="47">
        <v>1067.6429472</v>
      </c>
      <c r="G33" s="48">
        <v>994.52092206999998</v>
      </c>
      <c r="H33" s="48">
        <f>tab_m4_urban_rural[[#This Row],[Upper Confidence Interval Limit]]-tab_m4_urban_rural[[#This Row],[Age-Standardised Rate of Mortality (ASMR)]]</f>
        <v>36.561012599999913</v>
      </c>
      <c r="I33" s="2">
        <v>2953</v>
      </c>
    </row>
    <row r="34" spans="1:9" ht="16.2" customHeight="1" x14ac:dyDescent="0.3">
      <c r="A34" s="10" t="s">
        <v>2759</v>
      </c>
      <c r="B34" s="10" t="s">
        <v>2782</v>
      </c>
      <c r="C34" s="11" t="s">
        <v>2770</v>
      </c>
      <c r="D34" s="45" t="s">
        <v>2855</v>
      </c>
      <c r="E34" s="52">
        <v>897.73323045999996</v>
      </c>
      <c r="F34" s="47">
        <v>919.45360638</v>
      </c>
      <c r="G34" s="48">
        <v>876.01285454000003</v>
      </c>
      <c r="H34" s="48">
        <f>tab_m4_urban_rural[[#This Row],[Upper Confidence Interval Limit]]-tab_m4_urban_rural[[#This Row],[Age-Standardised Rate of Mortality (ASMR)]]</f>
        <v>21.720375920000038</v>
      </c>
      <c r="I34" s="2">
        <v>5983</v>
      </c>
    </row>
    <row r="35" spans="1:9" ht="16.2" customHeight="1" x14ac:dyDescent="0.3">
      <c r="A35" s="10" t="s">
        <v>2760</v>
      </c>
      <c r="B35" s="10" t="s">
        <v>2783</v>
      </c>
      <c r="C35" s="11" t="s">
        <v>2770</v>
      </c>
      <c r="D35" s="45" t="s">
        <v>2855</v>
      </c>
      <c r="E35" s="52">
        <v>869.57668147000004</v>
      </c>
      <c r="F35" s="47">
        <v>896.64900939999995</v>
      </c>
      <c r="G35" s="48">
        <v>842.50435355000002</v>
      </c>
      <c r="H35" s="48">
        <f>tab_m4_urban_rural[[#This Row],[Upper Confidence Interval Limit]]-tab_m4_urban_rural[[#This Row],[Age-Standardised Rate of Mortality (ASMR)]]</f>
        <v>27.072327929999915</v>
      </c>
      <c r="I35" s="2">
        <v>3628</v>
      </c>
    </row>
    <row r="36" spans="1:9" ht="16.2" customHeight="1" x14ac:dyDescent="0.3">
      <c r="A36" s="10" t="s">
        <v>2755</v>
      </c>
      <c r="B36" s="10" t="s">
        <v>2779</v>
      </c>
      <c r="C36" s="11" t="s">
        <v>2770</v>
      </c>
      <c r="D36" s="45" t="s">
        <v>2728</v>
      </c>
      <c r="E36" s="52">
        <v>132.6196358</v>
      </c>
      <c r="F36" s="47">
        <v>137.76256391000001</v>
      </c>
      <c r="G36" s="48">
        <v>127.47670770000001</v>
      </c>
      <c r="H36" s="48">
        <f>tab_m4_urban_rural[[#This Row],[Upper Confidence Interval Limit]]-tab_m4_urban_rural[[#This Row],[Age-Standardised Rate of Mortality (ASMR)]]</f>
        <v>5.1429281100000139</v>
      </c>
      <c r="I36" s="2">
        <v>2575</v>
      </c>
    </row>
    <row r="37" spans="1:9" ht="16.2" customHeight="1" x14ac:dyDescent="0.3">
      <c r="A37" s="10" t="s">
        <v>2756</v>
      </c>
      <c r="B37" s="10" t="s">
        <v>2852</v>
      </c>
      <c r="C37" s="11" t="s">
        <v>2770</v>
      </c>
      <c r="D37" s="45" t="s">
        <v>2728</v>
      </c>
      <c r="E37" s="52">
        <v>113.64559717</v>
      </c>
      <c r="F37" s="47">
        <v>118.0486447</v>
      </c>
      <c r="G37" s="48">
        <v>109.24254965</v>
      </c>
      <c r="H37" s="48">
        <f>tab_m4_urban_rural[[#This Row],[Upper Confidence Interval Limit]]-tab_m4_urban_rural[[#This Row],[Age-Standardised Rate of Mortality (ASMR)]]</f>
        <v>4.4030475299999949</v>
      </c>
      <c r="I37" s="2">
        <v>2548</v>
      </c>
    </row>
    <row r="38" spans="1:9" ht="16.2" customHeight="1" x14ac:dyDescent="0.3">
      <c r="A38" s="10" t="s">
        <v>2757</v>
      </c>
      <c r="B38" s="10" t="s">
        <v>2780</v>
      </c>
      <c r="C38" s="11" t="s">
        <v>2770</v>
      </c>
      <c r="D38" s="45" t="s">
        <v>2728</v>
      </c>
      <c r="E38" s="52">
        <v>86.885122250999999</v>
      </c>
      <c r="F38" s="47">
        <v>94.560540797000002</v>
      </c>
      <c r="G38" s="48">
        <v>79.209703705999999</v>
      </c>
      <c r="H38" s="48">
        <f>tab_m4_urban_rural[[#This Row],[Upper Confidence Interval Limit]]-tab_m4_urban_rural[[#This Row],[Age-Standardised Rate of Mortality (ASMR)]]</f>
        <v>7.6754185460000031</v>
      </c>
      <c r="I38" s="2">
        <v>490</v>
      </c>
    </row>
    <row r="39" spans="1:9" ht="16.2" customHeight="1" x14ac:dyDescent="0.3">
      <c r="A39" s="10" t="s">
        <v>2758</v>
      </c>
      <c r="B39" s="10" t="s">
        <v>2781</v>
      </c>
      <c r="C39" s="11" t="s">
        <v>2770</v>
      </c>
      <c r="D39" s="45" t="s">
        <v>2728</v>
      </c>
      <c r="E39" s="52">
        <v>72.067789243999997</v>
      </c>
      <c r="F39" s="47">
        <v>82.08618405</v>
      </c>
      <c r="G39" s="48">
        <v>62.049394436999997</v>
      </c>
      <c r="H39" s="48">
        <f>tab_m4_urban_rural[[#This Row],[Upper Confidence Interval Limit]]-tab_m4_urban_rural[[#This Row],[Age-Standardised Rate of Mortality (ASMR)]]</f>
        <v>10.018394806000003</v>
      </c>
      <c r="I39" s="2">
        <v>205</v>
      </c>
    </row>
    <row r="40" spans="1:9" ht="16.2" customHeight="1" x14ac:dyDescent="0.3">
      <c r="A40" s="10" t="s">
        <v>2759</v>
      </c>
      <c r="B40" s="10" t="s">
        <v>2782</v>
      </c>
      <c r="C40" s="11" t="s">
        <v>2770</v>
      </c>
      <c r="D40" s="45" t="s">
        <v>2728</v>
      </c>
      <c r="E40" s="52">
        <v>71.820431721999995</v>
      </c>
      <c r="F40" s="47">
        <v>78.262472007</v>
      </c>
      <c r="G40" s="48">
        <v>65.378391437999994</v>
      </c>
      <c r="H40" s="48">
        <f>tab_m4_urban_rural[[#This Row],[Upper Confidence Interval Limit]]-tab_m4_urban_rural[[#This Row],[Age-Standardised Rate of Mortality (ASMR)]]</f>
        <v>6.4420402850000045</v>
      </c>
      <c r="I40" s="2">
        <v>477</v>
      </c>
    </row>
    <row r="41" spans="1:9" ht="16.2" customHeight="1" x14ac:dyDescent="0.3">
      <c r="A41" s="10" t="s">
        <v>2760</v>
      </c>
      <c r="B41" s="10" t="s">
        <v>2783</v>
      </c>
      <c r="C41" s="11" t="s">
        <v>2770</v>
      </c>
      <c r="D41" s="45" t="s">
        <v>2728</v>
      </c>
      <c r="E41" s="52">
        <v>42.554521377999997</v>
      </c>
      <c r="F41" s="47">
        <v>48.848434470999997</v>
      </c>
      <c r="G41" s="48">
        <v>36.260608286</v>
      </c>
      <c r="H41" s="48">
        <f>tab_m4_urban_rural[[#This Row],[Upper Confidence Interval Limit]]-tab_m4_urban_rural[[#This Row],[Age-Standardised Rate of Mortality (ASMR)]]</f>
        <v>6.2939130930000005</v>
      </c>
      <c r="I41" s="2">
        <v>177</v>
      </c>
    </row>
  </sheetData>
  <hyperlinks>
    <hyperlink ref="A4" location="Contents!A1" display="Back to table of contents"/>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0"/>
  <sheetViews>
    <sheetView workbookViewId="0"/>
  </sheetViews>
  <sheetFormatPr defaultColWidth="9.33203125" defaultRowHeight="15.6" x14ac:dyDescent="0.3"/>
  <cols>
    <col min="1" max="1" width="31.5546875" style="7" customWidth="1"/>
    <col min="2" max="2" width="16.6640625" style="7" customWidth="1"/>
    <col min="3" max="3" width="28.5546875" style="7" bestFit="1" customWidth="1"/>
    <col min="4" max="4" width="16.6640625" style="7" customWidth="1"/>
    <col min="5" max="5" width="16.6640625" style="42" customWidth="1"/>
    <col min="6" max="7" width="16.6640625" style="41" customWidth="1"/>
    <col min="8" max="8" width="16.6640625" style="7" customWidth="1"/>
    <col min="9" max="16384" width="9.33203125" style="7"/>
  </cols>
  <sheetData>
    <row r="1" spans="1:8" s="4" customFormat="1" x14ac:dyDescent="0.3">
      <c r="A1" s="3" t="s">
        <v>2827</v>
      </c>
      <c r="E1" s="36"/>
      <c r="F1" s="13"/>
      <c r="G1" s="13"/>
    </row>
    <row r="2" spans="1:8" s="4" customFormat="1" ht="15" x14ac:dyDescent="0.25">
      <c r="A2" s="5" t="s">
        <v>2853</v>
      </c>
      <c r="E2" s="36"/>
      <c r="F2" s="13"/>
      <c r="G2" s="13"/>
    </row>
    <row r="3" spans="1:8" s="4" customFormat="1" ht="15" x14ac:dyDescent="0.25">
      <c r="A3" s="5" t="s">
        <v>16</v>
      </c>
      <c r="E3" s="36"/>
      <c r="F3" s="13"/>
      <c r="G3" s="13"/>
    </row>
    <row r="4" spans="1:8" s="4" customFormat="1" ht="30" customHeight="1" x14ac:dyDescent="0.25">
      <c r="A4" s="6" t="s">
        <v>20</v>
      </c>
      <c r="E4" s="36"/>
      <c r="F4" s="13"/>
      <c r="G4" s="13"/>
    </row>
    <row r="5" spans="1:8" ht="95.1" customHeight="1" thickBot="1" x14ac:dyDescent="0.35">
      <c r="A5" s="87" t="s">
        <v>83</v>
      </c>
      <c r="B5" s="88" t="s">
        <v>59</v>
      </c>
      <c r="C5" s="88" t="s">
        <v>60</v>
      </c>
      <c r="D5" s="44" t="s">
        <v>56</v>
      </c>
      <c r="E5" s="90" t="s">
        <v>2773</v>
      </c>
      <c r="F5" s="91" t="s">
        <v>2774</v>
      </c>
      <c r="G5" s="91" t="s">
        <v>2772</v>
      </c>
      <c r="H5" s="91" t="s">
        <v>55</v>
      </c>
    </row>
    <row r="6" spans="1:8" ht="30" customHeight="1" x14ac:dyDescent="0.3">
      <c r="A6" s="10" t="s">
        <v>2861</v>
      </c>
      <c r="B6" s="11" t="s">
        <v>2768</v>
      </c>
      <c r="C6" s="66" t="s">
        <v>2771</v>
      </c>
      <c r="D6" s="119">
        <v>123.969487228437</v>
      </c>
      <c r="E6" s="123">
        <v>131.57741028730101</v>
      </c>
      <c r="F6" s="48">
        <v>116.36156416957201</v>
      </c>
      <c r="G6" s="48">
        <f>tab_m5_healthboards[[#This Row],[Age-Standardised Rate of Mortality (ASMR)]]-tab_m5_healthboards[[#This Row],[Lower Confidence Interval Limit]]</f>
        <v>7.6079230588649978</v>
      </c>
      <c r="H6" s="17">
        <v>1026</v>
      </c>
    </row>
    <row r="7" spans="1:8" ht="16.2" customHeight="1" x14ac:dyDescent="0.3">
      <c r="A7" s="10" t="s">
        <v>2862</v>
      </c>
      <c r="B7" s="11" t="s">
        <v>2768</v>
      </c>
      <c r="C7" s="66" t="s">
        <v>2771</v>
      </c>
      <c r="D7" s="53">
        <v>70.525331303850905</v>
      </c>
      <c r="E7" s="49">
        <v>80.486527117614798</v>
      </c>
      <c r="F7" s="48">
        <v>60.564135490086898</v>
      </c>
      <c r="G7" s="48">
        <f>tab_m5_healthboards[[#This Row],[Age-Standardised Rate of Mortality (ASMR)]]-tab_m5_healthboards[[#This Row],[Lower Confidence Interval Limit]]</f>
        <v>9.9611958137640073</v>
      </c>
      <c r="H7" s="17">
        <v>195</v>
      </c>
    </row>
    <row r="8" spans="1:8" ht="16.2" customHeight="1" x14ac:dyDescent="0.3">
      <c r="A8" s="10" t="s">
        <v>2863</v>
      </c>
      <c r="B8" s="11" t="s">
        <v>2768</v>
      </c>
      <c r="C8" s="66" t="s">
        <v>2771</v>
      </c>
      <c r="D8" s="53">
        <v>55.4731743086747</v>
      </c>
      <c r="E8" s="49">
        <v>62.9891879865541</v>
      </c>
      <c r="F8" s="48">
        <v>47.9571606307953</v>
      </c>
      <c r="G8" s="48">
        <f>tab_m5_healthboards[[#This Row],[Age-Standardised Rate of Mortality (ASMR)]]-tab_m5_healthboards[[#This Row],[Lower Confidence Interval Limit]]</f>
        <v>7.5160136778793998</v>
      </c>
      <c r="H8" s="17">
        <v>213</v>
      </c>
    </row>
    <row r="9" spans="1:8" ht="16.2" customHeight="1" x14ac:dyDescent="0.3">
      <c r="A9" s="10" t="s">
        <v>2864</v>
      </c>
      <c r="B9" s="11" t="s">
        <v>2768</v>
      </c>
      <c r="C9" s="66" t="s">
        <v>2771</v>
      </c>
      <c r="D9" s="53">
        <v>80.726172894837106</v>
      </c>
      <c r="E9" s="49">
        <v>87.048891990327107</v>
      </c>
      <c r="F9" s="48">
        <v>74.403453799347105</v>
      </c>
      <c r="G9" s="48">
        <f>tab_m5_healthboards[[#This Row],[Age-Standardised Rate of Mortality (ASMR)]]-tab_m5_healthboards[[#This Row],[Lower Confidence Interval Limit]]</f>
        <v>6.322719095490001</v>
      </c>
      <c r="H9" s="17">
        <v>627</v>
      </c>
    </row>
    <row r="10" spans="1:8" ht="16.2" customHeight="1" x14ac:dyDescent="0.3">
      <c r="A10" s="10" t="s">
        <v>2865</v>
      </c>
      <c r="B10" s="11" t="s">
        <v>2768</v>
      </c>
      <c r="C10" s="66" t="s">
        <v>2771</v>
      </c>
      <c r="D10" s="52">
        <v>115.313593266544</v>
      </c>
      <c r="E10" s="49">
        <v>123.99631970105099</v>
      </c>
      <c r="F10" s="48">
        <v>106.630866832037</v>
      </c>
      <c r="G10" s="48">
        <f>tab_m5_healthboards[[#This Row],[Age-Standardised Rate of Mortality (ASMR)]]-tab_m5_healthboards[[#This Row],[Lower Confidence Interval Limit]]</f>
        <v>8.6827264345070034</v>
      </c>
      <c r="H10" s="17">
        <v>683</v>
      </c>
    </row>
    <row r="11" spans="1:8" ht="16.2" customHeight="1" x14ac:dyDescent="0.3">
      <c r="A11" s="10" t="s">
        <v>2866</v>
      </c>
      <c r="B11" s="11" t="s">
        <v>2768</v>
      </c>
      <c r="C11" s="66" t="s">
        <v>2771</v>
      </c>
      <c r="D11" s="53">
        <v>63.814784999012701</v>
      </c>
      <c r="E11" s="49">
        <v>68.556816055168497</v>
      </c>
      <c r="F11" s="48">
        <v>59.072753942856799</v>
      </c>
      <c r="G11" s="48">
        <f>tab_m5_healthboards[[#This Row],[Age-Standardised Rate of Mortality (ASMR)]]-tab_m5_healthboards[[#This Row],[Lower Confidence Interval Limit]]</f>
        <v>4.742031056155902</v>
      </c>
      <c r="H11" s="17">
        <v>698</v>
      </c>
    </row>
    <row r="12" spans="1:8" ht="16.2" customHeight="1" x14ac:dyDescent="0.3">
      <c r="A12" s="10" t="s">
        <v>2867</v>
      </c>
      <c r="B12" s="11" t="s">
        <v>2768</v>
      </c>
      <c r="C12" s="66" t="s">
        <v>2771</v>
      </c>
      <c r="D12" s="53">
        <v>160.398149320519</v>
      </c>
      <c r="E12" s="49">
        <v>165.85463612089001</v>
      </c>
      <c r="F12" s="48">
        <v>154.94166252014799</v>
      </c>
      <c r="G12" s="48">
        <f>tab_m5_healthboards[[#This Row],[Age-Standardised Rate of Mortality (ASMR)]]-tab_m5_healthboards[[#This Row],[Lower Confidence Interval Limit]]</f>
        <v>5.4564868003710103</v>
      </c>
      <c r="H12" s="17">
        <v>3314</v>
      </c>
    </row>
    <row r="13" spans="1:8" ht="16.2" customHeight="1" x14ac:dyDescent="0.3">
      <c r="A13" s="10" t="s">
        <v>2868</v>
      </c>
      <c r="B13" s="11" t="s">
        <v>2768</v>
      </c>
      <c r="C13" s="66" t="s">
        <v>2771</v>
      </c>
      <c r="D13" s="54">
        <v>40.054547718358798</v>
      </c>
      <c r="E13" s="50">
        <v>44.586735312628697</v>
      </c>
      <c r="F13" s="48">
        <v>35.522360124088898</v>
      </c>
      <c r="G13" s="48">
        <f>tab_m5_healthboards[[#This Row],[Age-Standardised Rate of Mortality (ASMR)]]-tab_m5_healthboards[[#This Row],[Lower Confidence Interval Limit]]</f>
        <v>4.5321875942698995</v>
      </c>
      <c r="H13" s="17">
        <v>303</v>
      </c>
    </row>
    <row r="14" spans="1:8" ht="16.2" customHeight="1" x14ac:dyDescent="0.3">
      <c r="A14" s="10" t="s">
        <v>2869</v>
      </c>
      <c r="B14" s="11" t="s">
        <v>2768</v>
      </c>
      <c r="C14" s="66" t="s">
        <v>2771</v>
      </c>
      <c r="D14" s="54">
        <v>152.86150096303501</v>
      </c>
      <c r="E14" s="50">
        <v>159.950221698147</v>
      </c>
      <c r="F14" s="48">
        <v>145.772780227922</v>
      </c>
      <c r="G14" s="48">
        <f>tab_m5_healthboards[[#This Row],[Age-Standardised Rate of Mortality (ASMR)]]-tab_m5_healthboards[[#This Row],[Lower Confidence Interval Limit]]</f>
        <v>7.0887207351130144</v>
      </c>
      <c r="H14" s="17">
        <v>1825</v>
      </c>
    </row>
    <row r="15" spans="1:8" ht="16.2" customHeight="1" x14ac:dyDescent="0.3">
      <c r="A15" s="10" t="s">
        <v>2870</v>
      </c>
      <c r="B15" s="11" t="s">
        <v>2768</v>
      </c>
      <c r="C15" s="66" t="s">
        <v>2771</v>
      </c>
      <c r="D15" s="54">
        <v>104.72384116198</v>
      </c>
      <c r="E15" s="50">
        <v>109.796928367969</v>
      </c>
      <c r="F15" s="48">
        <v>99.650753955990396</v>
      </c>
      <c r="G15" s="48">
        <f>tab_m5_healthboards[[#This Row],[Age-Standardised Rate of Mortality (ASMR)]]-tab_m5_healthboards[[#This Row],[Lower Confidence Interval Limit]]</f>
        <v>5.0730872059896086</v>
      </c>
      <c r="H15" s="17">
        <v>1629</v>
      </c>
    </row>
    <row r="16" spans="1:8" ht="16.2" customHeight="1" x14ac:dyDescent="0.3">
      <c r="A16" s="10" t="s">
        <v>2871</v>
      </c>
      <c r="B16" s="11" t="s">
        <v>2768</v>
      </c>
      <c r="C16" s="66" t="s">
        <v>2771</v>
      </c>
      <c r="D16" s="54">
        <v>14.298946596511399</v>
      </c>
      <c r="E16" s="50">
        <v>24.226402155352702</v>
      </c>
      <c r="F16" s="48">
        <v>4.3714910376701397</v>
      </c>
      <c r="G16" s="48">
        <f>tab_m5_healthboards[[#This Row],[Age-Standardised Rate of Mortality (ASMR)]]-tab_m5_healthboards[[#This Row],[Lower Confidence Interval Limit]]</f>
        <v>9.9274555588412596</v>
      </c>
      <c r="H16" s="17">
        <v>8</v>
      </c>
    </row>
    <row r="17" spans="1:8" ht="16.2" customHeight="1" x14ac:dyDescent="0.3">
      <c r="A17" s="10" t="s">
        <v>2872</v>
      </c>
      <c r="B17" s="11" t="s">
        <v>2768</v>
      </c>
      <c r="C17" s="66" t="s">
        <v>2771</v>
      </c>
      <c r="D17" s="54">
        <v>34.251155592000899</v>
      </c>
      <c r="E17" s="50">
        <v>51.785153847872301</v>
      </c>
      <c r="F17" s="48">
        <v>16.717157336129599</v>
      </c>
      <c r="G17" s="48">
        <f>tab_m5_healthboards[[#This Row],[Age-Standardised Rate of Mortality (ASMR)]]-tab_m5_healthboards[[#This Row],[Lower Confidence Interval Limit]]</f>
        <v>17.5339982558713</v>
      </c>
      <c r="H17" s="17">
        <v>15</v>
      </c>
    </row>
    <row r="18" spans="1:8" ht="16.2" customHeight="1" x14ac:dyDescent="0.3">
      <c r="A18" s="10" t="s">
        <v>2873</v>
      </c>
      <c r="B18" s="11" t="s">
        <v>2768</v>
      </c>
      <c r="C18" s="66" t="s">
        <v>2771</v>
      </c>
      <c r="D18" s="54">
        <v>93.6463843808056</v>
      </c>
      <c r="E18" s="50">
        <v>99.818889243058507</v>
      </c>
      <c r="F18" s="48">
        <v>87.473879518552593</v>
      </c>
      <c r="G18" s="48">
        <f>tab_m5_healthboards[[#This Row],[Age-Standardised Rate of Mortality (ASMR)]]-tab_m5_healthboards[[#This Row],[Lower Confidence Interval Limit]]</f>
        <v>6.1725048622530068</v>
      </c>
      <c r="H18" s="17">
        <v>885</v>
      </c>
    </row>
    <row r="19" spans="1:8" ht="16.2" customHeight="1" x14ac:dyDescent="0.3">
      <c r="A19" s="10" t="s">
        <v>2874</v>
      </c>
      <c r="B19" s="11" t="s">
        <v>2768</v>
      </c>
      <c r="C19" s="66" t="s">
        <v>2771</v>
      </c>
      <c r="D19" s="54">
        <v>19.009246091836999</v>
      </c>
      <c r="E19" s="50">
        <v>28.9847121471857</v>
      </c>
      <c r="F19" s="48">
        <v>9.0337800364883396</v>
      </c>
      <c r="G19" s="48">
        <f>tab_m5_healthboards[[#This Row],[Age-Standardised Rate of Mortality (ASMR)]]-tab_m5_healthboards[[#This Row],[Lower Confidence Interval Limit]]</f>
        <v>9.9754660553486598</v>
      </c>
      <c r="H19" s="17">
        <v>14</v>
      </c>
    </row>
    <row r="20" spans="1:8" ht="16.2" customHeight="1" x14ac:dyDescent="0.3">
      <c r="A20" s="10" t="s">
        <v>2860</v>
      </c>
      <c r="B20" s="11" t="s">
        <v>2768</v>
      </c>
      <c r="C20" s="66" t="s">
        <v>2771</v>
      </c>
      <c r="D20" s="53">
        <v>107.183445093228</v>
      </c>
      <c r="E20" s="49">
        <v>109.14845410481399</v>
      </c>
      <c r="F20" s="48">
        <v>105.21843608164301</v>
      </c>
      <c r="G20" s="48">
        <f>tab_m5_healthboards[[#This Row],[Age-Standardised Rate of Mortality (ASMR)]]-tab_m5_healthboards[[#This Row],[Lower Confidence Interval Limit]]</f>
        <v>1.9650090115849963</v>
      </c>
      <c r="H20" s="17">
        <v>11435</v>
      </c>
    </row>
    <row r="21" spans="1:8" ht="16.2" customHeight="1" x14ac:dyDescent="0.3">
      <c r="A21" s="10" t="s">
        <v>2861</v>
      </c>
      <c r="B21" s="11" t="s">
        <v>2768</v>
      </c>
      <c r="C21" s="66" t="s">
        <v>2728</v>
      </c>
      <c r="D21" s="52">
        <v>150.53667262514699</v>
      </c>
      <c r="E21" s="47">
        <v>158.894984418858</v>
      </c>
      <c r="F21" s="48">
        <v>142.17836083143601</v>
      </c>
      <c r="G21" s="48">
        <f>tab_m5_healthboards[[#This Row],[Age-Standardised Rate of Mortality (ASMR)]]-tab_m5_healthboards[[#This Row],[Lower Confidence Interval Limit]]</f>
        <v>8.3583117937109819</v>
      </c>
      <c r="H21" s="17">
        <v>1250</v>
      </c>
    </row>
    <row r="22" spans="1:8" ht="16.2" customHeight="1" x14ac:dyDescent="0.3">
      <c r="A22" s="10" t="s">
        <v>2862</v>
      </c>
      <c r="B22" s="11" t="s">
        <v>2768</v>
      </c>
      <c r="C22" s="66" t="s">
        <v>2728</v>
      </c>
      <c r="D22" s="52">
        <v>83.840983177112093</v>
      </c>
      <c r="E22" s="47">
        <v>94.665006388924297</v>
      </c>
      <c r="F22" s="48">
        <v>73.016959965300003</v>
      </c>
      <c r="G22" s="48">
        <f>tab_m5_healthboards[[#This Row],[Age-Standardised Rate of Mortality (ASMR)]]-tab_m5_healthboards[[#This Row],[Lower Confidence Interval Limit]]</f>
        <v>10.82402321181209</v>
      </c>
      <c r="H22" s="17">
        <v>233</v>
      </c>
    </row>
    <row r="23" spans="1:8" ht="16.2" customHeight="1" x14ac:dyDescent="0.3">
      <c r="A23" s="10" t="s">
        <v>2863</v>
      </c>
      <c r="B23" s="11" t="s">
        <v>2768</v>
      </c>
      <c r="C23" s="66" t="s">
        <v>2728</v>
      </c>
      <c r="D23" s="52">
        <v>65.884916736013096</v>
      </c>
      <c r="E23" s="47">
        <v>74.066008040725805</v>
      </c>
      <c r="F23" s="48">
        <v>57.703825431300302</v>
      </c>
      <c r="G23" s="48">
        <f>tab_m5_healthboards[[#This Row],[Age-Standardised Rate of Mortality (ASMR)]]-tab_m5_healthboards[[#This Row],[Lower Confidence Interval Limit]]</f>
        <v>8.181091304712794</v>
      </c>
      <c r="H23" s="17">
        <v>253</v>
      </c>
    </row>
    <row r="24" spans="1:8" ht="16.2" customHeight="1" x14ac:dyDescent="0.3">
      <c r="A24" s="10" t="s">
        <v>2864</v>
      </c>
      <c r="B24" s="11" t="s">
        <v>2768</v>
      </c>
      <c r="C24" s="66" t="s">
        <v>2728</v>
      </c>
      <c r="D24" s="52">
        <v>97.153048507922605</v>
      </c>
      <c r="E24" s="47">
        <v>104.09347696603299</v>
      </c>
      <c r="F24" s="48">
        <v>90.212620049812202</v>
      </c>
      <c r="G24" s="48">
        <f>tab_m5_healthboards[[#This Row],[Age-Standardised Rate of Mortality (ASMR)]]-tab_m5_healthboards[[#This Row],[Lower Confidence Interval Limit]]</f>
        <v>6.9404284581104037</v>
      </c>
      <c r="H24" s="17">
        <v>753</v>
      </c>
    </row>
    <row r="25" spans="1:8" ht="16.2" customHeight="1" x14ac:dyDescent="0.3">
      <c r="A25" s="10" t="s">
        <v>2865</v>
      </c>
      <c r="B25" s="11" t="s">
        <v>2768</v>
      </c>
      <c r="C25" s="66" t="s">
        <v>2728</v>
      </c>
      <c r="D25" s="52">
        <v>136.280100689123</v>
      </c>
      <c r="E25" s="47">
        <v>145.68954687893901</v>
      </c>
      <c r="F25" s="48">
        <v>126.87065449930699</v>
      </c>
      <c r="G25" s="48">
        <f>tab_m5_healthboards[[#This Row],[Age-Standardised Rate of Mortality (ASMR)]]-tab_m5_healthboards[[#This Row],[Lower Confidence Interval Limit]]</f>
        <v>9.4094461898160091</v>
      </c>
      <c r="H25" s="17">
        <v>811</v>
      </c>
    </row>
    <row r="26" spans="1:8" ht="16.2" customHeight="1" x14ac:dyDescent="0.3">
      <c r="A26" s="10" t="s">
        <v>2866</v>
      </c>
      <c r="B26" s="11" t="s">
        <v>2768</v>
      </c>
      <c r="C26" s="66" t="s">
        <v>2728</v>
      </c>
      <c r="D26" s="52">
        <v>75.460056349076297</v>
      </c>
      <c r="E26" s="47">
        <v>80.610852347444094</v>
      </c>
      <c r="F26" s="48">
        <v>70.309260350708598</v>
      </c>
      <c r="G26" s="48">
        <f>tab_m5_healthboards[[#This Row],[Age-Standardised Rate of Mortality (ASMR)]]-tab_m5_healthboards[[#This Row],[Lower Confidence Interval Limit]]</f>
        <v>5.1507959983676983</v>
      </c>
      <c r="H26" s="17">
        <v>826</v>
      </c>
    </row>
    <row r="27" spans="1:8" ht="16.2" customHeight="1" x14ac:dyDescent="0.3">
      <c r="A27" s="10" t="s">
        <v>2867</v>
      </c>
      <c r="B27" s="11" t="s">
        <v>2768</v>
      </c>
      <c r="C27" s="66" t="s">
        <v>2728</v>
      </c>
      <c r="D27" s="52">
        <v>184.13200552743101</v>
      </c>
      <c r="E27" s="47">
        <v>189.97058118140899</v>
      </c>
      <c r="F27" s="48">
        <v>178.29342987345299</v>
      </c>
      <c r="G27" s="48">
        <f>tab_m5_healthboards[[#This Row],[Age-Standardised Rate of Mortality (ASMR)]]-tab_m5_healthboards[[#This Row],[Lower Confidence Interval Limit]]</f>
        <v>5.8385756539780118</v>
      </c>
      <c r="H27" s="17">
        <v>3807</v>
      </c>
    </row>
    <row r="28" spans="1:8" ht="16.2" customHeight="1" x14ac:dyDescent="0.3">
      <c r="A28" s="10" t="s">
        <v>2868</v>
      </c>
      <c r="B28" s="11" t="s">
        <v>2768</v>
      </c>
      <c r="C28" s="66" t="s">
        <v>2728</v>
      </c>
      <c r="D28" s="52">
        <v>47.540902689773603</v>
      </c>
      <c r="E28" s="47">
        <v>52.481110554682097</v>
      </c>
      <c r="F28" s="48">
        <v>42.600694824865201</v>
      </c>
      <c r="G28" s="48">
        <f>tab_m5_healthboards[[#This Row],[Age-Standardised Rate of Mortality (ASMR)]]-tab_m5_healthboards[[#This Row],[Lower Confidence Interval Limit]]</f>
        <v>4.9402078649084018</v>
      </c>
      <c r="H28" s="17">
        <v>359</v>
      </c>
    </row>
    <row r="29" spans="1:8" ht="16.2" customHeight="1" x14ac:dyDescent="0.3">
      <c r="A29" s="10" t="s">
        <v>2869</v>
      </c>
      <c r="B29" s="11" t="s">
        <v>2768</v>
      </c>
      <c r="C29" s="66" t="s">
        <v>2728</v>
      </c>
      <c r="D29" s="52">
        <v>177.65407540126699</v>
      </c>
      <c r="E29" s="47">
        <v>185.27087374119</v>
      </c>
      <c r="F29" s="48">
        <v>170.03727706134299</v>
      </c>
      <c r="G29" s="48">
        <f>tab_m5_healthboards[[#This Row],[Age-Standardised Rate of Mortality (ASMR)]]-tab_m5_healthboards[[#This Row],[Lower Confidence Interval Limit]]</f>
        <v>7.6167983399240029</v>
      </c>
      <c r="H29" s="17">
        <v>2129</v>
      </c>
    </row>
    <row r="30" spans="1:8" ht="16.2" customHeight="1" x14ac:dyDescent="0.3">
      <c r="A30" s="10" t="s">
        <v>2870</v>
      </c>
      <c r="B30" s="11" t="s">
        <v>2768</v>
      </c>
      <c r="C30" s="66" t="s">
        <v>2728</v>
      </c>
      <c r="D30" s="52">
        <v>122.517857799726</v>
      </c>
      <c r="E30" s="47">
        <v>127.998973174082</v>
      </c>
      <c r="F30" s="48">
        <v>117.036742425371</v>
      </c>
      <c r="G30" s="48">
        <f>tab_m5_healthboards[[#This Row],[Age-Standardised Rate of Mortality (ASMR)]]-tab_m5_healthboards[[#This Row],[Lower Confidence Interval Limit]]</f>
        <v>5.4811153743549994</v>
      </c>
      <c r="H30" s="17">
        <v>1907</v>
      </c>
    </row>
    <row r="31" spans="1:8" ht="16.2" customHeight="1" x14ac:dyDescent="0.3">
      <c r="A31" s="10" t="s">
        <v>2871</v>
      </c>
      <c r="B31" s="11" t="s">
        <v>2768</v>
      </c>
      <c r="C31" s="66" t="s">
        <v>2728</v>
      </c>
      <c r="D31" s="52">
        <v>21.4801538257441</v>
      </c>
      <c r="E31" s="47">
        <v>33.646725325286098</v>
      </c>
      <c r="F31" s="48">
        <v>9.31358232620215</v>
      </c>
      <c r="G31" s="48">
        <f>tab_m5_healthboards[[#This Row],[Age-Standardised Rate of Mortality (ASMR)]]-tab_m5_healthboards[[#This Row],[Lower Confidence Interval Limit]]</f>
        <v>12.16657149954195</v>
      </c>
      <c r="H31" s="17">
        <v>12</v>
      </c>
    </row>
    <row r="32" spans="1:8" ht="16.2" customHeight="1" x14ac:dyDescent="0.3">
      <c r="A32" s="10" t="s">
        <v>2872</v>
      </c>
      <c r="B32" s="11" t="s">
        <v>2768</v>
      </c>
      <c r="C32" s="66" t="s">
        <v>2728</v>
      </c>
      <c r="D32" s="52">
        <v>36.234915725632803</v>
      </c>
      <c r="E32" s="47">
        <v>54.193172302392803</v>
      </c>
      <c r="F32" s="48">
        <v>18.276659148872898</v>
      </c>
      <c r="G32" s="48">
        <f>tab_m5_healthboards[[#This Row],[Age-Standardised Rate of Mortality (ASMR)]]-tab_m5_healthboards[[#This Row],[Lower Confidence Interval Limit]]</f>
        <v>17.958256576759904</v>
      </c>
      <c r="H32" s="17">
        <v>16</v>
      </c>
    </row>
    <row r="33" spans="1:8" ht="16.2" customHeight="1" x14ac:dyDescent="0.3">
      <c r="A33" s="10" t="s">
        <v>2873</v>
      </c>
      <c r="B33" s="11" t="s">
        <v>2768</v>
      </c>
      <c r="C33" s="66" t="s">
        <v>2728</v>
      </c>
      <c r="D33" s="52">
        <v>110.114850170293</v>
      </c>
      <c r="E33" s="48">
        <v>116.804700745717</v>
      </c>
      <c r="F33" s="48">
        <v>103.42499959486901</v>
      </c>
      <c r="G33" s="48">
        <f>tab_m5_healthboards[[#This Row],[Age-Standardised Rate of Mortality (ASMR)]]-tab_m5_healthboards[[#This Row],[Lower Confidence Interval Limit]]</f>
        <v>6.6898505754239892</v>
      </c>
      <c r="H33" s="17">
        <v>1040</v>
      </c>
    </row>
    <row r="34" spans="1:8" ht="16.2" customHeight="1" x14ac:dyDescent="0.3">
      <c r="A34" s="10" t="s">
        <v>2874</v>
      </c>
      <c r="B34" s="11" t="s">
        <v>2768</v>
      </c>
      <c r="C34" s="66" t="s">
        <v>2728</v>
      </c>
      <c r="D34" s="53">
        <v>35.3825128320997</v>
      </c>
      <c r="E34" s="49">
        <v>49.339099213052997</v>
      </c>
      <c r="F34" s="48">
        <v>21.425926451146399</v>
      </c>
      <c r="G34" s="48">
        <f>tab_m5_healthboards[[#This Row],[Age-Standardised Rate of Mortality (ASMR)]]-tab_m5_healthboards[[#This Row],[Lower Confidence Interval Limit]]</f>
        <v>13.956586380953301</v>
      </c>
      <c r="H34" s="17">
        <v>25</v>
      </c>
    </row>
    <row r="35" spans="1:8" ht="16.2" customHeight="1" x14ac:dyDescent="0.3">
      <c r="A35" s="10" t="s">
        <v>2860</v>
      </c>
      <c r="B35" s="11" t="s">
        <v>2768</v>
      </c>
      <c r="C35" s="66" t="s">
        <v>2728</v>
      </c>
      <c r="D35" s="52">
        <v>125.69310376055699</v>
      </c>
      <c r="E35" s="47">
        <v>127.818353682931</v>
      </c>
      <c r="F35" s="48">
        <v>123.567853838183</v>
      </c>
      <c r="G35" s="48">
        <f>tab_m5_healthboards[[#This Row],[Age-Standardised Rate of Mortality (ASMR)]]-tab_m5_healthboards[[#This Row],[Lower Confidence Interval Limit]]</f>
        <v>2.125249922373996</v>
      </c>
      <c r="H35" s="17">
        <v>13421</v>
      </c>
    </row>
    <row r="36" spans="1:8" ht="16.2" customHeight="1" x14ac:dyDescent="0.3">
      <c r="A36" s="10" t="s">
        <v>2861</v>
      </c>
      <c r="B36" s="11" t="s">
        <v>2768</v>
      </c>
      <c r="C36" s="66" t="s">
        <v>2727</v>
      </c>
      <c r="D36" s="53">
        <v>1280.72181924397</v>
      </c>
      <c r="E36" s="49">
        <v>1304.19268202547</v>
      </c>
      <c r="F36" s="48">
        <v>1257.25095646247</v>
      </c>
      <c r="G36" s="48">
        <f>tab_m5_healthboards[[#This Row],[Age-Standardised Rate of Mortality (ASMR)]]-tab_m5_healthboards[[#This Row],[Lower Confidence Interval Limit]]</f>
        <v>23.470862781500045</v>
      </c>
      <c r="H36" s="17">
        <v>10570</v>
      </c>
    </row>
    <row r="37" spans="1:8" ht="16.2" customHeight="1" x14ac:dyDescent="0.3">
      <c r="A37" s="10" t="s">
        <v>2862</v>
      </c>
      <c r="B37" s="11" t="s">
        <v>2768</v>
      </c>
      <c r="C37" s="66" t="s">
        <v>2727</v>
      </c>
      <c r="D37" s="53">
        <v>1042.134691344</v>
      </c>
      <c r="E37" s="49">
        <v>1078.66774327955</v>
      </c>
      <c r="F37" s="48">
        <v>1005.60163940845</v>
      </c>
      <c r="G37" s="48">
        <f>tab_m5_healthboards[[#This Row],[Age-Standardised Rate of Mortality (ASMR)]]-tab_m5_healthboards[[#This Row],[Lower Confidence Interval Limit]]</f>
        <v>36.53305193555002</v>
      </c>
      <c r="H37" s="17">
        <v>2857</v>
      </c>
    </row>
    <row r="38" spans="1:8" ht="16.2" customHeight="1" x14ac:dyDescent="0.3">
      <c r="A38" s="10" t="s">
        <v>2863</v>
      </c>
      <c r="B38" s="11" t="s">
        <v>2768</v>
      </c>
      <c r="C38" s="66" t="s">
        <v>2727</v>
      </c>
      <c r="D38" s="53">
        <v>1130.11534860598</v>
      </c>
      <c r="E38" s="49">
        <v>1163.00296255894</v>
      </c>
      <c r="F38" s="48">
        <v>1097.22773465301</v>
      </c>
      <c r="G38" s="48">
        <f>tab_m5_healthboards[[#This Row],[Age-Standardised Rate of Mortality (ASMR)]]-tab_m5_healthboards[[#This Row],[Lower Confidence Interval Limit]]</f>
        <v>32.887613952970014</v>
      </c>
      <c r="H38" s="17">
        <v>4231</v>
      </c>
    </row>
    <row r="39" spans="1:8" ht="16.2" customHeight="1" x14ac:dyDescent="0.3">
      <c r="A39" s="10" t="s">
        <v>2864</v>
      </c>
      <c r="B39" s="11" t="s">
        <v>2768</v>
      </c>
      <c r="C39" s="66" t="s">
        <v>2727</v>
      </c>
      <c r="D39" s="53">
        <v>1158.5957377576301</v>
      </c>
      <c r="E39" s="49">
        <v>1181.55140320962</v>
      </c>
      <c r="F39" s="48">
        <v>1135.6400723056399</v>
      </c>
      <c r="G39" s="48">
        <f>tab_m5_healthboards[[#This Row],[Age-Standardised Rate of Mortality (ASMR)]]-tab_m5_healthboards[[#This Row],[Lower Confidence Interval Limit]]</f>
        <v>22.955665451990171</v>
      </c>
      <c r="H39" s="17">
        <v>8962</v>
      </c>
    </row>
    <row r="40" spans="1:8" ht="16.2" customHeight="1" x14ac:dyDescent="0.3">
      <c r="A40" s="10" t="s">
        <v>2865</v>
      </c>
      <c r="B40" s="11" t="s">
        <v>2768</v>
      </c>
      <c r="C40" s="66" t="s">
        <v>2727</v>
      </c>
      <c r="D40" s="53">
        <v>1211.34198036255</v>
      </c>
      <c r="E40" s="49">
        <v>1238.0191692992901</v>
      </c>
      <c r="F40" s="48">
        <v>1184.6647914258001</v>
      </c>
      <c r="G40" s="48">
        <f>tab_m5_healthboards[[#This Row],[Age-Standardised Rate of Mortality (ASMR)]]-tab_m5_healthboards[[#This Row],[Lower Confidence Interval Limit]]</f>
        <v>26.677188936749872</v>
      </c>
      <c r="H40" s="17">
        <v>7238</v>
      </c>
    </row>
    <row r="41" spans="1:8" ht="16.2" customHeight="1" x14ac:dyDescent="0.3">
      <c r="A41" s="10" t="s">
        <v>2866</v>
      </c>
      <c r="B41" s="11" t="s">
        <v>2768</v>
      </c>
      <c r="C41" s="66" t="s">
        <v>2727</v>
      </c>
      <c r="D41" s="54">
        <v>1079.44152034488</v>
      </c>
      <c r="E41" s="49">
        <v>1097.9318887102099</v>
      </c>
      <c r="F41" s="48">
        <v>1060.9511519795501</v>
      </c>
      <c r="G41" s="48">
        <f>tab_m5_healthboards[[#This Row],[Age-Standardised Rate of Mortality (ASMR)]]-tab_m5_healthboards[[#This Row],[Lower Confidence Interval Limit]]</f>
        <v>18.490368365329914</v>
      </c>
      <c r="H41" s="17">
        <v>11973</v>
      </c>
    </row>
    <row r="42" spans="1:8" ht="16.2" customHeight="1" x14ac:dyDescent="0.3">
      <c r="A42" s="10" t="s">
        <v>2867</v>
      </c>
      <c r="B42" s="11" t="s">
        <v>2768</v>
      </c>
      <c r="C42" s="66" t="s">
        <v>2727</v>
      </c>
      <c r="D42" s="53">
        <v>1341.21169666639</v>
      </c>
      <c r="E42" s="49">
        <v>1356.2808816143199</v>
      </c>
      <c r="F42" s="48">
        <v>1326.1425117184499</v>
      </c>
      <c r="G42" s="48">
        <f>tab_m5_healthboards[[#This Row],[Age-Standardised Rate of Mortality (ASMR)]]-tab_m5_healthboards[[#This Row],[Lower Confidence Interval Limit]]</f>
        <v>15.06918494794013</v>
      </c>
      <c r="H42" s="17">
        <v>27985</v>
      </c>
    </row>
    <row r="43" spans="1:8" ht="16.2" customHeight="1" x14ac:dyDescent="0.3">
      <c r="A43" s="10" t="s">
        <v>2868</v>
      </c>
      <c r="B43" s="11" t="s">
        <v>2768</v>
      </c>
      <c r="C43" s="66" t="s">
        <v>2727</v>
      </c>
      <c r="D43" s="53">
        <v>1052.66507302831</v>
      </c>
      <c r="E43" s="49">
        <v>1075.11984397327</v>
      </c>
      <c r="F43" s="48">
        <v>1030.2103020833599</v>
      </c>
      <c r="G43" s="48">
        <f>tab_m5_healthboards[[#This Row],[Age-Standardised Rate of Mortality (ASMR)]]-tab_m5_healthboards[[#This Row],[Lower Confidence Interval Limit]]</f>
        <v>22.454770944950042</v>
      </c>
      <c r="H43" s="17">
        <v>7842</v>
      </c>
    </row>
    <row r="44" spans="1:8" ht="16.2" customHeight="1" x14ac:dyDescent="0.3">
      <c r="A44" s="10" t="s">
        <v>2869</v>
      </c>
      <c r="B44" s="11" t="s">
        <v>2768</v>
      </c>
      <c r="C44" s="66" t="s">
        <v>2727</v>
      </c>
      <c r="D44" s="53">
        <v>1355.86502468193</v>
      </c>
      <c r="E44" s="49">
        <v>1375.67336800626</v>
      </c>
      <c r="F44" s="48">
        <v>1336.0566813575899</v>
      </c>
      <c r="G44" s="48">
        <f>tab_m5_healthboards[[#This Row],[Age-Standardised Rate of Mortality (ASMR)]]-tab_m5_healthboards[[#This Row],[Lower Confidence Interval Limit]]</f>
        <v>19.808343324340058</v>
      </c>
      <c r="H44" s="17">
        <v>16487</v>
      </c>
    </row>
    <row r="45" spans="1:8" ht="16.2" customHeight="1" x14ac:dyDescent="0.3">
      <c r="A45" s="10" t="s">
        <v>2870</v>
      </c>
      <c r="B45" s="11" t="s">
        <v>2768</v>
      </c>
      <c r="C45" s="66" t="s">
        <v>2727</v>
      </c>
      <c r="D45" s="53">
        <v>1104.20623474327</v>
      </c>
      <c r="E45" s="49">
        <v>1119.88869866849</v>
      </c>
      <c r="F45" s="48">
        <v>1088.52377081806</v>
      </c>
      <c r="G45" s="48">
        <f>tab_m5_healthboards[[#This Row],[Age-Standardised Rate of Mortality (ASMR)]]-tab_m5_healthboards[[#This Row],[Lower Confidence Interval Limit]]</f>
        <v>15.682463925209959</v>
      </c>
      <c r="H45" s="17">
        <v>17455</v>
      </c>
    </row>
    <row r="46" spans="1:8" ht="16.2" customHeight="1" x14ac:dyDescent="0.3">
      <c r="A46" s="10" t="s">
        <v>2871</v>
      </c>
      <c r="B46" s="11" t="s">
        <v>2768</v>
      </c>
      <c r="C46" s="66" t="s">
        <v>2727</v>
      </c>
      <c r="D46" s="54">
        <v>974.70932162263603</v>
      </c>
      <c r="E46" s="50">
        <v>1054.37352461409</v>
      </c>
      <c r="F46" s="48">
        <v>895.04511863117898</v>
      </c>
      <c r="G46" s="48">
        <f>tab_m5_healthboards[[#This Row],[Age-Standardised Rate of Mortality (ASMR)]]-tab_m5_healthboards[[#This Row],[Lower Confidence Interval Limit]]</f>
        <v>79.664202991457046</v>
      </c>
      <c r="H46" s="17">
        <v>528</v>
      </c>
    </row>
    <row r="47" spans="1:8" ht="16.2" customHeight="1" x14ac:dyDescent="0.3">
      <c r="A47" s="10" t="s">
        <v>2872</v>
      </c>
      <c r="B47" s="11" t="s">
        <v>2768</v>
      </c>
      <c r="C47" s="66" t="s">
        <v>2727</v>
      </c>
      <c r="D47" s="54">
        <v>1016.45183736518</v>
      </c>
      <c r="E47" s="50">
        <v>1104.5585436890001</v>
      </c>
      <c r="F47" s="48">
        <v>928.34513104136602</v>
      </c>
      <c r="G47" s="48">
        <f>tab_m5_healthboards[[#This Row],[Age-Standardised Rate of Mortality (ASMR)]]-tab_m5_healthboards[[#This Row],[Lower Confidence Interval Limit]]</f>
        <v>88.106706323814024</v>
      </c>
      <c r="H47" s="17">
        <v>463</v>
      </c>
    </row>
    <row r="48" spans="1:8" ht="16.2" customHeight="1" x14ac:dyDescent="0.3">
      <c r="A48" s="10" t="s">
        <v>2873</v>
      </c>
      <c r="B48" s="11" t="s">
        <v>2768</v>
      </c>
      <c r="C48" s="66" t="s">
        <v>2727</v>
      </c>
      <c r="D48" s="54">
        <v>1125.17926571716</v>
      </c>
      <c r="E48" s="50">
        <v>1145.9549486113201</v>
      </c>
      <c r="F48" s="48">
        <v>1104.4035828230001</v>
      </c>
      <c r="G48" s="48">
        <f>tab_m5_healthboards[[#This Row],[Age-Standardised Rate of Mortality (ASMR)]]-tab_m5_healthboards[[#This Row],[Lower Confidence Interval Limit]]</f>
        <v>20.7756828941599</v>
      </c>
      <c r="H48" s="17">
        <v>10479</v>
      </c>
    </row>
    <row r="49" spans="1:8" ht="16.2" customHeight="1" x14ac:dyDescent="0.3">
      <c r="A49" s="10" t="s">
        <v>2874</v>
      </c>
      <c r="B49" s="11" t="s">
        <v>2768</v>
      </c>
      <c r="C49" s="66" t="s">
        <v>2727</v>
      </c>
      <c r="D49" s="54">
        <v>1060.92627142061</v>
      </c>
      <c r="E49" s="50">
        <v>1134.7063388875099</v>
      </c>
      <c r="F49" s="48">
        <v>987.14620395371003</v>
      </c>
      <c r="G49" s="48">
        <f>tab_m5_healthboards[[#This Row],[Age-Standardised Rate of Mortality (ASMR)]]-tab_m5_healthboards[[#This Row],[Lower Confidence Interval Limit]]</f>
        <v>73.780067466899936</v>
      </c>
      <c r="H49" s="17">
        <v>753</v>
      </c>
    </row>
    <row r="50" spans="1:8" ht="16.2" customHeight="1" x14ac:dyDescent="0.3">
      <c r="A50" s="10" t="s">
        <v>2860</v>
      </c>
      <c r="B50" s="11" t="s">
        <v>2768</v>
      </c>
      <c r="C50" s="66" t="s">
        <v>2727</v>
      </c>
      <c r="D50" s="53">
        <v>1194.1704705750601</v>
      </c>
      <c r="E50" s="49">
        <v>1200.43280532872</v>
      </c>
      <c r="F50" s="48">
        <v>1187.9081358214</v>
      </c>
      <c r="G50" s="48">
        <f>tab_m5_healthboards[[#This Row],[Age-Standardised Rate of Mortality (ASMR)]]-tab_m5_healthboards[[#This Row],[Lower Confidence Interval Limit]]</f>
        <v>6.2623347536600704</v>
      </c>
      <c r="H50" s="17">
        <v>127823</v>
      </c>
    </row>
    <row r="51" spans="1:8" ht="16.2" customHeight="1" x14ac:dyDescent="0.3">
      <c r="A51" s="10" t="s">
        <v>2861</v>
      </c>
      <c r="B51" s="11" t="s">
        <v>2769</v>
      </c>
      <c r="C51" s="66" t="s">
        <v>2771</v>
      </c>
      <c r="D51" s="54">
        <v>159.896612442665</v>
      </c>
      <c r="E51" s="50">
        <v>173.57819508430799</v>
      </c>
      <c r="F51" s="48">
        <v>146.21502980102099</v>
      </c>
      <c r="G51" s="48">
        <f>tab_m5_healthboards[[#This Row],[Age-Standardised Rate of Mortality (ASMR)]]-tab_m5_healthboards[[#This Row],[Lower Confidence Interval Limit]]</f>
        <v>13.681582641644013</v>
      </c>
      <c r="H51" s="17">
        <v>556</v>
      </c>
    </row>
    <row r="52" spans="1:8" ht="16.2" customHeight="1" x14ac:dyDescent="0.3">
      <c r="A52" s="10" t="s">
        <v>2862</v>
      </c>
      <c r="B52" s="11" t="s">
        <v>2769</v>
      </c>
      <c r="C52" s="66" t="s">
        <v>2771</v>
      </c>
      <c r="D52" s="54">
        <v>91.182789634400095</v>
      </c>
      <c r="E52" s="50">
        <v>109.451155543957</v>
      </c>
      <c r="F52" s="48">
        <v>72.914423724842706</v>
      </c>
      <c r="G52" s="48">
        <f>tab_m5_healthboards[[#This Row],[Age-Standardised Rate of Mortality (ASMR)]]-tab_m5_healthboards[[#This Row],[Lower Confidence Interval Limit]]</f>
        <v>18.268365909557389</v>
      </c>
      <c r="H52" s="17">
        <v>104</v>
      </c>
    </row>
    <row r="53" spans="1:8" ht="16.2" customHeight="1" x14ac:dyDescent="0.3">
      <c r="A53" s="10" t="s">
        <v>2863</v>
      </c>
      <c r="B53" s="11" t="s">
        <v>2769</v>
      </c>
      <c r="C53" s="66" t="s">
        <v>2771</v>
      </c>
      <c r="D53" s="54">
        <v>65.677409263882296</v>
      </c>
      <c r="E53" s="50">
        <v>78.140055949228397</v>
      </c>
      <c r="F53" s="48">
        <v>53.214762578536103</v>
      </c>
      <c r="G53" s="48">
        <f>tab_m5_healthboards[[#This Row],[Age-Standardised Rate of Mortality (ASMR)]]-tab_m5_healthboards[[#This Row],[Lower Confidence Interval Limit]]</f>
        <v>12.462646685346193</v>
      </c>
      <c r="H53" s="17">
        <v>112</v>
      </c>
    </row>
    <row r="54" spans="1:8" ht="16.2" customHeight="1" x14ac:dyDescent="0.3">
      <c r="A54" s="10" t="s">
        <v>2864</v>
      </c>
      <c r="B54" s="11" t="s">
        <v>2769</v>
      </c>
      <c r="C54" s="66" t="s">
        <v>2771</v>
      </c>
      <c r="D54" s="54">
        <v>105.814022178942</v>
      </c>
      <c r="E54" s="50">
        <v>117.14449645945</v>
      </c>
      <c r="F54" s="48">
        <v>94.483547898433898</v>
      </c>
      <c r="G54" s="48">
        <f>tab_m5_healthboards[[#This Row],[Age-Standardised Rate of Mortality (ASMR)]]-tab_m5_healthboards[[#This Row],[Lower Confidence Interval Limit]]</f>
        <v>11.330474280508099</v>
      </c>
      <c r="H54" s="17">
        <v>348</v>
      </c>
    </row>
    <row r="55" spans="1:8" ht="16.2" customHeight="1" x14ac:dyDescent="0.3">
      <c r="A55" s="10" t="s">
        <v>2865</v>
      </c>
      <c r="B55" s="11" t="s">
        <v>2769</v>
      </c>
      <c r="C55" s="66" t="s">
        <v>2771</v>
      </c>
      <c r="D55" s="54">
        <v>133.22922597020101</v>
      </c>
      <c r="E55" s="50">
        <v>147.982840113061</v>
      </c>
      <c r="F55" s="48">
        <v>118.47561182734</v>
      </c>
      <c r="G55" s="48">
        <f>tab_m5_healthboards[[#This Row],[Age-Standardised Rate of Mortality (ASMR)]]-tab_m5_healthboards[[#This Row],[Lower Confidence Interval Limit]]</f>
        <v>14.753614142861011</v>
      </c>
      <c r="H55" s="17">
        <v>334</v>
      </c>
    </row>
    <row r="56" spans="1:8" ht="16.2" customHeight="1" x14ac:dyDescent="0.3">
      <c r="A56" s="10" t="s">
        <v>2866</v>
      </c>
      <c r="B56" s="11" t="s">
        <v>2769</v>
      </c>
      <c r="C56" s="66" t="s">
        <v>2771</v>
      </c>
      <c r="D56" s="54">
        <v>82.055222231330603</v>
      </c>
      <c r="E56" s="50">
        <v>90.563044232014093</v>
      </c>
      <c r="F56" s="48">
        <v>73.547400230647199</v>
      </c>
      <c r="G56" s="48">
        <f>tab_m5_healthboards[[#This Row],[Age-Standardised Rate of Mortality (ASMR)]]-tab_m5_healthboards[[#This Row],[Lower Confidence Interval Limit]]</f>
        <v>8.5078220006834044</v>
      </c>
      <c r="H56" s="17">
        <v>375</v>
      </c>
    </row>
    <row r="57" spans="1:8" ht="16.2" customHeight="1" x14ac:dyDescent="0.3">
      <c r="A57" s="10" t="s">
        <v>2867</v>
      </c>
      <c r="B57" s="11" t="s">
        <v>2769</v>
      </c>
      <c r="C57" s="66" t="s">
        <v>2771</v>
      </c>
      <c r="D57" s="54">
        <v>204.31776310239201</v>
      </c>
      <c r="E57" s="50">
        <v>214.231347306674</v>
      </c>
      <c r="F57" s="48">
        <v>194.404178898109</v>
      </c>
      <c r="G57" s="48">
        <f>tab_m5_healthboards[[#This Row],[Age-Standardised Rate of Mortality (ASMR)]]-tab_m5_healthboards[[#This Row],[Lower Confidence Interval Limit]]</f>
        <v>9.913584204283012</v>
      </c>
      <c r="H57" s="17">
        <v>1694</v>
      </c>
    </row>
    <row r="58" spans="1:8" ht="16.2" customHeight="1" x14ac:dyDescent="0.3">
      <c r="A58" s="10" t="s">
        <v>2868</v>
      </c>
      <c r="B58" s="11" t="s">
        <v>2769</v>
      </c>
      <c r="C58" s="66" t="s">
        <v>2771</v>
      </c>
      <c r="D58" s="54">
        <v>45.861989422946898</v>
      </c>
      <c r="E58" s="50">
        <v>53.286700310903903</v>
      </c>
      <c r="F58" s="48">
        <v>38.437278534989801</v>
      </c>
      <c r="G58" s="48">
        <f>tab_m5_healthboards[[#This Row],[Age-Standardised Rate of Mortality (ASMR)]]-tab_m5_healthboards[[#This Row],[Lower Confidence Interval Limit]]</f>
        <v>7.4247108879570973</v>
      </c>
      <c r="H58" s="17">
        <v>153</v>
      </c>
    </row>
    <row r="59" spans="1:8" ht="16.2" customHeight="1" x14ac:dyDescent="0.3">
      <c r="A59" s="10" t="s">
        <v>2869</v>
      </c>
      <c r="B59" s="11" t="s">
        <v>2769</v>
      </c>
      <c r="C59" s="66" t="s">
        <v>2771</v>
      </c>
      <c r="D59" s="54">
        <v>197.51298809498499</v>
      </c>
      <c r="E59" s="50">
        <v>210.42931763342</v>
      </c>
      <c r="F59" s="48">
        <v>184.59665855655001</v>
      </c>
      <c r="G59" s="48">
        <f>tab_m5_healthboards[[#This Row],[Age-Standardised Rate of Mortality (ASMR)]]-tab_m5_healthboards[[#This Row],[Lower Confidence Interval Limit]]</f>
        <v>12.916329538434979</v>
      </c>
      <c r="H59" s="17">
        <v>986</v>
      </c>
    </row>
    <row r="60" spans="1:8" ht="16.2" customHeight="1" x14ac:dyDescent="0.3">
      <c r="A60" s="10" t="s">
        <v>2870</v>
      </c>
      <c r="B60" s="11" t="s">
        <v>2769</v>
      </c>
      <c r="C60" s="66" t="s">
        <v>2771</v>
      </c>
      <c r="D60" s="54">
        <v>124.475116963741</v>
      </c>
      <c r="E60" s="50">
        <v>133.210277431149</v>
      </c>
      <c r="F60" s="48">
        <v>115.739956496332</v>
      </c>
      <c r="G60" s="48">
        <f>tab_m5_healthboards[[#This Row],[Age-Standardised Rate of Mortality (ASMR)]]-tab_m5_healthboards[[#This Row],[Lower Confidence Interval Limit]]</f>
        <v>8.7351604674090026</v>
      </c>
      <c r="H60" s="17">
        <v>804</v>
      </c>
    </row>
    <row r="61" spans="1:8" ht="16.2" customHeight="1" x14ac:dyDescent="0.3">
      <c r="A61" s="10" t="s">
        <v>2871</v>
      </c>
      <c r="B61" s="11" t="s">
        <v>2769</v>
      </c>
      <c r="C61" s="66" t="s">
        <v>2771</v>
      </c>
      <c r="D61" s="54">
        <v>19.907782803577</v>
      </c>
      <c r="E61" s="50">
        <v>37.692860578836203</v>
      </c>
      <c r="F61" s="48">
        <v>2.1227050283178399</v>
      </c>
      <c r="G61" s="48">
        <f>tab_m5_healthboards[[#This Row],[Age-Standardised Rate of Mortality (ASMR)]]-tab_m5_healthboards[[#This Row],[Lower Confidence Interval Limit]]</f>
        <v>17.785077775259161</v>
      </c>
      <c r="H61" s="17">
        <v>5</v>
      </c>
    </row>
    <row r="62" spans="1:8" ht="16.2" customHeight="1" x14ac:dyDescent="0.3">
      <c r="A62" s="10" t="s">
        <v>2872</v>
      </c>
      <c r="B62" s="11" t="s">
        <v>2769</v>
      </c>
      <c r="C62" s="66" t="s">
        <v>2771</v>
      </c>
      <c r="D62" s="54">
        <v>28.118501247868</v>
      </c>
      <c r="E62" s="50">
        <v>52.131127745867502</v>
      </c>
      <c r="F62" s="48">
        <v>4.1058747498684101</v>
      </c>
      <c r="G62" s="48">
        <f>tab_m5_healthboards[[#This Row],[Age-Standardised Rate of Mortality (ASMR)]]-tab_m5_healthboards[[#This Row],[Lower Confidence Interval Limit]]</f>
        <v>24.012626497999591</v>
      </c>
      <c r="H62" s="17">
        <v>6</v>
      </c>
    </row>
    <row r="63" spans="1:8" ht="16.2" customHeight="1" x14ac:dyDescent="0.3">
      <c r="A63" s="10" t="s">
        <v>2873</v>
      </c>
      <c r="B63" s="11" t="s">
        <v>2769</v>
      </c>
      <c r="C63" s="66" t="s">
        <v>2771</v>
      </c>
      <c r="D63" s="54">
        <v>118.402743379371</v>
      </c>
      <c r="E63" s="50">
        <v>129.16899429028999</v>
      </c>
      <c r="F63" s="48">
        <v>107.636492468451</v>
      </c>
      <c r="G63" s="48">
        <f>tab_m5_healthboards[[#This Row],[Age-Standardised Rate of Mortality (ASMR)]]-tab_m5_healthboards[[#This Row],[Lower Confidence Interval Limit]]</f>
        <v>10.766250910920007</v>
      </c>
      <c r="H63" s="17">
        <v>473</v>
      </c>
    </row>
    <row r="64" spans="1:8" ht="16.2" customHeight="1" x14ac:dyDescent="0.3">
      <c r="A64" s="10" t="s">
        <v>2874</v>
      </c>
      <c r="B64" s="11" t="s">
        <v>2769</v>
      </c>
      <c r="C64" s="66" t="s">
        <v>2771</v>
      </c>
      <c r="D64" s="54">
        <v>15.5698728532332</v>
      </c>
      <c r="E64" s="50">
        <v>29.506748832822101</v>
      </c>
      <c r="F64" s="48">
        <v>1.63299687364417</v>
      </c>
      <c r="G64" s="48">
        <f>tab_m5_healthboards[[#This Row],[Age-Standardised Rate of Mortality (ASMR)]]-tab_m5_healthboards[[#This Row],[Lower Confidence Interval Limit]]</f>
        <v>13.936875979589029</v>
      </c>
      <c r="H64" s="17">
        <v>5</v>
      </c>
    </row>
    <row r="65" spans="1:8" ht="16.2" customHeight="1" x14ac:dyDescent="0.3">
      <c r="A65" s="10" t="s">
        <v>2860</v>
      </c>
      <c r="B65" s="11" t="s">
        <v>2769</v>
      </c>
      <c r="C65" s="66" t="s">
        <v>2771</v>
      </c>
      <c r="D65" s="54">
        <v>133.02119026452999</v>
      </c>
      <c r="E65" s="50">
        <v>136.47308884078501</v>
      </c>
      <c r="F65" s="48">
        <v>129.569291688275</v>
      </c>
      <c r="G65" s="48">
        <f>tab_m5_healthboards[[#This Row],[Age-Standardised Rate of Mortality (ASMR)]]-tab_m5_healthboards[[#This Row],[Lower Confidence Interval Limit]]</f>
        <v>3.4518985762549903</v>
      </c>
      <c r="H65" s="17">
        <v>5955</v>
      </c>
    </row>
    <row r="66" spans="1:8" ht="16.2" customHeight="1" x14ac:dyDescent="0.3">
      <c r="A66" s="10" t="s">
        <v>2861</v>
      </c>
      <c r="B66" s="11" t="s">
        <v>2769</v>
      </c>
      <c r="C66" s="66" t="s">
        <v>2728</v>
      </c>
      <c r="D66" s="53">
        <v>189.40371193816</v>
      </c>
      <c r="E66" s="49">
        <v>204.25159954929899</v>
      </c>
      <c r="F66" s="48">
        <v>174.55582432701999</v>
      </c>
      <c r="G66" s="48">
        <f>tab_m5_healthboards[[#This Row],[Age-Standardised Rate of Mortality (ASMR)]]-tab_m5_healthboards[[#This Row],[Lower Confidence Interval Limit]]</f>
        <v>14.84788761114001</v>
      </c>
      <c r="H66" s="17">
        <v>660</v>
      </c>
    </row>
    <row r="67" spans="1:8" ht="16.2" customHeight="1" x14ac:dyDescent="0.3">
      <c r="A67" s="10" t="s">
        <v>2862</v>
      </c>
      <c r="B67" s="11" t="s">
        <v>2769</v>
      </c>
      <c r="C67" s="66" t="s">
        <v>2728</v>
      </c>
      <c r="D67" s="52">
        <v>107.736184269288</v>
      </c>
      <c r="E67" s="49">
        <v>127.43685928581399</v>
      </c>
      <c r="F67" s="48">
        <v>88.035509252762694</v>
      </c>
      <c r="G67" s="48">
        <f>tab_m5_healthboards[[#This Row],[Age-Standardised Rate of Mortality (ASMR)]]-tab_m5_healthboards[[#This Row],[Lower Confidence Interval Limit]]</f>
        <v>19.70067501652531</v>
      </c>
      <c r="H67" s="17">
        <v>124</v>
      </c>
    </row>
    <row r="68" spans="1:8" ht="16.2" customHeight="1" x14ac:dyDescent="0.3">
      <c r="A68" s="10" t="s">
        <v>2863</v>
      </c>
      <c r="B68" s="11" t="s">
        <v>2769</v>
      </c>
      <c r="C68" s="66" t="s">
        <v>2728</v>
      </c>
      <c r="D68" s="54">
        <v>76.543223329865896</v>
      </c>
      <c r="E68" s="48">
        <v>90.149541535247906</v>
      </c>
      <c r="F68" s="48">
        <v>62.9369051244838</v>
      </c>
      <c r="G68" s="48">
        <f>tab_m5_healthboards[[#This Row],[Age-Standardised Rate of Mortality (ASMR)]]-tab_m5_healthboards[[#This Row],[Lower Confidence Interval Limit]]</f>
        <v>13.606318205382095</v>
      </c>
      <c r="H68" s="17">
        <v>128</v>
      </c>
    </row>
    <row r="69" spans="1:8" ht="16.2" customHeight="1" x14ac:dyDescent="0.3">
      <c r="A69" s="10" t="s">
        <v>2864</v>
      </c>
      <c r="B69" s="11" t="s">
        <v>2769</v>
      </c>
      <c r="C69" s="66" t="s">
        <v>2728</v>
      </c>
      <c r="D69" s="54">
        <v>127.440082588981</v>
      </c>
      <c r="E69" s="50">
        <v>139.822220149397</v>
      </c>
      <c r="F69" s="48">
        <v>115.05794502856401</v>
      </c>
      <c r="G69" s="48">
        <f>tab_m5_healthboards[[#This Row],[Age-Standardised Rate of Mortality (ASMR)]]-tab_m5_healthboards[[#This Row],[Lower Confidence Interval Limit]]</f>
        <v>12.382137560416993</v>
      </c>
      <c r="H69" s="17">
        <v>421</v>
      </c>
    </row>
    <row r="70" spans="1:8" ht="16.2" customHeight="1" x14ac:dyDescent="0.3">
      <c r="A70" s="10" t="s">
        <v>2865</v>
      </c>
      <c r="B70" s="11" t="s">
        <v>2769</v>
      </c>
      <c r="C70" s="66" t="s">
        <v>2728</v>
      </c>
      <c r="D70" s="54">
        <v>158.49792832050301</v>
      </c>
      <c r="E70" s="50">
        <v>174.49302520519001</v>
      </c>
      <c r="F70" s="48">
        <v>142.50283143581601</v>
      </c>
      <c r="G70" s="48">
        <f>tab_m5_healthboards[[#This Row],[Age-Standardised Rate of Mortality (ASMR)]]-tab_m5_healthboards[[#This Row],[Lower Confidence Interval Limit]]</f>
        <v>15.995096884687001</v>
      </c>
      <c r="H70" s="17">
        <v>401</v>
      </c>
    </row>
    <row r="71" spans="1:8" ht="16.2" customHeight="1" x14ac:dyDescent="0.3">
      <c r="A71" s="10" t="s">
        <v>2866</v>
      </c>
      <c r="B71" s="11" t="s">
        <v>2769</v>
      </c>
      <c r="C71" s="66" t="s">
        <v>2728</v>
      </c>
      <c r="D71" s="54">
        <v>96.633624564674406</v>
      </c>
      <c r="E71" s="50">
        <v>105.87596052098699</v>
      </c>
      <c r="F71" s="48">
        <v>87.391288608362203</v>
      </c>
      <c r="G71" s="48">
        <f>tab_m5_healthboards[[#This Row],[Age-Standardised Rate of Mortality (ASMR)]]-tab_m5_healthboards[[#This Row],[Lower Confidence Interval Limit]]</f>
        <v>9.2423359563122034</v>
      </c>
      <c r="H71" s="17">
        <v>441</v>
      </c>
    </row>
    <row r="72" spans="1:8" ht="16.2" customHeight="1" x14ac:dyDescent="0.3">
      <c r="A72" s="10" t="s">
        <v>2867</v>
      </c>
      <c r="B72" s="11" t="s">
        <v>2769</v>
      </c>
      <c r="C72" s="66" t="s">
        <v>2728</v>
      </c>
      <c r="D72" s="54">
        <v>232.09361675027901</v>
      </c>
      <c r="E72" s="50">
        <v>242.640033089566</v>
      </c>
      <c r="F72" s="48">
        <v>221.54720041099199</v>
      </c>
      <c r="G72" s="48">
        <f>tab_m5_healthboards[[#This Row],[Age-Standardised Rate of Mortality (ASMR)]]-tab_m5_healthboards[[#This Row],[Lower Confidence Interval Limit]]</f>
        <v>10.54641633928702</v>
      </c>
      <c r="H72" s="17">
        <v>1927</v>
      </c>
    </row>
    <row r="73" spans="1:8" ht="16.2" customHeight="1" x14ac:dyDescent="0.3">
      <c r="A73" s="10" t="s">
        <v>2868</v>
      </c>
      <c r="B73" s="11" t="s">
        <v>2769</v>
      </c>
      <c r="C73" s="66" t="s">
        <v>2728</v>
      </c>
      <c r="D73" s="54">
        <v>51.820205665708599</v>
      </c>
      <c r="E73" s="50">
        <v>59.679259095552403</v>
      </c>
      <c r="F73" s="48">
        <v>43.961152235864702</v>
      </c>
      <c r="G73" s="48">
        <f>tab_m5_healthboards[[#This Row],[Age-Standardised Rate of Mortality (ASMR)]]-tab_m5_healthboards[[#This Row],[Lower Confidence Interval Limit]]</f>
        <v>7.8590534298438968</v>
      </c>
      <c r="H73" s="17">
        <v>174</v>
      </c>
    </row>
    <row r="74" spans="1:8" ht="16.2" customHeight="1" x14ac:dyDescent="0.3">
      <c r="A74" s="10" t="s">
        <v>2869</v>
      </c>
      <c r="B74" s="11" t="s">
        <v>2769</v>
      </c>
      <c r="C74" s="66" t="s">
        <v>2728</v>
      </c>
      <c r="D74" s="54">
        <v>226.91735203112299</v>
      </c>
      <c r="E74" s="50">
        <v>240.706145469197</v>
      </c>
      <c r="F74" s="48">
        <v>213.12855859305</v>
      </c>
      <c r="G74" s="48">
        <f>tab_m5_healthboards[[#This Row],[Age-Standardised Rate of Mortality (ASMR)]]-tab_m5_healthboards[[#This Row],[Lower Confidence Interval Limit]]</f>
        <v>13.788793438072986</v>
      </c>
      <c r="H74" s="17">
        <v>1137</v>
      </c>
    </row>
    <row r="75" spans="1:8" ht="16.2" customHeight="1" x14ac:dyDescent="0.3">
      <c r="A75" s="10" t="s">
        <v>2870</v>
      </c>
      <c r="B75" s="11" t="s">
        <v>2769</v>
      </c>
      <c r="C75" s="66" t="s">
        <v>2728</v>
      </c>
      <c r="D75" s="54">
        <v>146.532911801746</v>
      </c>
      <c r="E75" s="50">
        <v>155.984375836998</v>
      </c>
      <c r="F75" s="48">
        <v>137.081447766493</v>
      </c>
      <c r="G75" s="48">
        <f>tab_m5_healthboards[[#This Row],[Age-Standardised Rate of Mortality (ASMR)]]-tab_m5_healthboards[[#This Row],[Lower Confidence Interval Limit]]</f>
        <v>9.4514640352529966</v>
      </c>
      <c r="H75" s="17">
        <v>949</v>
      </c>
    </row>
    <row r="76" spans="1:8" ht="16.2" customHeight="1" x14ac:dyDescent="0.3">
      <c r="A76" s="10" t="s">
        <v>2871</v>
      </c>
      <c r="B76" s="11" t="s">
        <v>2769</v>
      </c>
      <c r="C76" s="66" t="s">
        <v>2728</v>
      </c>
      <c r="D76" s="54">
        <v>27.286094041210202</v>
      </c>
      <c r="E76" s="50">
        <v>47.796144891154299</v>
      </c>
      <c r="F76" s="48">
        <v>6.7760431912660604</v>
      </c>
      <c r="G76" s="48">
        <f>tab_m5_healthboards[[#This Row],[Age-Standardised Rate of Mortality (ASMR)]]-tab_m5_healthboards[[#This Row],[Lower Confidence Interval Limit]]</f>
        <v>20.510050849944143</v>
      </c>
      <c r="H76" s="17">
        <v>7</v>
      </c>
    </row>
    <row r="77" spans="1:8" ht="16.2" customHeight="1" x14ac:dyDescent="0.3">
      <c r="A77" s="10" t="s">
        <v>2872</v>
      </c>
      <c r="B77" s="11" t="s">
        <v>2769</v>
      </c>
      <c r="C77" s="66" t="s">
        <v>2728</v>
      </c>
      <c r="D77" s="54">
        <v>32.339178179030299</v>
      </c>
      <c r="E77" s="50">
        <v>57.725458907567202</v>
      </c>
      <c r="F77" s="48">
        <v>6.9528974504933503</v>
      </c>
      <c r="G77" s="48">
        <f>tab_m5_healthboards[[#This Row],[Age-Standardised Rate of Mortality (ASMR)]]-tab_m5_healthboards[[#This Row],[Lower Confidence Interval Limit]]</f>
        <v>25.386280728536949</v>
      </c>
      <c r="H77" s="17">
        <v>7</v>
      </c>
    </row>
    <row r="78" spans="1:8" ht="16.2" customHeight="1" x14ac:dyDescent="0.3">
      <c r="A78" s="10" t="s">
        <v>2873</v>
      </c>
      <c r="B78" s="11" t="s">
        <v>2769</v>
      </c>
      <c r="C78" s="66" t="s">
        <v>2728</v>
      </c>
      <c r="D78" s="54">
        <v>141.06150207974301</v>
      </c>
      <c r="E78" s="50">
        <v>152.80568690484699</v>
      </c>
      <c r="F78" s="48">
        <v>129.31731725463999</v>
      </c>
      <c r="G78" s="48">
        <f>tab_m5_healthboards[[#This Row],[Age-Standardised Rate of Mortality (ASMR)]]-tab_m5_healthboards[[#This Row],[Lower Confidence Interval Limit]]</f>
        <v>11.744184825103019</v>
      </c>
      <c r="H78" s="17">
        <v>563</v>
      </c>
    </row>
    <row r="79" spans="1:8" ht="16.2" customHeight="1" x14ac:dyDescent="0.3">
      <c r="A79" s="10" t="s">
        <v>2874</v>
      </c>
      <c r="B79" s="11" t="s">
        <v>2769</v>
      </c>
      <c r="C79" s="66" t="s">
        <v>2728</v>
      </c>
      <c r="D79" s="54">
        <v>33.599364098248202</v>
      </c>
      <c r="E79" s="50">
        <v>54.7221326116738</v>
      </c>
      <c r="F79" s="48">
        <v>12.4765955848227</v>
      </c>
      <c r="G79" s="48">
        <f>tab_m5_healthboards[[#This Row],[Age-Standardised Rate of Mortality (ASMR)]]-tab_m5_healthboards[[#This Row],[Lower Confidence Interval Limit]]</f>
        <v>21.122768513425502</v>
      </c>
      <c r="H79" s="17">
        <v>10</v>
      </c>
    </row>
    <row r="80" spans="1:8" ht="16.2" customHeight="1" x14ac:dyDescent="0.3">
      <c r="A80" s="10" t="s">
        <v>2860</v>
      </c>
      <c r="B80" s="11" t="s">
        <v>2769</v>
      </c>
      <c r="C80" s="66" t="s">
        <v>2728</v>
      </c>
      <c r="D80" s="54">
        <v>154.970867190805</v>
      </c>
      <c r="E80" s="48">
        <v>158.689288930592</v>
      </c>
      <c r="F80" s="48">
        <v>151.25244545101799</v>
      </c>
      <c r="G80" s="48">
        <f>tab_m5_healthboards[[#This Row],[Age-Standardised Rate of Mortality (ASMR)]]-tab_m5_healthboards[[#This Row],[Lower Confidence Interval Limit]]</f>
        <v>3.7184217397870043</v>
      </c>
      <c r="H80" s="17">
        <v>6949</v>
      </c>
    </row>
    <row r="81" spans="1:8" ht="16.2" customHeight="1" x14ac:dyDescent="0.3">
      <c r="A81" s="10" t="s">
        <v>2861</v>
      </c>
      <c r="B81" s="11" t="s">
        <v>2769</v>
      </c>
      <c r="C81" s="66" t="s">
        <v>2727</v>
      </c>
      <c r="D81" s="54">
        <v>1504.62856796303</v>
      </c>
      <c r="E81" s="50">
        <v>1543.87414154768</v>
      </c>
      <c r="F81" s="48">
        <v>1465.3829943783701</v>
      </c>
      <c r="G81" s="48">
        <f>tab_m5_healthboards[[#This Row],[Age-Standardised Rate of Mortality (ASMR)]]-tab_m5_healthboards[[#This Row],[Lower Confidence Interval Limit]]</f>
        <v>39.245573584659951</v>
      </c>
      <c r="H81" s="17">
        <v>5345</v>
      </c>
    </row>
    <row r="82" spans="1:8" ht="16.2" customHeight="1" x14ac:dyDescent="0.3">
      <c r="A82" s="10" t="s">
        <v>2862</v>
      </c>
      <c r="B82" s="11" t="s">
        <v>2769</v>
      </c>
      <c r="C82" s="66" t="s">
        <v>2727</v>
      </c>
      <c r="D82" s="54">
        <v>1212.9266188077099</v>
      </c>
      <c r="E82" s="50">
        <v>1273.73171780759</v>
      </c>
      <c r="F82" s="48">
        <v>1152.1215198078301</v>
      </c>
      <c r="G82" s="48">
        <f>tab_m5_healthboards[[#This Row],[Age-Standardised Rate of Mortality (ASMR)]]-tab_m5_healthboards[[#This Row],[Lower Confidence Interval Limit]]</f>
        <v>60.805098999879874</v>
      </c>
      <c r="H82" s="17">
        <v>1428</v>
      </c>
    </row>
    <row r="83" spans="1:8" ht="16.2" customHeight="1" x14ac:dyDescent="0.3">
      <c r="A83" s="10" t="s">
        <v>2863</v>
      </c>
      <c r="B83" s="11" t="s">
        <v>2769</v>
      </c>
      <c r="C83" s="66" t="s">
        <v>2727</v>
      </c>
      <c r="D83" s="54">
        <v>1292.91841273713</v>
      </c>
      <c r="E83" s="50">
        <v>1345.9949422146101</v>
      </c>
      <c r="F83" s="48">
        <v>1239.8418832596401</v>
      </c>
      <c r="G83" s="48">
        <f>tab_m5_healthboards[[#This Row],[Age-Standardised Rate of Mortality (ASMR)]]-tab_m5_healthboards[[#This Row],[Lower Confidence Interval Limit]]</f>
        <v>53.076529477489885</v>
      </c>
      <c r="H83" s="17">
        <v>2159</v>
      </c>
    </row>
    <row r="84" spans="1:8" ht="16.2" customHeight="1" x14ac:dyDescent="0.3">
      <c r="A84" s="10" t="s">
        <v>2864</v>
      </c>
      <c r="B84" s="11" t="s">
        <v>2769</v>
      </c>
      <c r="C84" s="66" t="s">
        <v>2727</v>
      </c>
      <c r="D84" s="54">
        <v>1333.9588070264299</v>
      </c>
      <c r="E84" s="50">
        <v>1371.7973258966399</v>
      </c>
      <c r="F84" s="48">
        <v>1296.1202881562201</v>
      </c>
      <c r="G84" s="48">
        <f>tab_m5_healthboards[[#This Row],[Age-Standardised Rate of Mortality (ASMR)]]-tab_m5_healthboards[[#This Row],[Lower Confidence Interval Limit]]</f>
        <v>37.838518870209782</v>
      </c>
      <c r="H84" s="17">
        <v>4472</v>
      </c>
    </row>
    <row r="85" spans="1:8" ht="16.2" customHeight="1" x14ac:dyDescent="0.3">
      <c r="A85" s="10" t="s">
        <v>2865</v>
      </c>
      <c r="B85" s="11" t="s">
        <v>2769</v>
      </c>
      <c r="C85" s="66" t="s">
        <v>2727</v>
      </c>
      <c r="D85" s="54">
        <v>1394.28188770765</v>
      </c>
      <c r="E85" s="50">
        <v>1438.23065852069</v>
      </c>
      <c r="F85" s="48">
        <v>1350.3331168945999</v>
      </c>
      <c r="G85" s="48">
        <f>tab_m5_healthboards[[#This Row],[Age-Standardised Rate of Mortality (ASMR)]]-tab_m5_healthboards[[#This Row],[Lower Confidence Interval Limit]]</f>
        <v>43.948770813050032</v>
      </c>
      <c r="H85" s="17">
        <v>3640</v>
      </c>
    </row>
    <row r="86" spans="1:8" ht="16.2" customHeight="1" x14ac:dyDescent="0.3">
      <c r="A86" s="10" t="s">
        <v>2866</v>
      </c>
      <c r="B86" s="11" t="s">
        <v>2769</v>
      </c>
      <c r="C86" s="66" t="s">
        <v>2727</v>
      </c>
      <c r="D86" s="54">
        <v>1260.0280476053599</v>
      </c>
      <c r="E86" s="50">
        <v>1290.6760728177901</v>
      </c>
      <c r="F86" s="48">
        <v>1229.38002239292</v>
      </c>
      <c r="G86" s="48">
        <f>tab_m5_healthboards[[#This Row],[Age-Standardised Rate of Mortality (ASMR)]]-tab_m5_healthboards[[#This Row],[Lower Confidence Interval Limit]]</f>
        <v>30.648025212439961</v>
      </c>
      <c r="H86" s="17">
        <v>6046</v>
      </c>
    </row>
    <row r="87" spans="1:8" ht="16.2" customHeight="1" x14ac:dyDescent="0.3">
      <c r="A87" s="10" t="s">
        <v>2867</v>
      </c>
      <c r="B87" s="11" t="s">
        <v>2769</v>
      </c>
      <c r="C87" s="66" t="s">
        <v>2727</v>
      </c>
      <c r="D87" s="54">
        <v>1594.58218656146</v>
      </c>
      <c r="E87" s="50">
        <v>1620.3573940958699</v>
      </c>
      <c r="F87" s="48">
        <v>1568.8069790270399</v>
      </c>
      <c r="G87" s="48">
        <f>tab_m5_healthboards[[#This Row],[Age-Standardised Rate of Mortality (ASMR)]]-tab_m5_healthboards[[#This Row],[Lower Confidence Interval Limit]]</f>
        <v>25.775207534420133</v>
      </c>
      <c r="H87" s="17">
        <v>13893</v>
      </c>
    </row>
    <row r="88" spans="1:8" ht="16.2" customHeight="1" x14ac:dyDescent="0.3">
      <c r="A88" s="10" t="s">
        <v>2868</v>
      </c>
      <c r="B88" s="11" t="s">
        <v>2769</v>
      </c>
      <c r="C88" s="66" t="s">
        <v>2727</v>
      </c>
      <c r="D88" s="54">
        <v>1234.6898640135901</v>
      </c>
      <c r="E88" s="50">
        <v>1271.74302005763</v>
      </c>
      <c r="F88" s="48">
        <v>1197.6367079695401</v>
      </c>
      <c r="G88" s="48">
        <f>tab_m5_healthboards[[#This Row],[Age-Standardised Rate of Mortality (ASMR)]]-tab_m5_healthboards[[#This Row],[Lower Confidence Interval Limit]]</f>
        <v>37.053156044049956</v>
      </c>
      <c r="H88" s="17">
        <v>4026</v>
      </c>
    </row>
    <row r="89" spans="1:8" ht="16.2" customHeight="1" x14ac:dyDescent="0.3">
      <c r="A89" s="10" t="s">
        <v>2869</v>
      </c>
      <c r="B89" s="11" t="s">
        <v>2769</v>
      </c>
      <c r="C89" s="66" t="s">
        <v>2727</v>
      </c>
      <c r="D89" s="54">
        <v>1575.6120679230601</v>
      </c>
      <c r="E89" s="50">
        <v>1608.9855567325201</v>
      </c>
      <c r="F89" s="48">
        <v>1542.2385791136101</v>
      </c>
      <c r="G89" s="48">
        <f>tab_m5_healthboards[[#This Row],[Age-Standardised Rate of Mortality (ASMR)]]-tab_m5_healthboards[[#This Row],[Lower Confidence Interval Limit]]</f>
        <v>33.373488809450009</v>
      </c>
      <c r="H89" s="17">
        <v>8197</v>
      </c>
    </row>
    <row r="90" spans="1:8" ht="16.2" customHeight="1" x14ac:dyDescent="0.3">
      <c r="A90" s="10" t="s">
        <v>2870</v>
      </c>
      <c r="B90" s="11" t="s">
        <v>2769</v>
      </c>
      <c r="C90" s="66" t="s">
        <v>2727</v>
      </c>
      <c r="D90" s="54">
        <v>1285.8964803572701</v>
      </c>
      <c r="E90" s="50">
        <v>1312.0712481377</v>
      </c>
      <c r="F90" s="48">
        <v>1259.72171257684</v>
      </c>
      <c r="G90" s="48">
        <f>tab_m5_healthboards[[#This Row],[Age-Standardised Rate of Mortality (ASMR)]]-tab_m5_healthboards[[#This Row],[Lower Confidence Interval Limit]]</f>
        <v>26.174767780430102</v>
      </c>
      <c r="H90" s="17">
        <v>8685</v>
      </c>
    </row>
    <row r="91" spans="1:8" ht="16.2" customHeight="1" x14ac:dyDescent="0.3">
      <c r="A91" s="10" t="s">
        <v>2871</v>
      </c>
      <c r="B91" s="11" t="s">
        <v>2769</v>
      </c>
      <c r="C91" s="66" t="s">
        <v>2727</v>
      </c>
      <c r="D91" s="54">
        <v>1080.95466627017</v>
      </c>
      <c r="E91" s="50">
        <v>1206.7191299638901</v>
      </c>
      <c r="F91" s="48">
        <v>955.19020257645798</v>
      </c>
      <c r="G91" s="48">
        <f>tab_m5_healthboards[[#This Row],[Age-Standardised Rate of Mortality (ASMR)]]-tab_m5_healthboards[[#This Row],[Lower Confidence Interval Limit]]</f>
        <v>125.76446369371206</v>
      </c>
      <c r="H91" s="17">
        <v>267</v>
      </c>
    </row>
    <row r="92" spans="1:8" ht="16.2" customHeight="1" x14ac:dyDescent="0.3">
      <c r="A92" s="10" t="s">
        <v>2872</v>
      </c>
      <c r="B92" s="11" t="s">
        <v>2769</v>
      </c>
      <c r="C92" s="66" t="s">
        <v>2727</v>
      </c>
      <c r="D92" s="54">
        <v>1185.7686810093101</v>
      </c>
      <c r="E92" s="50">
        <v>1329.30655434658</v>
      </c>
      <c r="F92" s="48">
        <v>1042.2308076720401</v>
      </c>
      <c r="G92" s="48">
        <f>tab_m5_healthboards[[#This Row],[Age-Standardised Rate of Mortality (ASMR)]]-tab_m5_healthboards[[#This Row],[Lower Confidence Interval Limit]]</f>
        <v>143.53787333726996</v>
      </c>
      <c r="H92" s="17">
        <v>251</v>
      </c>
    </row>
    <row r="93" spans="1:8" ht="16.2" customHeight="1" x14ac:dyDescent="0.3">
      <c r="A93" s="10" t="s">
        <v>2873</v>
      </c>
      <c r="B93" s="11" t="s">
        <v>2769</v>
      </c>
      <c r="C93" s="66" t="s">
        <v>2727</v>
      </c>
      <c r="D93" s="54">
        <v>1312.1455913413199</v>
      </c>
      <c r="E93" s="50">
        <v>1346.41766444787</v>
      </c>
      <c r="F93" s="48">
        <v>1277.87351823476</v>
      </c>
      <c r="G93" s="48">
        <f>tab_m5_healthboards[[#This Row],[Age-Standardised Rate of Mortality (ASMR)]]-tab_m5_healthboards[[#This Row],[Lower Confidence Interval Limit]]</f>
        <v>34.272073106559901</v>
      </c>
      <c r="H93" s="17">
        <v>5204</v>
      </c>
    </row>
    <row r="94" spans="1:8" ht="16.2" customHeight="1" x14ac:dyDescent="0.3">
      <c r="A94" s="10" t="s">
        <v>2874</v>
      </c>
      <c r="B94" s="11" t="s">
        <v>2769</v>
      </c>
      <c r="C94" s="66" t="s">
        <v>2727</v>
      </c>
      <c r="D94" s="54">
        <v>1223.1531417423801</v>
      </c>
      <c r="E94" s="50">
        <v>1344.8208484955001</v>
      </c>
      <c r="F94" s="48">
        <v>1101.4854349892701</v>
      </c>
      <c r="G94" s="48">
        <f>tab_m5_healthboards[[#This Row],[Age-Standardised Rate of Mortality (ASMR)]]-tab_m5_healthboards[[#This Row],[Lower Confidence Interval Limit]]</f>
        <v>121.66770675311</v>
      </c>
      <c r="H94" s="17">
        <v>372</v>
      </c>
    </row>
    <row r="95" spans="1:8" ht="16.2" customHeight="1" x14ac:dyDescent="0.3">
      <c r="A95" s="10" t="s">
        <v>2860</v>
      </c>
      <c r="B95" s="11" t="s">
        <v>2769</v>
      </c>
      <c r="C95" s="66" t="s">
        <v>2727</v>
      </c>
      <c r="D95" s="54">
        <v>1392.81414808774</v>
      </c>
      <c r="E95" s="50">
        <v>1403.25367068845</v>
      </c>
      <c r="F95" s="48">
        <v>1382.37462548703</v>
      </c>
      <c r="G95" s="48">
        <f>tab_m5_healthboards[[#This Row],[Age-Standardised Rate of Mortality (ASMR)]]-tab_m5_healthboards[[#This Row],[Lower Confidence Interval Limit]]</f>
        <v>10.439522600710006</v>
      </c>
      <c r="H95" s="17">
        <v>63985</v>
      </c>
    </row>
    <row r="96" spans="1:8" ht="16.2" customHeight="1" x14ac:dyDescent="0.3">
      <c r="A96" s="10" t="s">
        <v>2861</v>
      </c>
      <c r="B96" s="11" t="s">
        <v>2770</v>
      </c>
      <c r="C96" s="66" t="s">
        <v>2771</v>
      </c>
      <c r="D96" s="54">
        <v>97.798793482492798</v>
      </c>
      <c r="E96" s="50">
        <v>106.642299058623</v>
      </c>
      <c r="F96" s="48">
        <v>88.955287906362898</v>
      </c>
      <c r="G96" s="48">
        <f>tab_m5_healthboards[[#This Row],[Age-Standardised Rate of Mortality (ASMR)]]-tab_m5_healthboards[[#This Row],[Lower Confidence Interval Limit]]</f>
        <v>8.8435055761298997</v>
      </c>
      <c r="H96" s="17">
        <v>470</v>
      </c>
    </row>
    <row r="97" spans="1:8" ht="16.2" customHeight="1" x14ac:dyDescent="0.3">
      <c r="A97" s="10" t="s">
        <v>2862</v>
      </c>
      <c r="B97" s="11" t="s">
        <v>2770</v>
      </c>
      <c r="C97" s="66" t="s">
        <v>2771</v>
      </c>
      <c r="D97" s="54">
        <v>56.505544957561497</v>
      </c>
      <c r="E97" s="50">
        <v>68.121246314927902</v>
      </c>
      <c r="F97" s="48">
        <v>44.889843600195199</v>
      </c>
      <c r="G97" s="48">
        <f>tab_m5_healthboards[[#This Row],[Age-Standardised Rate of Mortality (ASMR)]]-tab_m5_healthboards[[#This Row],[Lower Confidence Interval Limit]]</f>
        <v>11.615701357366298</v>
      </c>
      <c r="H97" s="17">
        <v>91</v>
      </c>
    </row>
    <row r="98" spans="1:8" ht="16.2" customHeight="1" x14ac:dyDescent="0.3">
      <c r="A98" s="10" t="s">
        <v>2863</v>
      </c>
      <c r="B98" s="11" t="s">
        <v>2770</v>
      </c>
      <c r="C98" s="66" t="s">
        <v>2771</v>
      </c>
      <c r="D98" s="54">
        <v>46.894648388232802</v>
      </c>
      <c r="E98" s="50">
        <v>56.141391756056699</v>
      </c>
      <c r="F98" s="48">
        <v>37.647905020408899</v>
      </c>
      <c r="G98" s="48">
        <f>tab_m5_healthboards[[#This Row],[Age-Standardised Rate of Mortality (ASMR)]]-tab_m5_healthboards[[#This Row],[Lower Confidence Interval Limit]]</f>
        <v>9.2467433678239033</v>
      </c>
      <c r="H98" s="17">
        <v>101</v>
      </c>
    </row>
    <row r="99" spans="1:8" ht="16.2" customHeight="1" x14ac:dyDescent="0.3">
      <c r="A99" s="10" t="s">
        <v>2864</v>
      </c>
      <c r="B99" s="11" t="s">
        <v>2770</v>
      </c>
      <c r="C99" s="66" t="s">
        <v>2771</v>
      </c>
      <c r="D99" s="54">
        <v>61.857850080758197</v>
      </c>
      <c r="E99" s="50">
        <v>69.105393796319802</v>
      </c>
      <c r="F99" s="48">
        <v>54.6103063651966</v>
      </c>
      <c r="G99" s="48">
        <f>tab_m5_healthboards[[#This Row],[Age-Standardised Rate of Mortality (ASMR)]]-tab_m5_healthboards[[#This Row],[Lower Confidence Interval Limit]]</f>
        <v>7.2475437155615978</v>
      </c>
      <c r="H99" s="17">
        <v>279</v>
      </c>
    </row>
    <row r="100" spans="1:8" ht="16.2" customHeight="1" x14ac:dyDescent="0.3">
      <c r="A100" s="10" t="s">
        <v>2865</v>
      </c>
      <c r="B100" s="11" t="s">
        <v>2770</v>
      </c>
      <c r="C100" s="66" t="s">
        <v>2771</v>
      </c>
      <c r="D100" s="54">
        <v>102.224993503408</v>
      </c>
      <c r="E100" s="50">
        <v>112.926952589186</v>
      </c>
      <c r="F100" s="48">
        <v>91.523034417629901</v>
      </c>
      <c r="G100" s="48">
        <f>tab_m5_healthboards[[#This Row],[Age-Standardised Rate of Mortality (ASMR)]]-tab_m5_healthboards[[#This Row],[Lower Confidence Interval Limit]]</f>
        <v>10.7019590857781</v>
      </c>
      <c r="H100" s="17">
        <v>349</v>
      </c>
    </row>
    <row r="101" spans="1:8" ht="16.2" customHeight="1" x14ac:dyDescent="0.3">
      <c r="A101" s="8" t="s">
        <v>2866</v>
      </c>
      <c r="B101" s="11" t="s">
        <v>2770</v>
      </c>
      <c r="C101" s="129" t="s">
        <v>2771</v>
      </c>
      <c r="D101" s="40">
        <v>50.491076483283997</v>
      </c>
      <c r="E101" s="36">
        <v>55.994457346688598</v>
      </c>
      <c r="F101" s="17">
        <v>44.987695619879403</v>
      </c>
      <c r="G101" s="48">
        <f>tab_m5_healthboards[[#This Row],[Age-Standardised Rate of Mortality (ASMR)]]-tab_m5_healthboards[[#This Row],[Lower Confidence Interval Limit]]</f>
        <v>5.503380863404594</v>
      </c>
      <c r="H101" s="17">
        <v>323</v>
      </c>
    </row>
    <row r="102" spans="1:8" ht="16.2" customHeight="1" x14ac:dyDescent="0.3">
      <c r="A102" s="8" t="s">
        <v>2867</v>
      </c>
      <c r="B102" s="11" t="s">
        <v>2770</v>
      </c>
      <c r="C102" s="129" t="s">
        <v>2771</v>
      </c>
      <c r="D102" s="40">
        <v>130.648571611108</v>
      </c>
      <c r="E102" s="36">
        <v>137.016373889861</v>
      </c>
      <c r="F102" s="17">
        <v>124.280769332356</v>
      </c>
      <c r="G102" s="48">
        <f>tab_m5_healthboards[[#This Row],[Age-Standardised Rate of Mortality (ASMR)]]-tab_m5_healthboards[[#This Row],[Lower Confidence Interval Limit]]</f>
        <v>6.367802278751995</v>
      </c>
      <c r="H102" s="17">
        <v>1620</v>
      </c>
    </row>
    <row r="103" spans="1:8" ht="16.2" customHeight="1" x14ac:dyDescent="0.3">
      <c r="A103" s="8" t="s">
        <v>2868</v>
      </c>
      <c r="B103" s="11" t="s">
        <v>2770</v>
      </c>
      <c r="C103" s="129" t="s">
        <v>2771</v>
      </c>
      <c r="D103" s="40">
        <v>34.906704065250601</v>
      </c>
      <c r="E103" s="36">
        <v>40.516236156344597</v>
      </c>
      <c r="F103" s="17">
        <v>29.297171974156601</v>
      </c>
      <c r="G103" s="48">
        <f>tab_m5_healthboards[[#This Row],[Age-Standardised Rate of Mortality (ASMR)]]-tab_m5_healthboards[[#This Row],[Lower Confidence Interval Limit]]</f>
        <v>5.6095320910939996</v>
      </c>
      <c r="H103" s="17">
        <v>150</v>
      </c>
    </row>
    <row r="104" spans="1:8" ht="16.2" customHeight="1" x14ac:dyDescent="0.3">
      <c r="A104" s="8" t="s">
        <v>2869</v>
      </c>
      <c r="B104" s="11" t="s">
        <v>2770</v>
      </c>
      <c r="C104" s="129" t="s">
        <v>2771</v>
      </c>
      <c r="D104" s="40">
        <v>120.64492512466001</v>
      </c>
      <c r="E104" s="36">
        <v>128.81352599257801</v>
      </c>
      <c r="F104" s="17">
        <v>112.47632425674099</v>
      </c>
      <c r="G104" s="48">
        <f>tab_m5_healthboards[[#This Row],[Age-Standardised Rate of Mortality (ASMR)]]-tab_m5_healthboards[[#This Row],[Lower Confidence Interval Limit]]</f>
        <v>8.168600867919011</v>
      </c>
      <c r="H104" s="17">
        <v>839</v>
      </c>
    </row>
    <row r="105" spans="1:8" ht="16.2" customHeight="1" x14ac:dyDescent="0.3">
      <c r="A105" s="8" t="s">
        <v>2870</v>
      </c>
      <c r="B105" s="11" t="s">
        <v>2770</v>
      </c>
      <c r="C105" s="129" t="s">
        <v>2771</v>
      </c>
      <c r="D105" s="40">
        <v>88.938291823953506</v>
      </c>
      <c r="E105" s="36">
        <v>94.989834993522706</v>
      </c>
      <c r="F105" s="17">
        <v>82.886748654384206</v>
      </c>
      <c r="G105" s="48">
        <f>tab_m5_healthboards[[#This Row],[Age-Standardised Rate of Mortality (ASMR)]]-tab_m5_healthboards[[#This Row],[Lower Confidence Interval Limit]]</f>
        <v>6.0515431695692996</v>
      </c>
      <c r="H105" s="17">
        <v>825</v>
      </c>
    </row>
    <row r="106" spans="1:8" ht="16.2" customHeight="1" x14ac:dyDescent="0.3">
      <c r="A106" s="8" t="s">
        <v>2871</v>
      </c>
      <c r="B106" s="11" t="s">
        <v>2770</v>
      </c>
      <c r="C106" s="129" t="s">
        <v>2771</v>
      </c>
      <c r="D106" s="40">
        <v>10.799677333751299</v>
      </c>
      <c r="E106" s="36">
        <v>23.023689398297801</v>
      </c>
      <c r="F106" s="17">
        <v>-1.4243347307952701</v>
      </c>
      <c r="G106" s="48">
        <f>tab_m5_healthboards[[#This Row],[Age-Standardised Rate of Mortality (ASMR)]]-tab_m5_healthboards[[#This Row],[Lower Confidence Interval Limit]]</f>
        <v>12.224012064546569</v>
      </c>
      <c r="H106" s="17">
        <v>3</v>
      </c>
    </row>
    <row r="107" spans="1:8" ht="16.2" customHeight="1" x14ac:dyDescent="0.3">
      <c r="A107" s="8" t="s">
        <v>2872</v>
      </c>
      <c r="B107" s="11" t="s">
        <v>2770</v>
      </c>
      <c r="C107" s="129" t="s">
        <v>2771</v>
      </c>
      <c r="D107" s="40">
        <v>36.636487679328198</v>
      </c>
      <c r="E107" s="36">
        <v>60.478564746791001</v>
      </c>
      <c r="F107" s="17">
        <v>12.7944106118654</v>
      </c>
      <c r="G107" s="48">
        <f>tab_m5_healthboards[[#This Row],[Age-Standardised Rate of Mortality (ASMR)]]-tab_m5_healthboards[[#This Row],[Lower Confidence Interval Limit]]</f>
        <v>23.842077067462796</v>
      </c>
      <c r="H107" s="17">
        <v>9</v>
      </c>
    </row>
    <row r="108" spans="1:8" ht="16.2" customHeight="1" x14ac:dyDescent="0.3">
      <c r="A108" s="8" t="s">
        <v>2873</v>
      </c>
      <c r="B108" s="11" t="s">
        <v>2770</v>
      </c>
      <c r="C108" s="129" t="s">
        <v>2771</v>
      </c>
      <c r="D108" s="40">
        <v>74.479573199393698</v>
      </c>
      <c r="E108" s="36">
        <v>81.746388961941506</v>
      </c>
      <c r="F108" s="17">
        <v>67.212757436845905</v>
      </c>
      <c r="G108" s="48">
        <f>tab_m5_healthboards[[#This Row],[Age-Standardised Rate of Mortality (ASMR)]]-tab_m5_healthboards[[#This Row],[Lower Confidence Interval Limit]]</f>
        <v>7.2668157625477932</v>
      </c>
      <c r="H108" s="17">
        <v>412</v>
      </c>
    </row>
    <row r="109" spans="1:8" ht="16.2" customHeight="1" x14ac:dyDescent="0.3">
      <c r="A109" s="8" t="s">
        <v>2874</v>
      </c>
      <c r="B109" s="11" t="s">
        <v>2770</v>
      </c>
      <c r="C109" s="129" t="s">
        <v>2771</v>
      </c>
      <c r="D109" s="40">
        <v>20.483881555321599</v>
      </c>
      <c r="E109" s="36">
        <v>34.008787530996798</v>
      </c>
      <c r="F109" s="17">
        <v>6.9589755796464798</v>
      </c>
      <c r="G109" s="48">
        <f>tab_m5_healthboards[[#This Row],[Age-Standardised Rate of Mortality (ASMR)]]-tab_m5_healthboards[[#This Row],[Lower Confidence Interval Limit]]</f>
        <v>13.524905975675118</v>
      </c>
      <c r="H109" s="17">
        <v>9</v>
      </c>
    </row>
    <row r="110" spans="1:8" ht="16.2" customHeight="1" x14ac:dyDescent="0.3">
      <c r="A110" s="10" t="s">
        <v>2860</v>
      </c>
      <c r="B110" s="11" t="s">
        <v>2770</v>
      </c>
      <c r="C110" s="66" t="s">
        <v>2771</v>
      </c>
      <c r="D110" s="54">
        <v>87.803616380434804</v>
      </c>
      <c r="E110" s="50">
        <v>90.125783891291803</v>
      </c>
      <c r="F110" s="48">
        <v>85.481448869577704</v>
      </c>
      <c r="G110" s="48">
        <f>tab_m5_healthboards[[#This Row],[Age-Standardised Rate of Mortality (ASMR)]]-tab_m5_healthboards[[#This Row],[Lower Confidence Interval Limit]]</f>
        <v>2.3221675108570992</v>
      </c>
      <c r="H110" s="17">
        <v>5480</v>
      </c>
    </row>
    <row r="111" spans="1:8" ht="16.2" customHeight="1" x14ac:dyDescent="0.3">
      <c r="A111" s="10" t="s">
        <v>2861</v>
      </c>
      <c r="B111" s="11" t="s">
        <v>2770</v>
      </c>
      <c r="C111" s="66" t="s">
        <v>2728</v>
      </c>
      <c r="D111" s="54">
        <v>122.463824352945</v>
      </c>
      <c r="E111" s="50">
        <v>132.33482470609999</v>
      </c>
      <c r="F111" s="48">
        <v>112.59282399979</v>
      </c>
      <c r="G111" s="48">
        <f>tab_m5_healthboards[[#This Row],[Age-Standardised Rate of Mortality (ASMR)]]-tab_m5_healthboards[[#This Row],[Lower Confidence Interval Limit]]</f>
        <v>9.8710003531549972</v>
      </c>
      <c r="H111" s="17">
        <v>590</v>
      </c>
    </row>
    <row r="112" spans="1:8" ht="16.2" customHeight="1" x14ac:dyDescent="0.3">
      <c r="A112" s="10" t="s">
        <v>2862</v>
      </c>
      <c r="B112" s="11" t="s">
        <v>2770</v>
      </c>
      <c r="C112" s="66" t="s">
        <v>2728</v>
      </c>
      <c r="D112" s="54">
        <v>67.218836261937099</v>
      </c>
      <c r="E112" s="50">
        <v>79.834072931355394</v>
      </c>
      <c r="F112" s="48">
        <v>54.603599592518698</v>
      </c>
      <c r="G112" s="48">
        <f>tab_m5_healthboards[[#This Row],[Age-Standardised Rate of Mortality (ASMR)]]-tab_m5_healthboards[[#This Row],[Lower Confidence Interval Limit]]</f>
        <v>12.615236669418401</v>
      </c>
      <c r="H112" s="17">
        <v>109</v>
      </c>
    </row>
    <row r="113" spans="1:8" ht="16.2" customHeight="1" x14ac:dyDescent="0.3">
      <c r="A113" s="10" t="s">
        <v>2863</v>
      </c>
      <c r="B113" s="11" t="s">
        <v>2770</v>
      </c>
      <c r="C113" s="66" t="s">
        <v>2728</v>
      </c>
      <c r="D113" s="54">
        <v>57.694586718515801</v>
      </c>
      <c r="E113" s="50">
        <v>67.901377843406706</v>
      </c>
      <c r="F113" s="48">
        <v>47.487795593624902</v>
      </c>
      <c r="G113" s="48">
        <f>tab_m5_healthboards[[#This Row],[Age-Standardised Rate of Mortality (ASMR)]]-tab_m5_healthboards[[#This Row],[Lower Confidence Interval Limit]]</f>
        <v>10.206791124890898</v>
      </c>
      <c r="H113" s="17">
        <v>125</v>
      </c>
    </row>
    <row r="114" spans="1:8" ht="16.2" customHeight="1" x14ac:dyDescent="0.3">
      <c r="A114" s="10" t="s">
        <v>2864</v>
      </c>
      <c r="B114" s="11" t="s">
        <v>2770</v>
      </c>
      <c r="C114" s="66" t="s">
        <v>2728</v>
      </c>
      <c r="D114" s="54">
        <v>73.973542501878399</v>
      </c>
      <c r="E114" s="50">
        <v>81.918082485367506</v>
      </c>
      <c r="F114" s="48">
        <v>66.029002518389305</v>
      </c>
      <c r="G114" s="48">
        <f>tab_m5_healthboards[[#This Row],[Age-Standardised Rate of Mortality (ASMR)]]-tab_m5_healthboards[[#This Row],[Lower Confidence Interval Limit]]</f>
        <v>7.9445399834890935</v>
      </c>
      <c r="H114" s="17">
        <v>332</v>
      </c>
    </row>
    <row r="115" spans="1:8" ht="16.2" customHeight="1" x14ac:dyDescent="0.3">
      <c r="A115" s="10" t="s">
        <v>2865</v>
      </c>
      <c r="B115" s="11" t="s">
        <v>2770</v>
      </c>
      <c r="C115" s="66" t="s">
        <v>2728</v>
      </c>
      <c r="D115" s="54">
        <v>120.094484938466</v>
      </c>
      <c r="E115" s="50">
        <v>131.68961767976299</v>
      </c>
      <c r="F115" s="48">
        <v>108.499352197169</v>
      </c>
      <c r="G115" s="48">
        <f>tab_m5_healthboards[[#This Row],[Age-Standardised Rate of Mortality (ASMR)]]-tab_m5_healthboards[[#This Row],[Lower Confidence Interval Limit]]</f>
        <v>11.595132741296993</v>
      </c>
      <c r="H115" s="17">
        <v>410</v>
      </c>
    </row>
    <row r="116" spans="1:8" ht="16.2" customHeight="1" x14ac:dyDescent="0.3">
      <c r="A116" s="10" t="s">
        <v>2866</v>
      </c>
      <c r="B116" s="11" t="s">
        <v>2770</v>
      </c>
      <c r="C116" s="66" t="s">
        <v>2728</v>
      </c>
      <c r="D116" s="54">
        <v>60.182844364179601</v>
      </c>
      <c r="E116" s="50">
        <v>66.189881813952994</v>
      </c>
      <c r="F116" s="48">
        <v>54.175806914406202</v>
      </c>
      <c r="G116" s="48">
        <f>tab_m5_healthboards[[#This Row],[Age-Standardised Rate of Mortality (ASMR)]]-tab_m5_healthboards[[#This Row],[Lower Confidence Interval Limit]]</f>
        <v>6.0070374497733994</v>
      </c>
      <c r="H116" s="17">
        <v>385</v>
      </c>
    </row>
    <row r="117" spans="1:8" ht="16.2" customHeight="1" x14ac:dyDescent="0.3">
      <c r="A117" s="10" t="s">
        <v>2867</v>
      </c>
      <c r="B117" s="11" t="s">
        <v>2770</v>
      </c>
      <c r="C117" s="66" t="s">
        <v>2728</v>
      </c>
      <c r="D117" s="54">
        <v>151.50229244316</v>
      </c>
      <c r="E117" s="50">
        <v>158.35180606630001</v>
      </c>
      <c r="F117" s="48">
        <v>144.65277882002101</v>
      </c>
      <c r="G117" s="48">
        <f>tab_m5_healthboards[[#This Row],[Age-Standardised Rate of Mortality (ASMR)]]-tab_m5_healthboards[[#This Row],[Lower Confidence Interval Limit]]</f>
        <v>6.8495136231389893</v>
      </c>
      <c r="H117" s="17">
        <v>1880</v>
      </c>
    </row>
    <row r="118" spans="1:8" ht="16.2" customHeight="1" x14ac:dyDescent="0.3">
      <c r="A118" s="10" t="s">
        <v>2868</v>
      </c>
      <c r="B118" s="11" t="s">
        <v>2770</v>
      </c>
      <c r="C118" s="66" t="s">
        <v>2728</v>
      </c>
      <c r="D118" s="54">
        <v>43.197588868516597</v>
      </c>
      <c r="E118" s="50">
        <v>49.443684703668097</v>
      </c>
      <c r="F118" s="48">
        <v>36.951493033364997</v>
      </c>
      <c r="G118" s="48">
        <f>tab_m5_healthboards[[#This Row],[Age-Standardised Rate of Mortality (ASMR)]]-tab_m5_healthboards[[#This Row],[Lower Confidence Interval Limit]]</f>
        <v>6.2460958351515998</v>
      </c>
      <c r="H118" s="17">
        <v>185</v>
      </c>
    </row>
    <row r="119" spans="1:8" ht="16.2" customHeight="1" x14ac:dyDescent="0.3">
      <c r="A119" s="10" t="s">
        <v>2869</v>
      </c>
      <c r="B119" s="11" t="s">
        <v>2770</v>
      </c>
      <c r="C119" s="66" t="s">
        <v>2728</v>
      </c>
      <c r="D119" s="54">
        <v>142.29968857587599</v>
      </c>
      <c r="E119" s="50">
        <v>151.15207242700001</v>
      </c>
      <c r="F119" s="48">
        <v>133.44730472475101</v>
      </c>
      <c r="G119" s="48">
        <f>tab_m5_healthboards[[#This Row],[Age-Standardised Rate of Mortality (ASMR)]]-tab_m5_healthboards[[#This Row],[Lower Confidence Interval Limit]]</f>
        <v>8.8523838511249835</v>
      </c>
      <c r="H119" s="17">
        <v>992</v>
      </c>
    </row>
    <row r="120" spans="1:8" ht="16.2" customHeight="1" x14ac:dyDescent="0.3">
      <c r="A120" s="10" t="s">
        <v>2870</v>
      </c>
      <c r="B120" s="11" t="s">
        <v>2770</v>
      </c>
      <c r="C120" s="66" t="s">
        <v>2728</v>
      </c>
      <c r="D120" s="54">
        <v>103.46544081630201</v>
      </c>
      <c r="E120" s="50">
        <v>109.99419140456899</v>
      </c>
      <c r="F120" s="48">
        <v>96.936690228034706</v>
      </c>
      <c r="G120" s="48">
        <f>tab_m5_healthboards[[#This Row],[Age-Standardised Rate of Mortality (ASMR)]]-tab_m5_healthboards[[#This Row],[Lower Confidence Interval Limit]]</f>
        <v>6.5287505882673003</v>
      </c>
      <c r="H120" s="17">
        <v>958</v>
      </c>
    </row>
    <row r="121" spans="1:8" ht="16.2" customHeight="1" x14ac:dyDescent="0.3">
      <c r="A121" s="10" t="s">
        <v>2871</v>
      </c>
      <c r="B121" s="11" t="s">
        <v>2770</v>
      </c>
      <c r="C121" s="66" t="s">
        <v>2728</v>
      </c>
      <c r="D121" s="54">
        <v>17.958369864597099</v>
      </c>
      <c r="E121" s="50">
        <v>33.708841131300801</v>
      </c>
      <c r="F121" s="48">
        <v>2.20789859789343</v>
      </c>
      <c r="G121" s="48">
        <f>tab_m5_healthboards[[#This Row],[Age-Standardised Rate of Mortality (ASMR)]]-tab_m5_healthboards[[#This Row],[Lower Confidence Interval Limit]]</f>
        <v>15.75047126670367</v>
      </c>
      <c r="H121" s="17">
        <v>5</v>
      </c>
    </row>
    <row r="122" spans="1:8" ht="16.2" customHeight="1" x14ac:dyDescent="0.3">
      <c r="A122" s="10" t="s">
        <v>2872</v>
      </c>
      <c r="B122" s="11" t="s">
        <v>2770</v>
      </c>
      <c r="C122" s="66" t="s">
        <v>2728</v>
      </c>
      <c r="D122" s="52">
        <v>36.636487679328198</v>
      </c>
      <c r="E122" s="49">
        <v>60.478564746791001</v>
      </c>
      <c r="F122" s="48">
        <v>12.7944106118654</v>
      </c>
      <c r="G122" s="48">
        <f>tab_m5_healthboards[[#This Row],[Age-Standardised Rate of Mortality (ASMR)]]-tab_m5_healthboards[[#This Row],[Lower Confidence Interval Limit]]</f>
        <v>23.842077067462796</v>
      </c>
      <c r="H122" s="17">
        <v>9</v>
      </c>
    </row>
    <row r="123" spans="1:8" ht="16.2" customHeight="1" x14ac:dyDescent="0.3">
      <c r="A123" s="10" t="s">
        <v>2873</v>
      </c>
      <c r="B123" s="11" t="s">
        <v>2770</v>
      </c>
      <c r="C123" s="66" t="s">
        <v>2728</v>
      </c>
      <c r="D123" s="52">
        <v>86.248286259502905</v>
      </c>
      <c r="E123" s="49">
        <v>94.061794021764101</v>
      </c>
      <c r="F123" s="48">
        <v>78.434778497241695</v>
      </c>
      <c r="G123" s="48">
        <f>tab_m5_healthboards[[#This Row],[Age-Standardised Rate of Mortality (ASMR)]]-tab_m5_healthboards[[#This Row],[Lower Confidence Interval Limit]]</f>
        <v>7.8135077622612101</v>
      </c>
      <c r="H123" s="17">
        <v>477</v>
      </c>
    </row>
    <row r="124" spans="1:8" ht="16.2" customHeight="1" x14ac:dyDescent="0.3">
      <c r="A124" s="10" t="s">
        <v>2874</v>
      </c>
      <c r="B124" s="11" t="s">
        <v>2770</v>
      </c>
      <c r="C124" s="66" t="s">
        <v>2728</v>
      </c>
      <c r="D124" s="53">
        <v>37.034177155579201</v>
      </c>
      <c r="E124" s="49">
        <v>56.393620602300501</v>
      </c>
      <c r="F124" s="48">
        <v>17.674733708858</v>
      </c>
      <c r="G124" s="48">
        <f>tab_m5_healthboards[[#This Row],[Age-Standardised Rate of Mortality (ASMR)]]-tab_m5_healthboards[[#This Row],[Lower Confidence Interval Limit]]</f>
        <v>19.359443446721201</v>
      </c>
      <c r="H124" s="17">
        <v>15</v>
      </c>
    </row>
    <row r="125" spans="1:8" ht="16.2" customHeight="1" x14ac:dyDescent="0.3">
      <c r="A125" s="10" t="s">
        <v>2860</v>
      </c>
      <c r="B125" s="11" t="s">
        <v>2770</v>
      </c>
      <c r="C125" s="66" t="s">
        <v>2728</v>
      </c>
      <c r="D125" s="54">
        <v>103.764175162895</v>
      </c>
      <c r="E125" s="50">
        <v>106.287846045393</v>
      </c>
      <c r="F125" s="48">
        <v>101.240504280397</v>
      </c>
      <c r="G125" s="48">
        <f>tab_m5_healthboards[[#This Row],[Age-Standardised Rate of Mortality (ASMR)]]-tab_m5_healthboards[[#This Row],[Lower Confidence Interval Limit]]</f>
        <v>2.5236708824979956</v>
      </c>
      <c r="H125" s="17">
        <v>6472</v>
      </c>
    </row>
    <row r="126" spans="1:8" ht="16.2" customHeight="1" x14ac:dyDescent="0.3">
      <c r="A126" s="10" t="s">
        <v>2861</v>
      </c>
      <c r="B126" s="11" t="s">
        <v>2770</v>
      </c>
      <c r="C126" s="66" t="s">
        <v>2727</v>
      </c>
      <c r="D126" s="54">
        <v>1098.0510040510101</v>
      </c>
      <c r="E126" s="50">
        <v>1126.6953273652</v>
      </c>
      <c r="F126" s="48">
        <v>1069.4066807368199</v>
      </c>
      <c r="G126" s="48">
        <f>tab_m5_healthboards[[#This Row],[Age-Standardised Rate of Mortality (ASMR)]]-tab_m5_healthboards[[#This Row],[Lower Confidence Interval Limit]]</f>
        <v>28.64432331419016</v>
      </c>
      <c r="H126" s="17">
        <v>5225</v>
      </c>
    </row>
    <row r="127" spans="1:8" ht="16.2" customHeight="1" x14ac:dyDescent="0.3">
      <c r="A127" s="10" t="s">
        <v>2862</v>
      </c>
      <c r="B127" s="11" t="s">
        <v>2770</v>
      </c>
      <c r="C127" s="66" t="s">
        <v>2727</v>
      </c>
      <c r="D127" s="54">
        <v>907.44643342669497</v>
      </c>
      <c r="E127" s="50">
        <v>952.51625775084995</v>
      </c>
      <c r="F127" s="48">
        <v>862.37660910253896</v>
      </c>
      <c r="G127" s="48">
        <f>tab_m5_healthboards[[#This Row],[Age-Standardised Rate of Mortality (ASMR)]]-tab_m5_healthboards[[#This Row],[Lower Confidence Interval Limit]]</f>
        <v>45.069824324156002</v>
      </c>
      <c r="H127" s="17">
        <v>1429</v>
      </c>
    </row>
    <row r="128" spans="1:8" ht="16.2" customHeight="1" x14ac:dyDescent="0.3">
      <c r="A128" s="10" t="s">
        <v>2863</v>
      </c>
      <c r="B128" s="11" t="s">
        <v>2770</v>
      </c>
      <c r="C128" s="66" t="s">
        <v>2727</v>
      </c>
      <c r="D128" s="54">
        <v>985.71442645840898</v>
      </c>
      <c r="E128" s="50">
        <v>1026.8194551356701</v>
      </c>
      <c r="F128" s="48">
        <v>944.60939778115005</v>
      </c>
      <c r="G128" s="48">
        <f>tab_m5_healthboards[[#This Row],[Age-Standardised Rate of Mortality (ASMR)]]-tab_m5_healthboards[[#This Row],[Lower Confidence Interval Limit]]</f>
        <v>41.105028677258929</v>
      </c>
      <c r="H128" s="17">
        <v>2072</v>
      </c>
    </row>
    <row r="129" spans="1:8" ht="16.2" customHeight="1" x14ac:dyDescent="0.3">
      <c r="A129" s="10" t="s">
        <v>2864</v>
      </c>
      <c r="B129" s="11" t="s">
        <v>2770</v>
      </c>
      <c r="C129" s="66" t="s">
        <v>2727</v>
      </c>
      <c r="D129" s="54">
        <v>1012.04410180661</v>
      </c>
      <c r="E129" s="50">
        <v>1040.4320115574801</v>
      </c>
      <c r="F129" s="48">
        <v>983.656192055735</v>
      </c>
      <c r="G129" s="48">
        <f>tab_m5_healthboards[[#This Row],[Age-Standardised Rate of Mortality (ASMR)]]-tab_m5_healthboards[[#This Row],[Lower Confidence Interval Limit]]</f>
        <v>28.387909750874996</v>
      </c>
      <c r="H129" s="17">
        <v>4490</v>
      </c>
    </row>
    <row r="130" spans="1:8" ht="16.2" customHeight="1" x14ac:dyDescent="0.3">
      <c r="A130" s="10" t="s">
        <v>2865</v>
      </c>
      <c r="B130" s="11" t="s">
        <v>2770</v>
      </c>
      <c r="C130" s="66" t="s">
        <v>2727</v>
      </c>
      <c r="D130" s="54">
        <v>1060.7603748470599</v>
      </c>
      <c r="E130" s="50">
        <v>1093.8445126161</v>
      </c>
      <c r="F130" s="48">
        <v>1027.67623707802</v>
      </c>
      <c r="G130" s="48">
        <f>tab_m5_healthboards[[#This Row],[Age-Standardised Rate of Mortality (ASMR)]]-tab_m5_healthboards[[#This Row],[Lower Confidence Interval Limit]]</f>
        <v>33.084137769039899</v>
      </c>
      <c r="H130" s="17">
        <v>3598</v>
      </c>
    </row>
    <row r="131" spans="1:8" ht="16.2" customHeight="1" x14ac:dyDescent="0.3">
      <c r="A131" s="10" t="s">
        <v>2866</v>
      </c>
      <c r="B131" s="11" t="s">
        <v>2770</v>
      </c>
      <c r="C131" s="66" t="s">
        <v>2727</v>
      </c>
      <c r="D131" s="54">
        <v>935.16835628138097</v>
      </c>
      <c r="E131" s="50">
        <v>958.03895326583495</v>
      </c>
      <c r="F131" s="48">
        <v>912.29775929692698</v>
      </c>
      <c r="G131" s="48">
        <f>tab_m5_healthboards[[#This Row],[Age-Standardised Rate of Mortality (ASMR)]]-tab_m5_healthboards[[#This Row],[Lower Confidence Interval Limit]]</f>
        <v>22.870596984453982</v>
      </c>
      <c r="H131" s="17">
        <v>5927</v>
      </c>
    </row>
    <row r="132" spans="1:8" x14ac:dyDescent="0.3">
      <c r="A132" s="10" t="s">
        <v>2867</v>
      </c>
      <c r="B132" s="11" t="s">
        <v>2770</v>
      </c>
      <c r="C132" s="73" t="s">
        <v>2727</v>
      </c>
      <c r="D132" s="54">
        <v>1142.64199189699</v>
      </c>
      <c r="E132" s="50">
        <v>1160.81081155945</v>
      </c>
      <c r="F132" s="48">
        <v>1124.47317223453</v>
      </c>
      <c r="G132" s="48">
        <f>tab_m5_healthboards[[#This Row],[Age-Standardised Rate of Mortality (ASMR)]]-tab_m5_healthboards[[#This Row],[Lower Confidence Interval Limit]]</f>
        <v>18.16881966246001</v>
      </c>
      <c r="H132" s="17">
        <v>14092</v>
      </c>
    </row>
    <row r="133" spans="1:8" x14ac:dyDescent="0.3">
      <c r="A133" s="10" t="s">
        <v>2868</v>
      </c>
      <c r="B133" s="11" t="s">
        <v>2770</v>
      </c>
      <c r="C133" s="73" t="s">
        <v>2727</v>
      </c>
      <c r="D133" s="54">
        <v>898.97608136710198</v>
      </c>
      <c r="E133" s="50">
        <v>926.55934544710101</v>
      </c>
      <c r="F133" s="48">
        <v>871.39281728710398</v>
      </c>
      <c r="G133" s="48">
        <f>tab_m5_healthboards[[#This Row],[Age-Standardised Rate of Mortality (ASMR)]]-tab_m5_healthboards[[#This Row],[Lower Confidence Interval Limit]]</f>
        <v>27.583264079998003</v>
      </c>
      <c r="H133" s="17">
        <v>3816</v>
      </c>
    </row>
    <row r="134" spans="1:8" x14ac:dyDescent="0.3">
      <c r="A134" s="10" t="s">
        <v>2869</v>
      </c>
      <c r="B134" s="11" t="s">
        <v>2770</v>
      </c>
      <c r="C134" s="73" t="s">
        <v>2727</v>
      </c>
      <c r="D134" s="52">
        <v>1183.2669071287501</v>
      </c>
      <c r="E134" s="49">
        <v>1207.53412845147</v>
      </c>
      <c r="F134" s="48">
        <v>1158.9996858060299</v>
      </c>
      <c r="G134" s="48">
        <f>tab_m5_healthboards[[#This Row],[Age-Standardised Rate of Mortality (ASMR)]]-tab_m5_healthboards[[#This Row],[Lower Confidence Interval Limit]]</f>
        <v>24.267221322720161</v>
      </c>
      <c r="H134" s="17">
        <v>8290</v>
      </c>
    </row>
    <row r="135" spans="1:8" x14ac:dyDescent="0.3">
      <c r="A135" s="10" t="s">
        <v>2870</v>
      </c>
      <c r="B135" s="11" t="s">
        <v>2770</v>
      </c>
      <c r="C135" s="73" t="s">
        <v>2727</v>
      </c>
      <c r="D135" s="52">
        <v>956.54929587469201</v>
      </c>
      <c r="E135" s="49">
        <v>975.770400635378</v>
      </c>
      <c r="F135" s="48">
        <v>937.32819111400602</v>
      </c>
      <c r="G135" s="48">
        <f>tab_m5_healthboards[[#This Row],[Age-Standardised Rate of Mortality (ASMR)]]-tab_m5_healthboards[[#This Row],[Lower Confidence Interval Limit]]</f>
        <v>19.221104760685989</v>
      </c>
      <c r="H135" s="17">
        <v>8770</v>
      </c>
    </row>
    <row r="136" spans="1:8" x14ac:dyDescent="0.3">
      <c r="A136" s="10" t="s">
        <v>2871</v>
      </c>
      <c r="B136" s="11" t="s">
        <v>2770</v>
      </c>
      <c r="C136" s="73" t="s">
        <v>2727</v>
      </c>
      <c r="D136" s="52">
        <v>869.36731901734902</v>
      </c>
      <c r="E136" s="49">
        <v>969.92788194106197</v>
      </c>
      <c r="F136" s="48">
        <v>768.80675609363504</v>
      </c>
      <c r="G136" s="48">
        <f>tab_m5_healthboards[[#This Row],[Age-Standardised Rate of Mortality (ASMR)]]-tab_m5_healthboards[[#This Row],[Lower Confidence Interval Limit]]</f>
        <v>100.56056292371397</v>
      </c>
      <c r="H136" s="17">
        <v>261</v>
      </c>
    </row>
    <row r="137" spans="1:8" x14ac:dyDescent="0.3">
      <c r="A137" s="10" t="s">
        <v>2872</v>
      </c>
      <c r="B137" s="11" t="s">
        <v>2770</v>
      </c>
      <c r="C137" s="73" t="s">
        <v>2727</v>
      </c>
      <c r="D137" s="53">
        <v>853.46455308560496</v>
      </c>
      <c r="E137" s="49">
        <v>962.05321877269898</v>
      </c>
      <c r="F137" s="48">
        <v>744.87588739851003</v>
      </c>
      <c r="G137" s="48">
        <f>tab_m5_healthboards[[#This Row],[Age-Standardised Rate of Mortality (ASMR)]]-tab_m5_healthboards[[#This Row],[Lower Confidence Interval Limit]]</f>
        <v>108.58866568709493</v>
      </c>
      <c r="H137" s="17">
        <v>212</v>
      </c>
    </row>
    <row r="138" spans="1:8" x14ac:dyDescent="0.3">
      <c r="A138" s="10" t="s">
        <v>2873</v>
      </c>
      <c r="B138" s="11" t="s">
        <v>2770</v>
      </c>
      <c r="C138" s="73" t="s">
        <v>2727</v>
      </c>
      <c r="D138" s="53">
        <v>975.30930470492297</v>
      </c>
      <c r="E138" s="49">
        <v>1001.03657114084</v>
      </c>
      <c r="F138" s="48">
        <v>949.58203826900603</v>
      </c>
      <c r="G138" s="48">
        <f>tab_m5_healthboards[[#This Row],[Age-Standardised Rate of Mortality (ASMR)]]-tab_m5_healthboards[[#This Row],[Lower Confidence Interval Limit]]</f>
        <v>25.727266435916931</v>
      </c>
      <c r="H138" s="17">
        <v>5275</v>
      </c>
    </row>
    <row r="139" spans="1:8" x14ac:dyDescent="0.3">
      <c r="A139" s="10" t="s">
        <v>2874</v>
      </c>
      <c r="B139" s="11" t="s">
        <v>2770</v>
      </c>
      <c r="C139" s="73" t="s">
        <v>2727</v>
      </c>
      <c r="D139" s="53">
        <v>898.20174590301599</v>
      </c>
      <c r="E139" s="49">
        <v>987.21366600863098</v>
      </c>
      <c r="F139" s="48">
        <v>809.189825797401</v>
      </c>
      <c r="G139" s="48">
        <f>tab_m5_healthboards[[#This Row],[Age-Standardised Rate of Mortality (ASMR)]]-tab_m5_healthboards[[#This Row],[Lower Confidence Interval Limit]]</f>
        <v>89.01192010561499</v>
      </c>
      <c r="H139" s="17">
        <v>381</v>
      </c>
    </row>
    <row r="140" spans="1:8" x14ac:dyDescent="0.3">
      <c r="A140" s="10" t="s">
        <v>2860</v>
      </c>
      <c r="B140" s="11" t="s">
        <v>2770</v>
      </c>
      <c r="C140" s="73" t="s">
        <v>2727</v>
      </c>
      <c r="D140" s="54">
        <v>1032.6346251803</v>
      </c>
      <c r="E140" s="50">
        <v>1040.32044839533</v>
      </c>
      <c r="F140" s="48">
        <v>1024.9488019652799</v>
      </c>
      <c r="G140" s="48">
        <f>tab_m5_healthboards[[#This Row],[Age-Standardised Rate of Mortality (ASMR)]]-tab_m5_healthboards[[#This Row],[Lower Confidence Interval Limit]]</f>
        <v>7.6858232150200365</v>
      </c>
      <c r="H140" s="17">
        <v>63838</v>
      </c>
    </row>
  </sheetData>
  <hyperlinks>
    <hyperlink ref="A4" location="Contents!A1" display="Back to table of contents"/>
  </hyperlink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2"/>
  <sheetViews>
    <sheetView workbookViewId="0"/>
  </sheetViews>
  <sheetFormatPr defaultColWidth="9.33203125" defaultRowHeight="15.6" x14ac:dyDescent="0.3"/>
  <cols>
    <col min="1" max="1" width="32.33203125" style="7" customWidth="1"/>
    <col min="2" max="2" width="16.6640625" style="7" customWidth="1"/>
    <col min="3" max="3" width="28.5546875" style="7" bestFit="1" customWidth="1"/>
    <col min="4" max="4" width="16.6640625" style="7" customWidth="1"/>
    <col min="5" max="5" width="16.6640625" style="42" customWidth="1"/>
    <col min="6" max="7" width="16.6640625" style="41" customWidth="1"/>
    <col min="8" max="8" width="16.6640625" style="7" customWidth="1"/>
    <col min="9" max="16384" width="9.33203125" style="7"/>
  </cols>
  <sheetData>
    <row r="1" spans="1:8" s="4" customFormat="1" x14ac:dyDescent="0.3">
      <c r="A1" s="3" t="s">
        <v>2828</v>
      </c>
      <c r="E1" s="36"/>
      <c r="F1" s="13"/>
      <c r="G1" s="13"/>
    </row>
    <row r="2" spans="1:8" s="4" customFormat="1" ht="15" x14ac:dyDescent="0.25">
      <c r="A2" s="5" t="s">
        <v>2853</v>
      </c>
      <c r="E2" s="36"/>
      <c r="F2" s="13"/>
      <c r="G2" s="13"/>
    </row>
    <row r="3" spans="1:8" s="4" customFormat="1" ht="15" x14ac:dyDescent="0.25">
      <c r="A3" s="5" t="s">
        <v>16</v>
      </c>
      <c r="E3" s="36"/>
      <c r="F3" s="13"/>
      <c r="G3" s="13"/>
    </row>
    <row r="4" spans="1:8" s="4" customFormat="1" ht="30" customHeight="1" x14ac:dyDescent="0.25">
      <c r="A4" s="6" t="s">
        <v>20</v>
      </c>
      <c r="E4" s="36"/>
      <c r="F4" s="13"/>
      <c r="G4" s="13"/>
    </row>
    <row r="5" spans="1:8" ht="95.1" customHeight="1" thickBot="1" x14ac:dyDescent="0.35">
      <c r="A5" s="87" t="s">
        <v>130</v>
      </c>
      <c r="B5" s="88" t="s">
        <v>59</v>
      </c>
      <c r="C5" s="88" t="s">
        <v>60</v>
      </c>
      <c r="D5" s="44" t="s">
        <v>56</v>
      </c>
      <c r="E5" s="90" t="s">
        <v>2773</v>
      </c>
      <c r="F5" s="91" t="s">
        <v>2774</v>
      </c>
      <c r="G5" s="91" t="s">
        <v>2772</v>
      </c>
      <c r="H5" s="91" t="s">
        <v>55</v>
      </c>
    </row>
    <row r="6" spans="1:8" ht="16.2" customHeight="1" x14ac:dyDescent="0.3">
      <c r="A6" s="8" t="s">
        <v>133</v>
      </c>
      <c r="B6" s="11" t="s">
        <v>2768</v>
      </c>
      <c r="C6" s="132" t="s">
        <v>2771</v>
      </c>
      <c r="D6" s="54">
        <v>90.027871958363093</v>
      </c>
      <c r="E6" s="50">
        <v>99.625293578519404</v>
      </c>
      <c r="F6" s="48">
        <v>80.430450338206697</v>
      </c>
      <c r="G6" s="48">
        <f>tab_m6_councils[[#This Row],[Age-Standardised Rate of Mortality (ASMR)]]-tab_m6_councils[[#This Row],[Lower Confidence Interval Limit]]</f>
        <v>9.5974216201563962</v>
      </c>
      <c r="H6" s="17">
        <v>338</v>
      </c>
    </row>
    <row r="7" spans="1:8" ht="16.2" customHeight="1" x14ac:dyDescent="0.3">
      <c r="A7" s="8" t="s">
        <v>232</v>
      </c>
      <c r="B7" s="11" t="s">
        <v>2768</v>
      </c>
      <c r="C7" s="132" t="s">
        <v>2771</v>
      </c>
      <c r="D7" s="54">
        <v>60.677087136267701</v>
      </c>
      <c r="E7" s="50">
        <v>67.507793394699505</v>
      </c>
      <c r="F7" s="48">
        <v>53.846380877835799</v>
      </c>
      <c r="G7" s="48">
        <f>tab_m6_councils[[#This Row],[Age-Standardised Rate of Mortality (ASMR)]]-tab_m6_councils[[#This Row],[Lower Confidence Interval Limit]]</f>
        <v>6.8307062584319027</v>
      </c>
      <c r="H7" s="17">
        <v>306</v>
      </c>
    </row>
    <row r="8" spans="1:8" ht="16.2" customHeight="1" x14ac:dyDescent="0.3">
      <c r="A8" s="8" t="s">
        <v>351</v>
      </c>
      <c r="B8" s="11" t="s">
        <v>2768</v>
      </c>
      <c r="C8" s="132" t="s">
        <v>2771</v>
      </c>
      <c r="D8" s="54">
        <v>69.067270010684197</v>
      </c>
      <c r="E8" s="50">
        <v>78.758403710800806</v>
      </c>
      <c r="F8" s="48">
        <v>59.376136310567503</v>
      </c>
      <c r="G8" s="48">
        <f>tab_m6_councils[[#This Row],[Age-Standardised Rate of Mortality (ASMR)]]-tab_m6_councils[[#This Row],[Lower Confidence Interval Limit]]</f>
        <v>9.6911337001166942</v>
      </c>
      <c r="H8" s="17">
        <v>196</v>
      </c>
    </row>
    <row r="9" spans="1:8" ht="16.2" customHeight="1" x14ac:dyDescent="0.3">
      <c r="A9" s="8" t="s">
        <v>404</v>
      </c>
      <c r="B9" s="11" t="s">
        <v>2768</v>
      </c>
      <c r="C9" s="132" t="s">
        <v>2771</v>
      </c>
      <c r="D9" s="54">
        <v>55.947970944961597</v>
      </c>
      <c r="E9" s="50">
        <v>65.937069320125005</v>
      </c>
      <c r="F9" s="48">
        <v>45.958872569798203</v>
      </c>
      <c r="G9" s="48">
        <f>tab_m6_councils[[#This Row],[Age-Standardised Rate of Mortality (ASMR)]]-tab_m6_councils[[#This Row],[Lower Confidence Interval Limit]]</f>
        <v>9.9890983751633939</v>
      </c>
      <c r="H9" s="17">
        <v>123</v>
      </c>
    </row>
    <row r="10" spans="1:8" ht="16.2" customHeight="1" x14ac:dyDescent="0.3">
      <c r="A10" s="8" t="s">
        <v>824</v>
      </c>
      <c r="B10" s="11" t="s">
        <v>2768</v>
      </c>
      <c r="C10" s="132" t="s">
        <v>2771</v>
      </c>
      <c r="D10" s="54">
        <v>101.248389586314</v>
      </c>
      <c r="E10" s="50">
        <v>107.90993262942899</v>
      </c>
      <c r="F10" s="48">
        <v>94.586846543199101</v>
      </c>
      <c r="G10" s="48">
        <f>tab_m6_councils[[#This Row],[Age-Standardised Rate of Mortality (ASMR)]]-tab_m6_councils[[#This Row],[Lower Confidence Interval Limit]]</f>
        <v>6.6615430431149036</v>
      </c>
      <c r="H10" s="17">
        <v>884</v>
      </c>
    </row>
    <row r="11" spans="1:8" ht="16.2" customHeight="1" x14ac:dyDescent="0.3">
      <c r="A11" s="8" t="s">
        <v>451</v>
      </c>
      <c r="B11" s="11" t="s">
        <v>2768</v>
      </c>
      <c r="C11" s="132" t="s">
        <v>2771</v>
      </c>
      <c r="D11" s="54">
        <v>130.328375457638</v>
      </c>
      <c r="E11" s="50">
        <v>153.03549442888499</v>
      </c>
      <c r="F11" s="48">
        <v>107.62125648639</v>
      </c>
      <c r="G11" s="48">
        <f>tab_m6_councils[[#This Row],[Age-Standardised Rate of Mortality (ASMR)]]-tab_m6_councils[[#This Row],[Lower Confidence Interval Limit]]</f>
        <v>22.707118971248008</v>
      </c>
      <c r="H11" s="17">
        <v>129</v>
      </c>
    </row>
    <row r="12" spans="1:8" ht="16.2" customHeight="1" x14ac:dyDescent="0.3">
      <c r="A12" s="8" t="s">
        <v>476</v>
      </c>
      <c r="B12" s="11" t="s">
        <v>2768</v>
      </c>
      <c r="C12" s="132" t="s">
        <v>2771</v>
      </c>
      <c r="D12" s="54">
        <v>55.4731743086747</v>
      </c>
      <c r="E12" s="50">
        <v>62.9891879865541</v>
      </c>
      <c r="F12" s="48">
        <v>47.9571606307953</v>
      </c>
      <c r="G12" s="48">
        <f>tab_m6_councils[[#This Row],[Age-Standardised Rate of Mortality (ASMR)]]-tab_m6_councils[[#This Row],[Lower Confidence Interval Limit]]</f>
        <v>7.5160136778793998</v>
      </c>
      <c r="H12" s="17">
        <v>213</v>
      </c>
    </row>
    <row r="13" spans="1:8" ht="16.2" customHeight="1" x14ac:dyDescent="0.3">
      <c r="A13" s="8" t="s">
        <v>557</v>
      </c>
      <c r="B13" s="11" t="s">
        <v>2768</v>
      </c>
      <c r="C13" s="132" t="s">
        <v>2771</v>
      </c>
      <c r="D13" s="54">
        <v>139.15294305477801</v>
      </c>
      <c r="E13" s="50">
        <v>153.074758432251</v>
      </c>
      <c r="F13" s="48">
        <v>125.23112767730601</v>
      </c>
      <c r="G13" s="48">
        <f>tab_m6_councils[[#This Row],[Age-Standardised Rate of Mortality (ASMR)]]-tab_m6_councils[[#This Row],[Lower Confidence Interval Limit]]</f>
        <v>13.921815377472001</v>
      </c>
      <c r="H13" s="17">
        <v>384</v>
      </c>
    </row>
    <row r="14" spans="1:8" ht="16.2" customHeight="1" x14ac:dyDescent="0.3">
      <c r="A14" s="8" t="s">
        <v>620</v>
      </c>
      <c r="B14" s="11" t="s">
        <v>2768</v>
      </c>
      <c r="C14" s="132" t="s">
        <v>2771</v>
      </c>
      <c r="D14" s="54">
        <v>129.76133378071199</v>
      </c>
      <c r="E14" s="50">
        <v>144.09902703902901</v>
      </c>
      <c r="F14" s="48">
        <v>115.423640522394</v>
      </c>
      <c r="G14" s="48">
        <f>tab_m6_councils[[#This Row],[Age-Standardised Rate of Mortality (ASMR)]]-tab_m6_councils[[#This Row],[Lower Confidence Interval Limit]]</f>
        <v>14.337693258317998</v>
      </c>
      <c r="H14" s="17">
        <v>319</v>
      </c>
    </row>
    <row r="15" spans="1:8" ht="16.2" customHeight="1" x14ac:dyDescent="0.3">
      <c r="A15" s="8" t="s">
        <v>681</v>
      </c>
      <c r="B15" s="11" t="s">
        <v>2768</v>
      </c>
      <c r="C15" s="132" t="s">
        <v>2771</v>
      </c>
      <c r="D15" s="54">
        <v>105.29839952143</v>
      </c>
      <c r="E15" s="50">
        <v>117.574651117432</v>
      </c>
      <c r="F15" s="48">
        <v>93.022147925427603</v>
      </c>
      <c r="G15" s="48">
        <f>tab_m6_councils[[#This Row],[Age-Standardised Rate of Mortality (ASMR)]]-tab_m6_councils[[#This Row],[Lower Confidence Interval Limit]]</f>
        <v>12.276251596002396</v>
      </c>
      <c r="H15" s="17">
        <v>282</v>
      </c>
    </row>
    <row r="16" spans="1:8" ht="16.2" customHeight="1" x14ac:dyDescent="0.3">
      <c r="A16" s="8" t="s">
        <v>738</v>
      </c>
      <c r="B16" s="11" t="s">
        <v>2768</v>
      </c>
      <c r="C16" s="132" t="s">
        <v>2771</v>
      </c>
      <c r="D16" s="54">
        <v>80.327640203821403</v>
      </c>
      <c r="E16" s="50">
        <v>92.149652804583994</v>
      </c>
      <c r="F16" s="48">
        <v>68.505627603058798</v>
      </c>
      <c r="G16" s="48">
        <f>tab_m6_councils[[#This Row],[Age-Standardised Rate of Mortality (ASMR)]]-tab_m6_councils[[#This Row],[Lower Confidence Interval Limit]]</f>
        <v>11.822012600762605</v>
      </c>
      <c r="H16" s="17">
        <v>178</v>
      </c>
    </row>
    <row r="17" spans="1:8" ht="16.2" customHeight="1" x14ac:dyDescent="0.3">
      <c r="A17" s="8" t="s">
        <v>783</v>
      </c>
      <c r="B17" s="11" t="s">
        <v>2768</v>
      </c>
      <c r="C17" s="132" t="s">
        <v>2771</v>
      </c>
      <c r="D17" s="54">
        <v>108.247390842142</v>
      </c>
      <c r="E17" s="50">
        <v>122.17161086185899</v>
      </c>
      <c r="F17" s="48">
        <v>94.323170822425396</v>
      </c>
      <c r="G17" s="48">
        <f>tab_m6_councils[[#This Row],[Age-Standardised Rate of Mortality (ASMR)]]-tab_m6_councils[[#This Row],[Lower Confidence Interval Limit]]</f>
        <v>13.9242200197166</v>
      </c>
      <c r="H17" s="17">
        <v>232</v>
      </c>
    </row>
    <row r="18" spans="1:8" ht="16.2" customHeight="1" x14ac:dyDescent="0.3">
      <c r="A18" s="8" t="s">
        <v>1066</v>
      </c>
      <c r="B18" s="11" t="s">
        <v>2768</v>
      </c>
      <c r="C18" s="132" t="s">
        <v>2771</v>
      </c>
      <c r="D18" s="54">
        <v>122.535124848224</v>
      </c>
      <c r="E18" s="50">
        <v>135.05723902756699</v>
      </c>
      <c r="F18" s="48">
        <v>110.01301066888099</v>
      </c>
      <c r="G18" s="48">
        <f>tab_m6_councils[[#This Row],[Age-Standardised Rate of Mortality (ASMR)]]-tab_m6_councils[[#This Row],[Lower Confidence Interval Limit]]</f>
        <v>12.522114179343006</v>
      </c>
      <c r="H18" s="17">
        <v>372</v>
      </c>
    </row>
    <row r="19" spans="1:8" ht="16.2" customHeight="1" x14ac:dyDescent="0.3">
      <c r="A19" s="8" t="s">
        <v>1151</v>
      </c>
      <c r="B19" s="11" t="s">
        <v>2768</v>
      </c>
      <c r="C19" s="132" t="s">
        <v>2771</v>
      </c>
      <c r="D19" s="54">
        <v>80.726172894837106</v>
      </c>
      <c r="E19" s="50">
        <v>87.048891990327107</v>
      </c>
      <c r="F19" s="48">
        <v>74.403453799347105</v>
      </c>
      <c r="G19" s="48">
        <f>tab_m6_councils[[#This Row],[Age-Standardised Rate of Mortality (ASMR)]]-tab_m6_councils[[#This Row],[Lower Confidence Interval Limit]]</f>
        <v>6.322719095490001</v>
      </c>
      <c r="H19" s="17">
        <v>627</v>
      </c>
    </row>
    <row r="20" spans="1:8" ht="16.2" customHeight="1" x14ac:dyDescent="0.3">
      <c r="A20" s="8" t="s">
        <v>1360</v>
      </c>
      <c r="B20" s="11" t="s">
        <v>2768</v>
      </c>
      <c r="C20" s="132" t="s">
        <v>2771</v>
      </c>
      <c r="D20" s="54">
        <v>193.13025775921599</v>
      </c>
      <c r="E20" s="50">
        <v>202.19717548964101</v>
      </c>
      <c r="F20" s="48">
        <v>184.063340028791</v>
      </c>
      <c r="G20" s="48">
        <f>tab_m6_councils[[#This Row],[Age-Standardised Rate of Mortality (ASMR)]]-tab_m6_councils[[#This Row],[Lower Confidence Interval Limit]]</f>
        <v>9.0669177304249899</v>
      </c>
      <c r="H20" s="17">
        <v>1753</v>
      </c>
    </row>
    <row r="21" spans="1:8" ht="16.2" customHeight="1" x14ac:dyDescent="0.3">
      <c r="A21" s="8" t="s">
        <v>1628</v>
      </c>
      <c r="B21" s="11" t="s">
        <v>2768</v>
      </c>
      <c r="C21" s="132" t="s">
        <v>2771</v>
      </c>
      <c r="D21" s="54">
        <v>33.536032755450698</v>
      </c>
      <c r="E21" s="50">
        <v>38.452750273074997</v>
      </c>
      <c r="F21" s="48">
        <v>28.619315237826498</v>
      </c>
      <c r="G21" s="48">
        <f>tab_m6_councils[[#This Row],[Age-Standardised Rate of Mortality (ASMR)]]-tab_m6_councils[[#This Row],[Lower Confidence Interval Limit]]</f>
        <v>4.9167175176241997</v>
      </c>
      <c r="H21" s="17">
        <v>180</v>
      </c>
    </row>
    <row r="22" spans="1:8" ht="16.2" customHeight="1" x14ac:dyDescent="0.3">
      <c r="A22" s="8" t="s">
        <v>1741</v>
      </c>
      <c r="B22" s="11" t="s">
        <v>2768</v>
      </c>
      <c r="C22" s="132" t="s">
        <v>2771</v>
      </c>
      <c r="D22" s="54">
        <v>133.665830270421</v>
      </c>
      <c r="E22" s="50">
        <v>151.00158645389499</v>
      </c>
      <c r="F22" s="48">
        <v>116.33007408694699</v>
      </c>
      <c r="G22" s="48">
        <f>tab_m6_councils[[#This Row],[Age-Standardised Rate of Mortality (ASMR)]]-tab_m6_councils[[#This Row],[Lower Confidence Interval Limit]]</f>
        <v>17.335756183474004</v>
      </c>
      <c r="H22" s="17">
        <v>228</v>
      </c>
    </row>
    <row r="23" spans="1:8" ht="16.2" customHeight="1" x14ac:dyDescent="0.3">
      <c r="A23" s="8" t="s">
        <v>1776</v>
      </c>
      <c r="B23" s="11" t="s">
        <v>2768</v>
      </c>
      <c r="C23" s="132" t="s">
        <v>2771</v>
      </c>
      <c r="D23" s="54">
        <v>135.242170711169</v>
      </c>
      <c r="E23" s="50">
        <v>153.11887987573101</v>
      </c>
      <c r="F23" s="48">
        <v>117.36546154660699</v>
      </c>
      <c r="G23" s="48">
        <f>tab_m6_councils[[#This Row],[Age-Standardised Rate of Mortality (ASMR)]]-tab_m6_councils[[#This Row],[Lower Confidence Interval Limit]]</f>
        <v>17.876709164562001</v>
      </c>
      <c r="H23" s="17">
        <v>222</v>
      </c>
    </row>
    <row r="24" spans="1:8" ht="16.2" customHeight="1" x14ac:dyDescent="0.3">
      <c r="A24" s="8" t="s">
        <v>1821</v>
      </c>
      <c r="B24" s="11" t="s">
        <v>2768</v>
      </c>
      <c r="C24" s="132" t="s">
        <v>2771</v>
      </c>
      <c r="D24" s="54">
        <v>25.120301769530698</v>
      </c>
      <c r="E24" s="50">
        <v>31.844134035993601</v>
      </c>
      <c r="F24" s="48">
        <v>18.396469503067699</v>
      </c>
      <c r="G24" s="48">
        <f>tab_m6_councils[[#This Row],[Age-Standardised Rate of Mortality (ASMR)]]-tab_m6_councils[[#This Row],[Lower Confidence Interval Limit]]</f>
        <v>6.723832266462999</v>
      </c>
      <c r="H24" s="17">
        <v>54</v>
      </c>
    </row>
    <row r="25" spans="1:8" ht="16.2" customHeight="1" x14ac:dyDescent="0.3">
      <c r="A25" s="8" t="s">
        <v>1047</v>
      </c>
      <c r="B25" s="11" t="s">
        <v>2768</v>
      </c>
      <c r="C25" s="132" t="s">
        <v>2771</v>
      </c>
      <c r="D25" s="54">
        <v>19.009246091836999</v>
      </c>
      <c r="E25" s="50">
        <v>28.9847121471857</v>
      </c>
      <c r="F25" s="48">
        <v>9.0337800364883396</v>
      </c>
      <c r="G25" s="48">
        <f>tab_m6_councils[[#This Row],[Age-Standardised Rate of Mortality (ASMR)]]-tab_m6_councils[[#This Row],[Lower Confidence Interval Limit]]</f>
        <v>9.9754660553486598</v>
      </c>
      <c r="H25" s="17">
        <v>14</v>
      </c>
    </row>
    <row r="26" spans="1:8" ht="16.2" customHeight="1" x14ac:dyDescent="0.3">
      <c r="A26" s="8" t="s">
        <v>1870</v>
      </c>
      <c r="B26" s="11" t="s">
        <v>2768</v>
      </c>
      <c r="C26" s="132" t="s">
        <v>2771</v>
      </c>
      <c r="D26" s="54">
        <v>132.31746523100099</v>
      </c>
      <c r="E26" s="50">
        <v>145.517645761468</v>
      </c>
      <c r="F26" s="48">
        <v>119.117284700534</v>
      </c>
      <c r="G26" s="48">
        <f>tab_m6_councils[[#This Row],[Age-Standardised Rate of Mortality (ASMR)]]-tab_m6_councils[[#This Row],[Lower Confidence Interval Limit]]</f>
        <v>13.200180530466994</v>
      </c>
      <c r="H26" s="17">
        <v>390</v>
      </c>
    </row>
    <row r="27" spans="1:8" ht="16.2" customHeight="1" x14ac:dyDescent="0.3">
      <c r="A27" s="8" t="s">
        <v>1947</v>
      </c>
      <c r="B27" s="11" t="s">
        <v>2768</v>
      </c>
      <c r="C27" s="132" t="s">
        <v>2771</v>
      </c>
      <c r="D27" s="54">
        <v>160.74855228491899</v>
      </c>
      <c r="E27" s="50">
        <v>171.36741306760101</v>
      </c>
      <c r="F27" s="48">
        <v>150.12969150223699</v>
      </c>
      <c r="G27" s="48">
        <f>tab_m6_councils[[#This Row],[Age-Standardised Rate of Mortality (ASMR)]]-tab_m6_councils[[#This Row],[Lower Confidence Interval Limit]]</f>
        <v>10.618860782681992</v>
      </c>
      <c r="H27" s="17">
        <v>922</v>
      </c>
    </row>
    <row r="28" spans="1:8" ht="16.2" customHeight="1" x14ac:dyDescent="0.3">
      <c r="A28" s="8" t="s">
        <v>2103</v>
      </c>
      <c r="B28" s="11" t="s">
        <v>2768</v>
      </c>
      <c r="C28" s="132" t="s">
        <v>2771</v>
      </c>
      <c r="D28" s="54">
        <v>14.298946596511399</v>
      </c>
      <c r="E28" s="50">
        <v>24.226402155352702</v>
      </c>
      <c r="F28" s="48">
        <v>4.3714910376701397</v>
      </c>
      <c r="G28" s="48">
        <f>tab_m6_councils[[#This Row],[Age-Standardised Rate of Mortality (ASMR)]]-tab_m6_councils[[#This Row],[Lower Confidence Interval Limit]]</f>
        <v>9.9274555588412596</v>
      </c>
      <c r="H28" s="17">
        <v>8</v>
      </c>
    </row>
    <row r="29" spans="1:8" ht="16.2" customHeight="1" x14ac:dyDescent="0.3">
      <c r="A29" s="8" t="s">
        <v>2116</v>
      </c>
      <c r="B29" s="11" t="s">
        <v>2768</v>
      </c>
      <c r="C29" s="132" t="s">
        <v>2771</v>
      </c>
      <c r="D29" s="54">
        <v>79.318817356779306</v>
      </c>
      <c r="E29" s="50">
        <v>88.236419659709696</v>
      </c>
      <c r="F29" s="48">
        <v>70.401215053849</v>
      </c>
      <c r="G29" s="48">
        <f>tab_m6_councils[[#This Row],[Age-Standardised Rate of Mortality (ASMR)]]-tab_m6_councils[[#This Row],[Lower Confidence Interval Limit]]</f>
        <v>8.9176023029303053</v>
      </c>
      <c r="H29" s="17">
        <v>305</v>
      </c>
    </row>
    <row r="30" spans="1:8" ht="16.2" customHeight="1" x14ac:dyDescent="0.3">
      <c r="A30" s="8" t="s">
        <v>2186</v>
      </c>
      <c r="B30" s="11" t="s">
        <v>2768</v>
      </c>
      <c r="C30" s="132" t="s">
        <v>2771</v>
      </c>
      <c r="D30" s="54">
        <v>153.82772643604801</v>
      </c>
      <c r="E30" s="50">
        <v>166.85185346538</v>
      </c>
      <c r="F30" s="48">
        <v>140.80359940671701</v>
      </c>
      <c r="G30" s="48">
        <f>tab_m6_councils[[#This Row],[Age-Standardised Rate of Mortality (ASMR)]]-tab_m6_councils[[#This Row],[Lower Confidence Interval Limit]]</f>
        <v>13.024127029330998</v>
      </c>
      <c r="H30" s="17">
        <v>536</v>
      </c>
    </row>
    <row r="31" spans="1:8" ht="16.2" customHeight="1" x14ac:dyDescent="0.3">
      <c r="A31" s="8" t="s">
        <v>2860</v>
      </c>
      <c r="B31" s="11" t="s">
        <v>2768</v>
      </c>
      <c r="C31" s="132" t="s">
        <v>2771</v>
      </c>
      <c r="D31" s="54">
        <v>107.183445093228</v>
      </c>
      <c r="E31" s="50">
        <v>109.14845410481399</v>
      </c>
      <c r="F31" s="48">
        <v>105.21843608164301</v>
      </c>
      <c r="G31" s="48">
        <f>tab_m6_councils[[#This Row],[Age-Standardised Rate of Mortality (ASMR)]]-tab_m6_councils[[#This Row],[Lower Confidence Interval Limit]]</f>
        <v>1.9650090115849963</v>
      </c>
      <c r="H31" s="17">
        <v>11435</v>
      </c>
    </row>
    <row r="32" spans="1:8" ht="16.2" customHeight="1" x14ac:dyDescent="0.3">
      <c r="A32" s="8" t="s">
        <v>2263</v>
      </c>
      <c r="B32" s="11" t="s">
        <v>2768</v>
      </c>
      <c r="C32" s="132" t="s">
        <v>2771</v>
      </c>
      <c r="D32" s="54">
        <v>70.525331303850905</v>
      </c>
      <c r="E32" s="50">
        <v>80.486527117614798</v>
      </c>
      <c r="F32" s="48">
        <v>60.564135490086898</v>
      </c>
      <c r="G32" s="48">
        <f>tab_m6_councils[[#This Row],[Age-Standardised Rate of Mortality (ASMR)]]-tab_m6_councils[[#This Row],[Lower Confidence Interval Limit]]</f>
        <v>9.9611958137640073</v>
      </c>
      <c r="H32" s="17">
        <v>195</v>
      </c>
    </row>
    <row r="33" spans="1:8" ht="16.2" customHeight="1" x14ac:dyDescent="0.3">
      <c r="A33" s="8" t="s">
        <v>2324</v>
      </c>
      <c r="B33" s="11" t="s">
        <v>2768</v>
      </c>
      <c r="C33" s="132" t="s">
        <v>2771</v>
      </c>
      <c r="D33" s="54">
        <v>34.251155592000899</v>
      </c>
      <c r="E33" s="50">
        <v>51.785153847872301</v>
      </c>
      <c r="F33" s="48">
        <v>16.717157336129599</v>
      </c>
      <c r="G33" s="48">
        <f>tab_m6_councils[[#This Row],[Age-Standardised Rate of Mortality (ASMR)]]-tab_m6_councils[[#This Row],[Lower Confidence Interval Limit]]</f>
        <v>17.5339982558713</v>
      </c>
      <c r="H33" s="17">
        <v>15</v>
      </c>
    </row>
    <row r="34" spans="1:8" ht="16.2" customHeight="1" x14ac:dyDescent="0.3">
      <c r="A34" s="8" t="s">
        <v>2339</v>
      </c>
      <c r="B34" s="11" t="s">
        <v>2768</v>
      </c>
      <c r="C34" s="132" t="s">
        <v>2771</v>
      </c>
      <c r="D34" s="54">
        <v>108.572421974259</v>
      </c>
      <c r="E34" s="50">
        <v>120.53564893188199</v>
      </c>
      <c r="F34" s="48">
        <v>96.609195016637003</v>
      </c>
      <c r="G34" s="48">
        <f>tab_m6_councils[[#This Row],[Age-Standardised Rate of Mortality (ASMR)]]-tab_m6_councils[[#This Row],[Lower Confidence Interval Limit]]</f>
        <v>11.963226957621998</v>
      </c>
      <c r="H34" s="17">
        <v>317</v>
      </c>
    </row>
    <row r="35" spans="1:8" ht="16.2" customHeight="1" x14ac:dyDescent="0.3">
      <c r="A35" s="8" t="s">
        <v>2390</v>
      </c>
      <c r="B35" s="11" t="s">
        <v>2768</v>
      </c>
      <c r="C35" s="132" t="s">
        <v>2771</v>
      </c>
      <c r="D35" s="54">
        <v>144.86165091013601</v>
      </c>
      <c r="E35" s="50">
        <v>154.33540727660801</v>
      </c>
      <c r="F35" s="48">
        <v>135.387894543664</v>
      </c>
      <c r="G35" s="48">
        <f>tab_m6_councils[[#This Row],[Age-Standardised Rate of Mortality (ASMR)]]-tab_m6_councils[[#This Row],[Lower Confidence Interval Limit]]</f>
        <v>9.4737563664720028</v>
      </c>
      <c r="H35" s="17">
        <v>903</v>
      </c>
    </row>
    <row r="36" spans="1:8" ht="16.2" customHeight="1" x14ac:dyDescent="0.3">
      <c r="A36" s="8" t="s">
        <v>2554</v>
      </c>
      <c r="B36" s="11" t="s">
        <v>2768</v>
      </c>
      <c r="C36" s="132" t="s">
        <v>2771</v>
      </c>
      <c r="D36" s="54">
        <v>96.022177703372606</v>
      </c>
      <c r="E36" s="50">
        <v>109.99449005811999</v>
      </c>
      <c r="F36" s="48">
        <v>82.049865348624806</v>
      </c>
      <c r="G36" s="48">
        <f>tab_m6_councils[[#This Row],[Age-Standardised Rate of Mortality (ASMR)]]-tab_m6_councils[[#This Row],[Lower Confidence Interval Limit]]</f>
        <v>13.9723123547478</v>
      </c>
      <c r="H36" s="17">
        <v>182</v>
      </c>
    </row>
    <row r="37" spans="1:8" ht="16.2" customHeight="1" x14ac:dyDescent="0.3">
      <c r="A37" s="8" t="s">
        <v>2600</v>
      </c>
      <c r="B37" s="11" t="s">
        <v>2768</v>
      </c>
      <c r="C37" s="132" t="s">
        <v>2771</v>
      </c>
      <c r="D37" s="54">
        <v>172.97606191966599</v>
      </c>
      <c r="E37" s="50">
        <v>193.36709554770201</v>
      </c>
      <c r="F37" s="48">
        <v>152.58502829163001</v>
      </c>
      <c r="G37" s="48">
        <f>tab_m6_councils[[#This Row],[Age-Standardised Rate of Mortality (ASMR)]]-tab_m6_councils[[#This Row],[Lower Confidence Interval Limit]]</f>
        <v>20.391033628035984</v>
      </c>
      <c r="H37" s="17">
        <v>283</v>
      </c>
    </row>
    <row r="38" spans="1:8" ht="16.2" customHeight="1" x14ac:dyDescent="0.3">
      <c r="A38" s="8" t="s">
        <v>2620</v>
      </c>
      <c r="B38" s="11" t="s">
        <v>2768</v>
      </c>
      <c r="C38" s="132" t="s">
        <v>2771</v>
      </c>
      <c r="D38" s="54">
        <v>115.84611204090901</v>
      </c>
      <c r="E38" s="50">
        <v>128.27127743404299</v>
      </c>
      <c r="F38" s="48">
        <v>103.420946647774</v>
      </c>
      <c r="G38" s="48">
        <f>tab_m6_councils[[#This Row],[Age-Standardised Rate of Mortality (ASMR)]]-tab_m6_councils[[#This Row],[Lower Confidence Interval Limit]]</f>
        <v>12.425165393135003</v>
      </c>
      <c r="H38" s="17">
        <v>345</v>
      </c>
    </row>
    <row r="39" spans="1:8" ht="16.2" customHeight="1" x14ac:dyDescent="0.3">
      <c r="A39" s="8" t="s">
        <v>133</v>
      </c>
      <c r="B39" s="11" t="s">
        <v>2768</v>
      </c>
      <c r="C39" s="132" t="s">
        <v>2728</v>
      </c>
      <c r="D39" s="54">
        <v>106.91510176308</v>
      </c>
      <c r="E39" s="50">
        <v>117.356278282579</v>
      </c>
      <c r="F39" s="48">
        <v>96.473925243580297</v>
      </c>
      <c r="G39" s="48">
        <f>tab_m6_councils[[#This Row],[Age-Standardised Rate of Mortality (ASMR)]]-tab_m6_councils[[#This Row],[Lower Confidence Interval Limit]]</f>
        <v>10.441176519499706</v>
      </c>
      <c r="H39" s="17">
        <v>402</v>
      </c>
    </row>
    <row r="40" spans="1:8" ht="16.2" customHeight="1" x14ac:dyDescent="0.3">
      <c r="A40" s="8" t="s">
        <v>232</v>
      </c>
      <c r="B40" s="11" t="s">
        <v>2768</v>
      </c>
      <c r="C40" s="132" t="s">
        <v>2728</v>
      </c>
      <c r="D40" s="54">
        <v>71.021958043801405</v>
      </c>
      <c r="E40" s="50">
        <v>78.409673506405099</v>
      </c>
      <c r="F40" s="48">
        <v>63.634242581197697</v>
      </c>
      <c r="G40" s="48">
        <f>tab_m6_councils[[#This Row],[Age-Standardised Rate of Mortality (ASMR)]]-tab_m6_councils[[#This Row],[Lower Confidence Interval Limit]]</f>
        <v>7.3877154626037083</v>
      </c>
      <c r="H40" s="17">
        <v>358</v>
      </c>
    </row>
    <row r="41" spans="1:8" ht="16.2" customHeight="1" x14ac:dyDescent="0.3">
      <c r="A41" s="8" t="s">
        <v>351</v>
      </c>
      <c r="B41" s="11" t="s">
        <v>2768</v>
      </c>
      <c r="C41" s="132" t="s">
        <v>2728</v>
      </c>
      <c r="D41" s="54">
        <v>85.254145694286905</v>
      </c>
      <c r="E41" s="50">
        <v>96.006815954973902</v>
      </c>
      <c r="F41" s="48">
        <v>74.501475433599893</v>
      </c>
      <c r="G41" s="48">
        <f>tab_m6_councils[[#This Row],[Age-Standardised Rate of Mortality (ASMR)]]-tab_m6_councils[[#This Row],[Lower Confidence Interval Limit]]</f>
        <v>10.752670260687012</v>
      </c>
      <c r="H41" s="17">
        <v>242</v>
      </c>
    </row>
    <row r="42" spans="1:8" ht="16.2" customHeight="1" x14ac:dyDescent="0.3">
      <c r="A42" s="8" t="s">
        <v>404</v>
      </c>
      <c r="B42" s="11" t="s">
        <v>2768</v>
      </c>
      <c r="C42" s="132" t="s">
        <v>2728</v>
      </c>
      <c r="D42" s="54">
        <v>65.404566803924794</v>
      </c>
      <c r="E42" s="50">
        <v>76.235341740649503</v>
      </c>
      <c r="F42" s="48">
        <v>54.5737918672002</v>
      </c>
      <c r="G42" s="48">
        <f>tab_m6_councils[[#This Row],[Age-Standardised Rate of Mortality (ASMR)]]-tab_m6_councils[[#This Row],[Lower Confidence Interval Limit]]</f>
        <v>10.830774936724595</v>
      </c>
      <c r="H42" s="17">
        <v>143</v>
      </c>
    </row>
    <row r="43" spans="1:8" ht="16.2" customHeight="1" x14ac:dyDescent="0.3">
      <c r="A43" s="8" t="s">
        <v>824</v>
      </c>
      <c r="B43" s="11" t="s">
        <v>2768</v>
      </c>
      <c r="C43" s="132" t="s">
        <v>2728</v>
      </c>
      <c r="D43" s="54">
        <v>119.93075890515701</v>
      </c>
      <c r="E43" s="50">
        <v>127.177654732614</v>
      </c>
      <c r="F43" s="48">
        <v>112.683863077699</v>
      </c>
      <c r="G43" s="48">
        <f>tab_m6_councils[[#This Row],[Age-Standardised Rate of Mortality (ASMR)]]-tab_m6_councils[[#This Row],[Lower Confidence Interval Limit]]</f>
        <v>7.2468958274580046</v>
      </c>
      <c r="H43" s="17">
        <v>1047</v>
      </c>
    </row>
    <row r="44" spans="1:8" ht="16.2" customHeight="1" x14ac:dyDescent="0.3">
      <c r="A44" s="8" t="s">
        <v>451</v>
      </c>
      <c r="B44" s="11" t="s">
        <v>2768</v>
      </c>
      <c r="C44" s="132" t="s">
        <v>2728</v>
      </c>
      <c r="D44" s="54">
        <v>155.39952481025799</v>
      </c>
      <c r="E44" s="50">
        <v>180.14317743051501</v>
      </c>
      <c r="F44" s="48">
        <v>130.65587219000199</v>
      </c>
      <c r="G44" s="48">
        <f>tab_m6_councils[[#This Row],[Age-Standardised Rate of Mortality (ASMR)]]-tab_m6_councils[[#This Row],[Lower Confidence Interval Limit]]</f>
        <v>24.743652620256</v>
      </c>
      <c r="H44" s="17">
        <v>154</v>
      </c>
    </row>
    <row r="45" spans="1:8" ht="16.2" customHeight="1" x14ac:dyDescent="0.3">
      <c r="A45" s="8" t="s">
        <v>476</v>
      </c>
      <c r="B45" s="11" t="s">
        <v>2768</v>
      </c>
      <c r="C45" s="132" t="s">
        <v>2728</v>
      </c>
      <c r="D45" s="54">
        <v>65.884916736013096</v>
      </c>
      <c r="E45" s="50">
        <v>74.066008040725805</v>
      </c>
      <c r="F45" s="48">
        <v>57.703825431300302</v>
      </c>
      <c r="G45" s="48">
        <f>tab_m6_councils[[#This Row],[Age-Standardised Rate of Mortality (ASMR)]]-tab_m6_councils[[#This Row],[Lower Confidence Interval Limit]]</f>
        <v>8.181091304712794</v>
      </c>
      <c r="H45" s="17">
        <v>253</v>
      </c>
    </row>
    <row r="46" spans="1:8" ht="16.2" customHeight="1" x14ac:dyDescent="0.3">
      <c r="A46" s="8" t="s">
        <v>557</v>
      </c>
      <c r="B46" s="11" t="s">
        <v>2768</v>
      </c>
      <c r="C46" s="132" t="s">
        <v>2728</v>
      </c>
      <c r="D46" s="54">
        <v>159.53146007972501</v>
      </c>
      <c r="E46" s="50">
        <v>174.41361049319099</v>
      </c>
      <c r="F46" s="48">
        <v>144.649309666259</v>
      </c>
      <c r="G46" s="48">
        <f>tab_m6_councils[[#This Row],[Age-Standardised Rate of Mortality (ASMR)]]-tab_m6_councils[[#This Row],[Lower Confidence Interval Limit]]</f>
        <v>14.882150413466007</v>
      </c>
      <c r="H46" s="17">
        <v>441</v>
      </c>
    </row>
    <row r="47" spans="1:8" ht="16.2" customHeight="1" x14ac:dyDescent="0.3">
      <c r="A47" s="8" t="s">
        <v>620</v>
      </c>
      <c r="B47" s="11" t="s">
        <v>2768</v>
      </c>
      <c r="C47" s="132" t="s">
        <v>2728</v>
      </c>
      <c r="D47" s="54">
        <v>161.576971568391</v>
      </c>
      <c r="E47" s="50">
        <v>177.53509704983401</v>
      </c>
      <c r="F47" s="48">
        <v>145.618846086947</v>
      </c>
      <c r="G47" s="48">
        <f>tab_m6_councils[[#This Row],[Age-Standardised Rate of Mortality (ASMR)]]-tab_m6_councils[[#This Row],[Lower Confidence Interval Limit]]</f>
        <v>15.958125481444</v>
      </c>
      <c r="H47" s="17">
        <v>398</v>
      </c>
    </row>
    <row r="48" spans="1:8" ht="16.2" customHeight="1" x14ac:dyDescent="0.3">
      <c r="A48" s="8" t="s">
        <v>681</v>
      </c>
      <c r="B48" s="11" t="s">
        <v>2768</v>
      </c>
      <c r="C48" s="132" t="s">
        <v>2728</v>
      </c>
      <c r="D48" s="54">
        <v>123.205834725277</v>
      </c>
      <c r="E48" s="50">
        <v>136.446683524946</v>
      </c>
      <c r="F48" s="48">
        <v>109.964985925608</v>
      </c>
      <c r="G48" s="48">
        <f>tab_m6_councils[[#This Row],[Age-Standardised Rate of Mortality (ASMR)]]-tab_m6_councils[[#This Row],[Lower Confidence Interval Limit]]</f>
        <v>13.240848799668996</v>
      </c>
      <c r="H48" s="17">
        <v>331</v>
      </c>
    </row>
    <row r="49" spans="1:8" ht="16.2" customHeight="1" x14ac:dyDescent="0.3">
      <c r="A49" s="8" t="s">
        <v>738</v>
      </c>
      <c r="B49" s="11" t="s">
        <v>2768</v>
      </c>
      <c r="C49" s="132" t="s">
        <v>2728</v>
      </c>
      <c r="D49" s="54">
        <v>93.169854513127603</v>
      </c>
      <c r="E49" s="50">
        <v>105.905826751745</v>
      </c>
      <c r="F49" s="48">
        <v>80.433882274509799</v>
      </c>
      <c r="G49" s="48">
        <f>tab_m6_councils[[#This Row],[Age-Standardised Rate of Mortality (ASMR)]]-tab_m6_councils[[#This Row],[Lower Confidence Interval Limit]]</f>
        <v>12.735972238617805</v>
      </c>
      <c r="H49" s="17">
        <v>206</v>
      </c>
    </row>
    <row r="50" spans="1:8" ht="16.2" customHeight="1" x14ac:dyDescent="0.3">
      <c r="A50" s="8" t="s">
        <v>783</v>
      </c>
      <c r="B50" s="11" t="s">
        <v>2768</v>
      </c>
      <c r="C50" s="132" t="s">
        <v>2728</v>
      </c>
      <c r="D50" s="54">
        <v>122.49601225781799</v>
      </c>
      <c r="E50" s="50">
        <v>137.30817048521899</v>
      </c>
      <c r="F50" s="48">
        <v>107.683854030417</v>
      </c>
      <c r="G50" s="48">
        <f>tab_m6_councils[[#This Row],[Age-Standardised Rate of Mortality (ASMR)]]-tab_m6_councils[[#This Row],[Lower Confidence Interval Limit]]</f>
        <v>14.812158227401</v>
      </c>
      <c r="H50" s="17">
        <v>262</v>
      </c>
    </row>
    <row r="51" spans="1:8" ht="16.2" customHeight="1" x14ac:dyDescent="0.3">
      <c r="A51" s="8" t="s">
        <v>1066</v>
      </c>
      <c r="B51" s="11" t="s">
        <v>2768</v>
      </c>
      <c r="C51" s="132" t="s">
        <v>2728</v>
      </c>
      <c r="D51" s="54">
        <v>145.39571243645401</v>
      </c>
      <c r="E51" s="50">
        <v>158.98434382792399</v>
      </c>
      <c r="F51" s="48">
        <v>131.80708104498399</v>
      </c>
      <c r="G51" s="48">
        <f>tab_m6_councils[[#This Row],[Age-Standardised Rate of Mortality (ASMR)]]-tab_m6_councils[[#This Row],[Lower Confidence Interval Limit]]</f>
        <v>13.588631391470017</v>
      </c>
      <c r="H51" s="17">
        <v>444</v>
      </c>
    </row>
    <row r="52" spans="1:8" ht="16.2" customHeight="1" x14ac:dyDescent="0.3">
      <c r="A52" s="8" t="s">
        <v>1151</v>
      </c>
      <c r="B52" s="11" t="s">
        <v>2768</v>
      </c>
      <c r="C52" s="132" t="s">
        <v>2728</v>
      </c>
      <c r="D52" s="54">
        <v>97.153048507922605</v>
      </c>
      <c r="E52" s="50">
        <v>104.09347696603299</v>
      </c>
      <c r="F52" s="48">
        <v>90.212620049812202</v>
      </c>
      <c r="G52" s="48">
        <f>tab_m6_councils[[#This Row],[Age-Standardised Rate of Mortality (ASMR)]]-tab_m6_councils[[#This Row],[Lower Confidence Interval Limit]]</f>
        <v>6.9404284581104037</v>
      </c>
      <c r="H52" s="17">
        <v>753</v>
      </c>
    </row>
    <row r="53" spans="1:8" ht="16.2" customHeight="1" x14ac:dyDescent="0.3">
      <c r="A53" s="8" t="s">
        <v>1360</v>
      </c>
      <c r="B53" s="11" t="s">
        <v>2768</v>
      </c>
      <c r="C53" s="132" t="s">
        <v>2728</v>
      </c>
      <c r="D53" s="54">
        <v>219.26807634053401</v>
      </c>
      <c r="E53" s="50">
        <v>228.916073715099</v>
      </c>
      <c r="F53" s="48">
        <v>209.62007896596899</v>
      </c>
      <c r="G53" s="48">
        <f>tab_m6_councils[[#This Row],[Age-Standardised Rate of Mortality (ASMR)]]-tab_m6_councils[[#This Row],[Lower Confidence Interval Limit]]</f>
        <v>9.6479973745650227</v>
      </c>
      <c r="H53" s="17">
        <v>1993</v>
      </c>
    </row>
    <row r="54" spans="1:8" ht="16.2" customHeight="1" x14ac:dyDescent="0.3">
      <c r="A54" s="8" t="s">
        <v>1628</v>
      </c>
      <c r="B54" s="11" t="s">
        <v>2768</v>
      </c>
      <c r="C54" s="132" t="s">
        <v>2728</v>
      </c>
      <c r="D54" s="54">
        <v>40.279635464151497</v>
      </c>
      <c r="E54" s="50">
        <v>45.667932802097802</v>
      </c>
      <c r="F54" s="48">
        <v>34.891338126205298</v>
      </c>
      <c r="G54" s="48">
        <f>tab_m6_councils[[#This Row],[Age-Standardised Rate of Mortality (ASMR)]]-tab_m6_councils[[#This Row],[Lower Confidence Interval Limit]]</f>
        <v>5.3882973379461987</v>
      </c>
      <c r="H54" s="17">
        <v>216</v>
      </c>
    </row>
    <row r="55" spans="1:8" ht="16.2" customHeight="1" x14ac:dyDescent="0.3">
      <c r="A55" s="8" t="s">
        <v>1741</v>
      </c>
      <c r="B55" s="11" t="s">
        <v>2768</v>
      </c>
      <c r="C55" s="132" t="s">
        <v>2728</v>
      </c>
      <c r="D55" s="54">
        <v>152.11011479466401</v>
      </c>
      <c r="E55" s="50">
        <v>170.56917613871099</v>
      </c>
      <c r="F55" s="48">
        <v>133.65105345061801</v>
      </c>
      <c r="G55" s="48">
        <f>tab_m6_councils[[#This Row],[Age-Standardised Rate of Mortality (ASMR)]]-tab_m6_councils[[#This Row],[Lower Confidence Interval Limit]]</f>
        <v>18.459061344046006</v>
      </c>
      <c r="H55" s="17">
        <v>260</v>
      </c>
    </row>
    <row r="56" spans="1:8" ht="16.2" customHeight="1" x14ac:dyDescent="0.3">
      <c r="A56" s="8" t="s">
        <v>1776</v>
      </c>
      <c r="B56" s="11" t="s">
        <v>2768</v>
      </c>
      <c r="C56" s="132" t="s">
        <v>2728</v>
      </c>
      <c r="D56" s="54">
        <v>152.17223832469301</v>
      </c>
      <c r="E56" s="50">
        <v>171.075657537002</v>
      </c>
      <c r="F56" s="48">
        <v>133.26881911238399</v>
      </c>
      <c r="G56" s="48">
        <f>tab_m6_councils[[#This Row],[Age-Standardised Rate of Mortality (ASMR)]]-tab_m6_councils[[#This Row],[Lower Confidence Interval Limit]]</f>
        <v>18.903419212309018</v>
      </c>
      <c r="H56" s="17">
        <v>251</v>
      </c>
    </row>
    <row r="57" spans="1:8" ht="16.2" customHeight="1" x14ac:dyDescent="0.3">
      <c r="A57" s="8" t="s">
        <v>1821</v>
      </c>
      <c r="B57" s="11" t="s">
        <v>2768</v>
      </c>
      <c r="C57" s="132" t="s">
        <v>2728</v>
      </c>
      <c r="D57" s="54">
        <v>30.744954994673702</v>
      </c>
      <c r="E57" s="50">
        <v>38.183994441265803</v>
      </c>
      <c r="F57" s="48">
        <v>23.3059155480816</v>
      </c>
      <c r="G57" s="48">
        <f>tab_m6_councils[[#This Row],[Age-Standardised Rate of Mortality (ASMR)]]-tab_m6_councils[[#This Row],[Lower Confidence Interval Limit]]</f>
        <v>7.4390394465921013</v>
      </c>
      <c r="H57" s="17">
        <v>66</v>
      </c>
    </row>
    <row r="58" spans="1:8" ht="16.2" customHeight="1" x14ac:dyDescent="0.3">
      <c r="A58" s="8" t="s">
        <v>1047</v>
      </c>
      <c r="B58" s="11" t="s">
        <v>2768</v>
      </c>
      <c r="C58" s="132" t="s">
        <v>2728</v>
      </c>
      <c r="D58" s="54">
        <v>35.3825128320997</v>
      </c>
      <c r="E58" s="50">
        <v>49.339099213052997</v>
      </c>
      <c r="F58" s="48">
        <v>21.425926451146399</v>
      </c>
      <c r="G58" s="48">
        <f>tab_m6_councils[[#This Row],[Age-Standardised Rate of Mortality (ASMR)]]-tab_m6_councils[[#This Row],[Lower Confidence Interval Limit]]</f>
        <v>13.956586380953301</v>
      </c>
      <c r="H58" s="17">
        <v>25</v>
      </c>
    </row>
    <row r="59" spans="1:8" ht="16.2" customHeight="1" x14ac:dyDescent="0.3">
      <c r="A59" s="8" t="s">
        <v>1870</v>
      </c>
      <c r="B59" s="11" t="s">
        <v>2768</v>
      </c>
      <c r="C59" s="132" t="s">
        <v>2728</v>
      </c>
      <c r="D59" s="54">
        <v>161.37732769413901</v>
      </c>
      <c r="E59" s="50">
        <v>175.91441583860799</v>
      </c>
      <c r="F59" s="48">
        <v>146.840239549671</v>
      </c>
      <c r="G59" s="48">
        <f>tab_m6_councils[[#This Row],[Age-Standardised Rate of Mortality (ASMR)]]-tab_m6_councils[[#This Row],[Lower Confidence Interval Limit]]</f>
        <v>14.537088144468015</v>
      </c>
      <c r="H59" s="17">
        <v>477</v>
      </c>
    </row>
    <row r="60" spans="1:8" ht="16.2" customHeight="1" x14ac:dyDescent="0.3">
      <c r="A60" s="8" t="s">
        <v>1947</v>
      </c>
      <c r="B60" s="11" t="s">
        <v>2768</v>
      </c>
      <c r="C60" s="132" t="s">
        <v>2728</v>
      </c>
      <c r="D60" s="54">
        <v>189.387373914797</v>
      </c>
      <c r="E60" s="50">
        <v>200.86764045791699</v>
      </c>
      <c r="F60" s="48">
        <v>177.90710737167601</v>
      </c>
      <c r="G60" s="48">
        <f>tab_m6_councils[[#This Row],[Age-Standardised Rate of Mortality (ASMR)]]-tab_m6_councils[[#This Row],[Lower Confidence Interval Limit]]</f>
        <v>11.48026654312099</v>
      </c>
      <c r="H60" s="17">
        <v>1091</v>
      </c>
    </row>
    <row r="61" spans="1:8" ht="16.2" customHeight="1" x14ac:dyDescent="0.3">
      <c r="A61" s="8" t="s">
        <v>2103</v>
      </c>
      <c r="B61" s="11" t="s">
        <v>2768</v>
      </c>
      <c r="C61" s="132" t="s">
        <v>2728</v>
      </c>
      <c r="D61" s="54">
        <v>21.4801538257441</v>
      </c>
      <c r="E61" s="50">
        <v>33.646725325286098</v>
      </c>
      <c r="F61" s="48">
        <v>9.31358232620215</v>
      </c>
      <c r="G61" s="48">
        <f>tab_m6_councils[[#This Row],[Age-Standardised Rate of Mortality (ASMR)]]-tab_m6_councils[[#This Row],[Lower Confidence Interval Limit]]</f>
        <v>12.16657149954195</v>
      </c>
      <c r="H61" s="17">
        <v>12</v>
      </c>
    </row>
    <row r="62" spans="1:8" ht="16.2" customHeight="1" x14ac:dyDescent="0.3">
      <c r="A62" s="8" t="s">
        <v>2116</v>
      </c>
      <c r="B62" s="11" t="s">
        <v>2768</v>
      </c>
      <c r="C62" s="132" t="s">
        <v>2728</v>
      </c>
      <c r="D62" s="54">
        <v>93.103560800750003</v>
      </c>
      <c r="E62" s="50">
        <v>102.775426136647</v>
      </c>
      <c r="F62" s="48">
        <v>83.431695464853206</v>
      </c>
      <c r="G62" s="48">
        <f>tab_m6_councils[[#This Row],[Age-Standardised Rate of Mortality (ASMR)]]-tab_m6_councils[[#This Row],[Lower Confidence Interval Limit]]</f>
        <v>9.671865335896797</v>
      </c>
      <c r="H62" s="17">
        <v>357</v>
      </c>
    </row>
    <row r="63" spans="1:8" ht="16.2" customHeight="1" x14ac:dyDescent="0.3">
      <c r="A63" s="8" t="s">
        <v>2186</v>
      </c>
      <c r="B63" s="11" t="s">
        <v>2768</v>
      </c>
      <c r="C63" s="132" t="s">
        <v>2728</v>
      </c>
      <c r="D63" s="54">
        <v>184.30943126493099</v>
      </c>
      <c r="E63" s="50">
        <v>198.533634293397</v>
      </c>
      <c r="F63" s="48">
        <v>170.08522823646501</v>
      </c>
      <c r="G63" s="48">
        <f>tab_m6_councils[[#This Row],[Age-Standardised Rate of Mortality (ASMR)]]-tab_m6_councils[[#This Row],[Lower Confidence Interval Limit]]</f>
        <v>14.224203028465979</v>
      </c>
      <c r="H63" s="17">
        <v>643</v>
      </c>
    </row>
    <row r="64" spans="1:8" ht="16.2" customHeight="1" x14ac:dyDescent="0.3">
      <c r="A64" s="8" t="s">
        <v>2860</v>
      </c>
      <c r="B64" s="11" t="s">
        <v>2768</v>
      </c>
      <c r="C64" s="132" t="s">
        <v>2728</v>
      </c>
      <c r="D64" s="54">
        <v>125.69310376055699</v>
      </c>
      <c r="E64" s="50">
        <v>127.818353682931</v>
      </c>
      <c r="F64" s="48">
        <v>123.567853838183</v>
      </c>
      <c r="G64" s="48">
        <f>tab_m6_councils[[#This Row],[Age-Standardised Rate of Mortality (ASMR)]]-tab_m6_councils[[#This Row],[Lower Confidence Interval Limit]]</f>
        <v>2.125249922373996</v>
      </c>
      <c r="H64" s="17">
        <v>13421</v>
      </c>
    </row>
    <row r="65" spans="1:8" ht="16.2" customHeight="1" x14ac:dyDescent="0.3">
      <c r="A65" s="8" t="s">
        <v>2263</v>
      </c>
      <c r="B65" s="11" t="s">
        <v>2768</v>
      </c>
      <c r="C65" s="132" t="s">
        <v>2728</v>
      </c>
      <c r="D65" s="54">
        <v>83.840983177112093</v>
      </c>
      <c r="E65" s="50">
        <v>94.665006388924297</v>
      </c>
      <c r="F65" s="48">
        <v>73.016959965300003</v>
      </c>
      <c r="G65" s="48">
        <f>tab_m6_councils[[#This Row],[Age-Standardised Rate of Mortality (ASMR)]]-tab_m6_councils[[#This Row],[Lower Confidence Interval Limit]]</f>
        <v>10.82402321181209</v>
      </c>
      <c r="H65" s="17">
        <v>233</v>
      </c>
    </row>
    <row r="66" spans="1:8" ht="16.2" customHeight="1" x14ac:dyDescent="0.3">
      <c r="A66" s="8" t="s">
        <v>2324</v>
      </c>
      <c r="B66" s="11" t="s">
        <v>2768</v>
      </c>
      <c r="C66" s="132" t="s">
        <v>2728</v>
      </c>
      <c r="D66" s="54">
        <v>36.234915725632803</v>
      </c>
      <c r="E66" s="50">
        <v>54.193172302392803</v>
      </c>
      <c r="F66" s="48">
        <v>18.276659148872898</v>
      </c>
      <c r="G66" s="48">
        <f>tab_m6_councils[[#This Row],[Age-Standardised Rate of Mortality (ASMR)]]-tab_m6_councils[[#This Row],[Lower Confidence Interval Limit]]</f>
        <v>17.958256576759904</v>
      </c>
      <c r="H66" s="17">
        <v>16</v>
      </c>
    </row>
    <row r="67" spans="1:8" ht="16.2" customHeight="1" x14ac:dyDescent="0.3">
      <c r="A67" s="8" t="s">
        <v>2339</v>
      </c>
      <c r="B67" s="11" t="s">
        <v>2768</v>
      </c>
      <c r="C67" s="132" t="s">
        <v>2728</v>
      </c>
      <c r="D67" s="54">
        <v>128.04911291122099</v>
      </c>
      <c r="E67" s="50">
        <v>141.00262933467201</v>
      </c>
      <c r="F67" s="48">
        <v>115.095596487771</v>
      </c>
      <c r="G67" s="48">
        <f>tab_m6_councils[[#This Row],[Age-Standardised Rate of Mortality (ASMR)]]-tab_m6_councils[[#This Row],[Lower Confidence Interval Limit]]</f>
        <v>12.953516423449983</v>
      </c>
      <c r="H67" s="17">
        <v>375</v>
      </c>
    </row>
    <row r="68" spans="1:8" ht="16.2" customHeight="1" x14ac:dyDescent="0.3">
      <c r="A68" s="8" t="s">
        <v>2390</v>
      </c>
      <c r="B68" s="11" t="s">
        <v>2768</v>
      </c>
      <c r="C68" s="132" t="s">
        <v>2728</v>
      </c>
      <c r="D68" s="54">
        <v>166.05350810976401</v>
      </c>
      <c r="E68" s="50">
        <v>176.170531428554</v>
      </c>
      <c r="F68" s="48">
        <v>155.93648479097499</v>
      </c>
      <c r="G68" s="48">
        <f>tab_m6_councils[[#This Row],[Age-Standardised Rate of Mortality (ASMR)]]-tab_m6_councils[[#This Row],[Lower Confidence Interval Limit]]</f>
        <v>10.117023318789023</v>
      </c>
      <c r="H68" s="17">
        <v>1038</v>
      </c>
    </row>
    <row r="69" spans="1:8" ht="16.2" customHeight="1" x14ac:dyDescent="0.3">
      <c r="A69" s="8" t="s">
        <v>2554</v>
      </c>
      <c r="B69" s="11" t="s">
        <v>2768</v>
      </c>
      <c r="C69" s="132" t="s">
        <v>2728</v>
      </c>
      <c r="D69" s="54">
        <v>111.61245835984199</v>
      </c>
      <c r="E69" s="50">
        <v>126.619650381668</v>
      </c>
      <c r="F69" s="48">
        <v>96.605266338016506</v>
      </c>
      <c r="G69" s="48">
        <f>tab_m6_councils[[#This Row],[Age-Standardised Rate of Mortality (ASMR)]]-tab_m6_councils[[#This Row],[Lower Confidence Interval Limit]]</f>
        <v>15.007192021825489</v>
      </c>
      <c r="H69" s="17">
        <v>213</v>
      </c>
    </row>
    <row r="70" spans="1:8" ht="16.2" customHeight="1" x14ac:dyDescent="0.3">
      <c r="A70" s="8" t="s">
        <v>2600</v>
      </c>
      <c r="B70" s="11" t="s">
        <v>2768</v>
      </c>
      <c r="C70" s="132" t="s">
        <v>2728</v>
      </c>
      <c r="D70" s="54">
        <v>194.62135549195401</v>
      </c>
      <c r="E70" s="50">
        <v>216.236210896649</v>
      </c>
      <c r="F70" s="48">
        <v>173.00650008726001</v>
      </c>
      <c r="G70" s="48">
        <f>tab_m6_councils[[#This Row],[Age-Standardised Rate of Mortality (ASMR)]]-tab_m6_councils[[#This Row],[Lower Confidence Interval Limit]]</f>
        <v>21.614855404693998</v>
      </c>
      <c r="H70" s="17">
        <v>318</v>
      </c>
    </row>
    <row r="71" spans="1:8" ht="16.2" customHeight="1" x14ac:dyDescent="0.3">
      <c r="A71" s="8" t="s">
        <v>2620</v>
      </c>
      <c r="B71" s="11" t="s">
        <v>2768</v>
      </c>
      <c r="C71" s="132" t="s">
        <v>2728</v>
      </c>
      <c r="D71" s="54">
        <v>135.00528504312899</v>
      </c>
      <c r="E71" s="50">
        <v>148.38175572124399</v>
      </c>
      <c r="F71" s="48">
        <v>121.62881436501399</v>
      </c>
      <c r="G71" s="48">
        <f>tab_m6_councils[[#This Row],[Age-Standardised Rate of Mortality (ASMR)]]-tab_m6_councils[[#This Row],[Lower Confidence Interval Limit]]</f>
        <v>13.376470678114998</v>
      </c>
      <c r="H71" s="17">
        <v>403</v>
      </c>
    </row>
    <row r="72" spans="1:8" ht="16.2" customHeight="1" x14ac:dyDescent="0.3">
      <c r="A72" s="8" t="s">
        <v>133</v>
      </c>
      <c r="B72" s="11" t="s">
        <v>2768</v>
      </c>
      <c r="C72" s="132" t="s">
        <v>2727</v>
      </c>
      <c r="D72" s="54">
        <v>1162.8222975102899</v>
      </c>
      <c r="E72" s="50">
        <v>1195.5618703858599</v>
      </c>
      <c r="F72" s="48">
        <v>1130.0827246347101</v>
      </c>
      <c r="G72" s="48">
        <f>tab_m6_councils[[#This Row],[Age-Standardised Rate of Mortality (ASMR)]]-tab_m6_councils[[#This Row],[Lower Confidence Interval Limit]]</f>
        <v>32.739572875579825</v>
      </c>
      <c r="H72" s="17">
        <v>4451</v>
      </c>
    </row>
    <row r="73" spans="1:8" ht="16.2" customHeight="1" x14ac:dyDescent="0.3">
      <c r="A73" s="8" t="s">
        <v>232</v>
      </c>
      <c r="B73" s="11" t="s">
        <v>2768</v>
      </c>
      <c r="C73" s="132" t="s">
        <v>2727</v>
      </c>
      <c r="D73" s="54">
        <v>1043.9396794449301</v>
      </c>
      <c r="E73" s="50">
        <v>1070.75968990347</v>
      </c>
      <c r="F73" s="48">
        <v>1017.11966898639</v>
      </c>
      <c r="G73" s="48">
        <f>tab_m6_councils[[#This Row],[Age-Standardised Rate of Mortality (ASMR)]]-tab_m6_councils[[#This Row],[Lower Confidence Interval Limit]]</f>
        <v>26.820010458540082</v>
      </c>
      <c r="H73" s="17">
        <v>5314</v>
      </c>
    </row>
    <row r="74" spans="1:8" ht="16.2" customHeight="1" x14ac:dyDescent="0.3">
      <c r="A74" s="8" t="s">
        <v>351</v>
      </c>
      <c r="B74" s="11" t="s">
        <v>2768</v>
      </c>
      <c r="C74" s="132" t="s">
        <v>2727</v>
      </c>
      <c r="D74" s="54">
        <v>1076.30700545384</v>
      </c>
      <c r="E74" s="50">
        <v>1113.2733571554099</v>
      </c>
      <c r="F74" s="48">
        <v>1039.3406537522701</v>
      </c>
      <c r="G74" s="48">
        <f>tab_m6_councils[[#This Row],[Age-Standardised Rate of Mortality (ASMR)]]-tab_m6_councils[[#This Row],[Lower Confidence Interval Limit]]</f>
        <v>36.96635170156992</v>
      </c>
      <c r="H74" s="17">
        <v>3025</v>
      </c>
    </row>
    <row r="75" spans="1:8" ht="16.2" customHeight="1" x14ac:dyDescent="0.3">
      <c r="A75" s="8" t="s">
        <v>404</v>
      </c>
      <c r="B75" s="11" t="s">
        <v>2768</v>
      </c>
      <c r="C75" s="132" t="s">
        <v>2727</v>
      </c>
      <c r="D75" s="54">
        <v>1079.97186763745</v>
      </c>
      <c r="E75" s="50">
        <v>1122.58780380541</v>
      </c>
      <c r="F75" s="48">
        <v>1037.3559314694901</v>
      </c>
      <c r="G75" s="48">
        <f>tab_m6_councils[[#This Row],[Age-Standardised Rate of Mortality (ASMR)]]-tab_m6_councils[[#This Row],[Lower Confidence Interval Limit]]</f>
        <v>42.615936167959944</v>
      </c>
      <c r="H75" s="17">
        <v>2312</v>
      </c>
    </row>
    <row r="76" spans="1:8" ht="16.2" customHeight="1" x14ac:dyDescent="0.3">
      <c r="A76" s="8" t="s">
        <v>824</v>
      </c>
      <c r="B76" s="11" t="s">
        <v>2768</v>
      </c>
      <c r="C76" s="132" t="s">
        <v>2727</v>
      </c>
      <c r="D76" s="54">
        <v>1074.87532230993</v>
      </c>
      <c r="E76" s="50">
        <v>1095.7377990980599</v>
      </c>
      <c r="F76" s="48">
        <v>1054.01284552181</v>
      </c>
      <c r="G76" s="48">
        <f>tab_m6_councils[[#This Row],[Age-Standardised Rate of Mortality (ASMR)]]-tab_m6_councils[[#This Row],[Lower Confidence Interval Limit]]</f>
        <v>20.86247678811992</v>
      </c>
      <c r="H76" s="17">
        <v>9438</v>
      </c>
    </row>
    <row r="77" spans="1:8" ht="16.2" customHeight="1" x14ac:dyDescent="0.3">
      <c r="A77" s="8" t="s">
        <v>451</v>
      </c>
      <c r="B77" s="11" t="s">
        <v>2768</v>
      </c>
      <c r="C77" s="132" t="s">
        <v>2727</v>
      </c>
      <c r="D77" s="54">
        <v>1256.1018660406201</v>
      </c>
      <c r="E77" s="50">
        <v>1322.5059109721701</v>
      </c>
      <c r="F77" s="48">
        <v>1189.69782110906</v>
      </c>
      <c r="G77" s="48">
        <f>tab_m6_councils[[#This Row],[Age-Standardised Rate of Mortality (ASMR)]]-tab_m6_councils[[#This Row],[Lower Confidence Interval Limit]]</f>
        <v>66.404044931560065</v>
      </c>
      <c r="H77" s="17">
        <v>1274</v>
      </c>
    </row>
    <row r="78" spans="1:8" ht="16.2" customHeight="1" x14ac:dyDescent="0.3">
      <c r="A78" s="8" t="s">
        <v>476</v>
      </c>
      <c r="B78" s="11" t="s">
        <v>2768</v>
      </c>
      <c r="C78" s="132" t="s">
        <v>2727</v>
      </c>
      <c r="D78" s="54">
        <v>1130.11534860598</v>
      </c>
      <c r="E78" s="50">
        <v>1163.00296255894</v>
      </c>
      <c r="F78" s="48">
        <v>1097.22773465301</v>
      </c>
      <c r="G78" s="48">
        <f>tab_m6_councils[[#This Row],[Age-Standardised Rate of Mortality (ASMR)]]-tab_m6_councils[[#This Row],[Lower Confidence Interval Limit]]</f>
        <v>32.887613952970014</v>
      </c>
      <c r="H78" s="17">
        <v>4231</v>
      </c>
    </row>
    <row r="79" spans="1:8" ht="16.2" customHeight="1" x14ac:dyDescent="0.3">
      <c r="A79" s="8" t="s">
        <v>557</v>
      </c>
      <c r="B79" s="11" t="s">
        <v>2768</v>
      </c>
      <c r="C79" s="132" t="s">
        <v>2727</v>
      </c>
      <c r="D79" s="54">
        <v>1367.84456166323</v>
      </c>
      <c r="E79" s="50">
        <v>1409.96585031672</v>
      </c>
      <c r="F79" s="48">
        <v>1325.7232730097301</v>
      </c>
      <c r="G79" s="48">
        <f>tab_m6_councils[[#This Row],[Age-Standardised Rate of Mortality (ASMR)]]-tab_m6_councils[[#This Row],[Lower Confidence Interval Limit]]</f>
        <v>42.12128865349996</v>
      </c>
      <c r="H79" s="17">
        <v>3752</v>
      </c>
    </row>
    <row r="80" spans="1:8" ht="16.2" customHeight="1" x14ac:dyDescent="0.3">
      <c r="A80" s="8" t="s">
        <v>620</v>
      </c>
      <c r="B80" s="11" t="s">
        <v>2768</v>
      </c>
      <c r="C80" s="132" t="s">
        <v>2727</v>
      </c>
      <c r="D80" s="54">
        <v>1350.0462887705801</v>
      </c>
      <c r="E80" s="50">
        <v>1394.3053214807301</v>
      </c>
      <c r="F80" s="48">
        <v>1305.7872560604401</v>
      </c>
      <c r="G80" s="48">
        <f>tab_m6_councils[[#This Row],[Age-Standardised Rate of Mortality (ASMR)]]-tab_m6_councils[[#This Row],[Lower Confidence Interval Limit]]</f>
        <v>44.259032710139991</v>
      </c>
      <c r="H80" s="17">
        <v>3295</v>
      </c>
    </row>
    <row r="81" spans="1:8" ht="16.2" customHeight="1" x14ac:dyDescent="0.3">
      <c r="A81" s="8" t="s">
        <v>681</v>
      </c>
      <c r="B81" s="11" t="s">
        <v>2768</v>
      </c>
      <c r="C81" s="132" t="s">
        <v>2727</v>
      </c>
      <c r="D81" s="54">
        <v>943.52749146878</v>
      </c>
      <c r="E81" s="50">
        <v>979.34191802120802</v>
      </c>
      <c r="F81" s="48">
        <v>907.71306491635198</v>
      </c>
      <c r="G81" s="48">
        <f>tab_m6_councils[[#This Row],[Age-Standardised Rate of Mortality (ASMR)]]-tab_m6_councils[[#This Row],[Lower Confidence Interval Limit]]</f>
        <v>35.814426552428017</v>
      </c>
      <c r="H81" s="17">
        <v>2482</v>
      </c>
    </row>
    <row r="82" spans="1:8" ht="16.2" customHeight="1" x14ac:dyDescent="0.3">
      <c r="A82" s="8" t="s">
        <v>738</v>
      </c>
      <c r="B82" s="11" t="s">
        <v>2768</v>
      </c>
      <c r="C82" s="132" t="s">
        <v>2727</v>
      </c>
      <c r="D82" s="54">
        <v>1052.00011322357</v>
      </c>
      <c r="E82" s="50">
        <v>1092.7960197877601</v>
      </c>
      <c r="F82" s="48">
        <v>1011.20420665938</v>
      </c>
      <c r="G82" s="48">
        <f>tab_m6_councils[[#This Row],[Age-Standardised Rate of Mortality (ASMR)]]-tab_m6_councils[[#This Row],[Lower Confidence Interval Limit]]</f>
        <v>40.795906564189977</v>
      </c>
      <c r="H82" s="17">
        <v>2339</v>
      </c>
    </row>
    <row r="83" spans="1:8" ht="16.2" customHeight="1" x14ac:dyDescent="0.3">
      <c r="A83" s="8" t="s">
        <v>783</v>
      </c>
      <c r="B83" s="11" t="s">
        <v>2768</v>
      </c>
      <c r="C83" s="132" t="s">
        <v>2727</v>
      </c>
      <c r="D83" s="54">
        <v>944.75399959562105</v>
      </c>
      <c r="E83" s="50">
        <v>984.76129211458397</v>
      </c>
      <c r="F83" s="48">
        <v>904.74670707665803</v>
      </c>
      <c r="G83" s="48">
        <f>tab_m6_councils[[#This Row],[Age-Standardised Rate of Mortality (ASMR)]]-tab_m6_councils[[#This Row],[Lower Confidence Interval Limit]]</f>
        <v>40.007292518963027</v>
      </c>
      <c r="H83" s="17">
        <v>2003</v>
      </c>
    </row>
    <row r="84" spans="1:8" ht="16.2" customHeight="1" x14ac:dyDescent="0.3">
      <c r="A84" s="8" t="s">
        <v>1066</v>
      </c>
      <c r="B84" s="11" t="s">
        <v>2768</v>
      </c>
      <c r="C84" s="132" t="s">
        <v>2727</v>
      </c>
      <c r="D84" s="54">
        <v>1276.5685690140599</v>
      </c>
      <c r="E84" s="50">
        <v>1314.66267574584</v>
      </c>
      <c r="F84" s="48">
        <v>1238.47446228227</v>
      </c>
      <c r="G84" s="48">
        <f>tab_m6_councils[[#This Row],[Age-Standardised Rate of Mortality (ASMR)]]-tab_m6_councils[[#This Row],[Lower Confidence Interval Limit]]</f>
        <v>38.094106731789907</v>
      </c>
      <c r="H84" s="17">
        <v>3912</v>
      </c>
    </row>
    <row r="85" spans="1:8" ht="16.2" customHeight="1" x14ac:dyDescent="0.3">
      <c r="A85" s="8" t="s">
        <v>1151</v>
      </c>
      <c r="B85" s="11" t="s">
        <v>2768</v>
      </c>
      <c r="C85" s="132" t="s">
        <v>2727</v>
      </c>
      <c r="D85" s="54">
        <v>1158.5957377576301</v>
      </c>
      <c r="E85" s="50">
        <v>1181.55140320962</v>
      </c>
      <c r="F85" s="48">
        <v>1135.6400723056399</v>
      </c>
      <c r="G85" s="48">
        <f>tab_m6_councils[[#This Row],[Age-Standardised Rate of Mortality (ASMR)]]-tab_m6_councils[[#This Row],[Lower Confidence Interval Limit]]</f>
        <v>22.955665451990171</v>
      </c>
      <c r="H85" s="17">
        <v>8962</v>
      </c>
    </row>
    <row r="86" spans="1:8" ht="16.2" customHeight="1" x14ac:dyDescent="0.3">
      <c r="A86" s="8" t="s">
        <v>1360</v>
      </c>
      <c r="B86" s="11" t="s">
        <v>2768</v>
      </c>
      <c r="C86" s="132" t="s">
        <v>2727</v>
      </c>
      <c r="D86" s="54">
        <v>1516.9391927690899</v>
      </c>
      <c r="E86" s="50">
        <v>1541.0555799428701</v>
      </c>
      <c r="F86" s="48">
        <v>1492.8228055953</v>
      </c>
      <c r="G86" s="48">
        <f>tab_m6_councils[[#This Row],[Age-Standardised Rate of Mortality (ASMR)]]-tab_m6_councils[[#This Row],[Lower Confidence Interval Limit]]</f>
        <v>24.116387173789917</v>
      </c>
      <c r="H86" s="17">
        <v>14167</v>
      </c>
    </row>
    <row r="87" spans="1:8" ht="16.2" customHeight="1" x14ac:dyDescent="0.3">
      <c r="A87" s="8" t="s">
        <v>1628</v>
      </c>
      <c r="B87" s="11" t="s">
        <v>2768</v>
      </c>
      <c r="C87" s="132" t="s">
        <v>2727</v>
      </c>
      <c r="D87" s="54">
        <v>1040.6551259697101</v>
      </c>
      <c r="E87" s="50">
        <v>1067.0588601730799</v>
      </c>
      <c r="F87" s="48">
        <v>1014.25139176635</v>
      </c>
      <c r="G87" s="48">
        <f>tab_m6_councils[[#This Row],[Age-Standardised Rate of Mortality (ASMR)]]-tab_m6_councils[[#This Row],[Lower Confidence Interval Limit]]</f>
        <v>26.403734203360045</v>
      </c>
      <c r="H87" s="17">
        <v>5530</v>
      </c>
    </row>
    <row r="88" spans="1:8" ht="16.2" customHeight="1" x14ac:dyDescent="0.3">
      <c r="A88" s="8" t="s">
        <v>1741</v>
      </c>
      <c r="B88" s="11" t="s">
        <v>2768</v>
      </c>
      <c r="C88" s="132" t="s">
        <v>2727</v>
      </c>
      <c r="D88" s="54">
        <v>1356.3599577247001</v>
      </c>
      <c r="E88" s="50">
        <v>1409.8439997246301</v>
      </c>
      <c r="F88" s="48">
        <v>1302.87591572477</v>
      </c>
      <c r="G88" s="48">
        <f>tab_m6_councils[[#This Row],[Age-Standardised Rate of Mortality (ASMR)]]-tab_m6_councils[[#This Row],[Lower Confidence Interval Limit]]</f>
        <v>53.484041999930014</v>
      </c>
      <c r="H88" s="17">
        <v>2268</v>
      </c>
    </row>
    <row r="89" spans="1:8" ht="16.2" customHeight="1" x14ac:dyDescent="0.3">
      <c r="A89" s="8" t="s">
        <v>1776</v>
      </c>
      <c r="B89" s="11" t="s">
        <v>2768</v>
      </c>
      <c r="C89" s="132" t="s">
        <v>2727</v>
      </c>
      <c r="D89" s="54">
        <v>1164.17758812191</v>
      </c>
      <c r="E89" s="50">
        <v>1213.05219819535</v>
      </c>
      <c r="F89" s="48">
        <v>1115.3029780484601</v>
      </c>
      <c r="G89" s="48">
        <f>tab_m6_councils[[#This Row],[Age-Standardised Rate of Mortality (ASMR)]]-tab_m6_councils[[#This Row],[Lower Confidence Interval Limit]]</f>
        <v>48.874610073449958</v>
      </c>
      <c r="H89" s="17">
        <v>1993</v>
      </c>
    </row>
    <row r="90" spans="1:8" ht="16.2" customHeight="1" x14ac:dyDescent="0.3">
      <c r="A90" s="8" t="s">
        <v>1821</v>
      </c>
      <c r="B90" s="11" t="s">
        <v>2768</v>
      </c>
      <c r="C90" s="132" t="s">
        <v>2727</v>
      </c>
      <c r="D90" s="54">
        <v>1026.2586712157899</v>
      </c>
      <c r="E90" s="50">
        <v>1067.5110222283699</v>
      </c>
      <c r="F90" s="48">
        <v>985.00632020320404</v>
      </c>
      <c r="G90" s="48">
        <f>tab_m6_councils[[#This Row],[Age-Standardised Rate of Mortality (ASMR)]]-tab_m6_councils[[#This Row],[Lower Confidence Interval Limit]]</f>
        <v>41.252351012585905</v>
      </c>
      <c r="H90" s="17">
        <v>2208</v>
      </c>
    </row>
    <row r="91" spans="1:8" ht="16.2" customHeight="1" x14ac:dyDescent="0.3">
      <c r="A91" s="8" t="s">
        <v>1047</v>
      </c>
      <c r="B91" s="11" t="s">
        <v>2768</v>
      </c>
      <c r="C91" s="132" t="s">
        <v>2727</v>
      </c>
      <c r="D91" s="54">
        <v>1060.92627142061</v>
      </c>
      <c r="E91" s="50">
        <v>1134.7063388875099</v>
      </c>
      <c r="F91" s="48">
        <v>987.14620395371003</v>
      </c>
      <c r="G91" s="48">
        <f>tab_m6_councils[[#This Row],[Age-Standardised Rate of Mortality (ASMR)]]-tab_m6_councils[[#This Row],[Lower Confidence Interval Limit]]</f>
        <v>73.780067466899936</v>
      </c>
      <c r="H91" s="17">
        <v>753</v>
      </c>
    </row>
    <row r="92" spans="1:8" ht="16.2" customHeight="1" x14ac:dyDescent="0.3">
      <c r="A92" s="8" t="s">
        <v>1870</v>
      </c>
      <c r="B92" s="11" t="s">
        <v>2768</v>
      </c>
      <c r="C92" s="132" t="s">
        <v>2727</v>
      </c>
      <c r="D92" s="54">
        <v>1317.45656448152</v>
      </c>
      <c r="E92" s="50">
        <v>1357.31859075384</v>
      </c>
      <c r="F92" s="48">
        <v>1277.5945382092</v>
      </c>
      <c r="G92" s="48">
        <f>tab_m6_councils[[#This Row],[Age-Standardised Rate of Mortality (ASMR)]]-tab_m6_councils[[#This Row],[Lower Confidence Interval Limit]]</f>
        <v>39.862026272320009</v>
      </c>
      <c r="H92" s="17">
        <v>3893</v>
      </c>
    </row>
    <row r="93" spans="1:8" ht="16.2" customHeight="1" x14ac:dyDescent="0.3">
      <c r="A93" s="8" t="s">
        <v>1947</v>
      </c>
      <c r="B93" s="11" t="s">
        <v>2768</v>
      </c>
      <c r="C93" s="132" t="s">
        <v>2727</v>
      </c>
      <c r="D93" s="54">
        <v>1425.01415987625</v>
      </c>
      <c r="E93" s="50">
        <v>1454.5483353859499</v>
      </c>
      <c r="F93" s="48">
        <v>1395.4799843665501</v>
      </c>
      <c r="G93" s="48">
        <f>tab_m6_councils[[#This Row],[Age-Standardised Rate of Mortality (ASMR)]]-tab_m6_councils[[#This Row],[Lower Confidence Interval Limit]]</f>
        <v>29.534175509699935</v>
      </c>
      <c r="H93" s="17">
        <v>8336</v>
      </c>
    </row>
    <row r="94" spans="1:8" ht="16.2" customHeight="1" x14ac:dyDescent="0.3">
      <c r="A94" s="8" t="s">
        <v>2103</v>
      </c>
      <c r="B94" s="11" t="s">
        <v>2768</v>
      </c>
      <c r="C94" s="132" t="s">
        <v>2727</v>
      </c>
      <c r="D94" s="54">
        <v>974.70932162263603</v>
      </c>
      <c r="E94" s="50">
        <v>1054.37352461409</v>
      </c>
      <c r="F94" s="48">
        <v>895.04511863117898</v>
      </c>
      <c r="G94" s="48">
        <f>tab_m6_councils[[#This Row],[Age-Standardised Rate of Mortality (ASMR)]]-tab_m6_councils[[#This Row],[Lower Confidence Interval Limit]]</f>
        <v>79.664202991457046</v>
      </c>
      <c r="H94" s="17">
        <v>528</v>
      </c>
    </row>
    <row r="95" spans="1:8" ht="16.2" customHeight="1" x14ac:dyDescent="0.3">
      <c r="A95" s="8" t="s">
        <v>2116</v>
      </c>
      <c r="B95" s="11" t="s">
        <v>2768</v>
      </c>
      <c r="C95" s="132" t="s">
        <v>2727</v>
      </c>
      <c r="D95" s="54">
        <v>982.23698751165398</v>
      </c>
      <c r="E95" s="50">
        <v>1012.92170537359</v>
      </c>
      <c r="F95" s="48">
        <v>951.55226964972098</v>
      </c>
      <c r="G95" s="48">
        <f>tab_m6_councils[[#This Row],[Age-Standardised Rate of Mortality (ASMR)]]-tab_m6_councils[[#This Row],[Lower Confidence Interval Limit]]</f>
        <v>30.684717861932995</v>
      </c>
      <c r="H95" s="17">
        <v>3702</v>
      </c>
    </row>
    <row r="96" spans="1:8" ht="16.2" customHeight="1" x14ac:dyDescent="0.3">
      <c r="A96" s="8" t="s">
        <v>2186</v>
      </c>
      <c r="B96" s="11" t="s">
        <v>2768</v>
      </c>
      <c r="C96" s="132" t="s">
        <v>2727</v>
      </c>
      <c r="D96" s="54">
        <v>1315.88109457512</v>
      </c>
      <c r="E96" s="50">
        <v>1352.14976890048</v>
      </c>
      <c r="F96" s="48">
        <v>1279.6124202497599</v>
      </c>
      <c r="G96" s="48">
        <f>tab_m6_councils[[#This Row],[Age-Standardised Rate of Mortality (ASMR)]]-tab_m6_councils[[#This Row],[Lower Confidence Interval Limit]]</f>
        <v>36.268674325360053</v>
      </c>
      <c r="H96" s="17">
        <v>4597</v>
      </c>
    </row>
    <row r="97" spans="1:8" ht="16.2" customHeight="1" x14ac:dyDescent="0.3">
      <c r="A97" s="8" t="s">
        <v>2860</v>
      </c>
      <c r="B97" s="11" t="s">
        <v>2768</v>
      </c>
      <c r="C97" s="132" t="s">
        <v>2727</v>
      </c>
      <c r="D97" s="54">
        <v>1194.1704705750601</v>
      </c>
      <c r="E97" s="50">
        <v>1200.43280532872</v>
      </c>
      <c r="F97" s="48">
        <v>1187.9081358214</v>
      </c>
      <c r="G97" s="48">
        <f>tab_m6_councils[[#This Row],[Age-Standardised Rate of Mortality (ASMR)]]-tab_m6_councils[[#This Row],[Lower Confidence Interval Limit]]</f>
        <v>6.2623347536600704</v>
      </c>
      <c r="H97" s="17">
        <v>127823</v>
      </c>
    </row>
    <row r="98" spans="1:8" ht="16.2" customHeight="1" x14ac:dyDescent="0.3">
      <c r="A98" s="8" t="s">
        <v>2263</v>
      </c>
      <c r="B98" s="11" t="s">
        <v>2768</v>
      </c>
      <c r="C98" s="132" t="s">
        <v>2727</v>
      </c>
      <c r="D98" s="54">
        <v>1042.134691344</v>
      </c>
      <c r="E98" s="50">
        <v>1078.66774327955</v>
      </c>
      <c r="F98" s="48">
        <v>1005.60163940845</v>
      </c>
      <c r="G98" s="48">
        <f>tab_m6_councils[[#This Row],[Age-Standardised Rate of Mortality (ASMR)]]-tab_m6_councils[[#This Row],[Lower Confidence Interval Limit]]</f>
        <v>36.53305193555002</v>
      </c>
      <c r="H98" s="17">
        <v>2857</v>
      </c>
    </row>
    <row r="99" spans="1:8" ht="16.2" customHeight="1" x14ac:dyDescent="0.3">
      <c r="A99" s="8" t="s">
        <v>2324</v>
      </c>
      <c r="B99" s="11" t="s">
        <v>2768</v>
      </c>
      <c r="C99" s="132" t="s">
        <v>2727</v>
      </c>
      <c r="D99" s="54">
        <v>1016.45183736518</v>
      </c>
      <c r="E99" s="50">
        <v>1104.5585436890001</v>
      </c>
      <c r="F99" s="48">
        <v>928.34513104136602</v>
      </c>
      <c r="G99" s="48">
        <f>tab_m6_councils[[#This Row],[Age-Standardised Rate of Mortality (ASMR)]]-tab_m6_councils[[#This Row],[Lower Confidence Interval Limit]]</f>
        <v>88.106706323814024</v>
      </c>
      <c r="H99" s="17">
        <v>463</v>
      </c>
    </row>
    <row r="100" spans="1:8" ht="16.2" customHeight="1" x14ac:dyDescent="0.3">
      <c r="A100" s="8" t="s">
        <v>2339</v>
      </c>
      <c r="B100" s="11" t="s">
        <v>2768</v>
      </c>
      <c r="C100" s="132" t="s">
        <v>2727</v>
      </c>
      <c r="D100" s="54">
        <v>1178.5176704636599</v>
      </c>
      <c r="E100" s="50">
        <v>1216.91781560187</v>
      </c>
      <c r="F100" s="48">
        <v>1140.1175253254501</v>
      </c>
      <c r="G100" s="48">
        <f>tab_m6_councils[[#This Row],[Age-Standardised Rate of Mortality (ASMR)]]-tab_m6_councils[[#This Row],[Lower Confidence Interval Limit]]</f>
        <v>38.400145138209837</v>
      </c>
      <c r="H100" s="17">
        <v>3382</v>
      </c>
    </row>
    <row r="101" spans="1:8" ht="16.2" customHeight="1" x14ac:dyDescent="0.3">
      <c r="A101" s="8" t="s">
        <v>2390</v>
      </c>
      <c r="B101" s="11" t="s">
        <v>2768</v>
      </c>
      <c r="C101" s="132" t="s">
        <v>2727</v>
      </c>
      <c r="D101" s="54">
        <v>1289.3798400851999</v>
      </c>
      <c r="E101" s="50">
        <v>1316.04478085594</v>
      </c>
      <c r="F101" s="48">
        <v>1262.7148993144599</v>
      </c>
      <c r="G101" s="48">
        <f>tab_m6_councils[[#This Row],[Age-Standardised Rate of Mortality (ASMR)]]-tab_m6_councils[[#This Row],[Lower Confidence Interval Limit]]</f>
        <v>26.664940770740031</v>
      </c>
      <c r="H101" s="17">
        <v>8151</v>
      </c>
    </row>
    <row r="102" spans="1:8" ht="16.2" customHeight="1" x14ac:dyDescent="0.3">
      <c r="A102" s="8" t="s">
        <v>2554</v>
      </c>
      <c r="B102" s="11" t="s">
        <v>2768</v>
      </c>
      <c r="C102" s="132" t="s">
        <v>2727</v>
      </c>
      <c r="D102" s="54">
        <v>1081.01240149914</v>
      </c>
      <c r="E102" s="50">
        <v>1125.9354072938199</v>
      </c>
      <c r="F102" s="48">
        <v>1036.08939570446</v>
      </c>
      <c r="G102" s="48">
        <f>tab_m6_councils[[#This Row],[Age-Standardised Rate of Mortality (ASMR)]]-tab_m6_councils[[#This Row],[Lower Confidence Interval Limit]]</f>
        <v>44.923005794679966</v>
      </c>
      <c r="H102" s="17">
        <v>2052</v>
      </c>
    </row>
    <row r="103" spans="1:8" ht="16.2" customHeight="1" x14ac:dyDescent="0.3">
      <c r="A103" s="8" t="s">
        <v>2600</v>
      </c>
      <c r="B103" s="11" t="s">
        <v>2768</v>
      </c>
      <c r="C103" s="132" t="s">
        <v>2727</v>
      </c>
      <c r="D103" s="54">
        <v>1498.9359418849299</v>
      </c>
      <c r="E103" s="50">
        <v>1555.1913252397201</v>
      </c>
      <c r="F103" s="48">
        <v>1442.6805585301399</v>
      </c>
      <c r="G103" s="48">
        <f>tab_m6_councils[[#This Row],[Age-Standardised Rate of Mortality (ASMR)]]-tab_m6_councils[[#This Row],[Lower Confidence Interval Limit]]</f>
        <v>56.255383354789956</v>
      </c>
      <c r="H103" s="17">
        <v>2468</v>
      </c>
    </row>
    <row r="104" spans="1:8" ht="16.2" customHeight="1" x14ac:dyDescent="0.3">
      <c r="A104" s="8" t="s">
        <v>2620</v>
      </c>
      <c r="B104" s="11" t="s">
        <v>2768</v>
      </c>
      <c r="C104" s="132" t="s">
        <v>2727</v>
      </c>
      <c r="D104" s="54">
        <v>1191.17015924054</v>
      </c>
      <c r="E104" s="50">
        <v>1228.40419190337</v>
      </c>
      <c r="F104" s="48">
        <v>1153.93612657771</v>
      </c>
      <c r="G104" s="48">
        <f>tab_m6_councils[[#This Row],[Age-Standardised Rate of Mortality (ASMR)]]-tab_m6_councils[[#This Row],[Lower Confidence Interval Limit]]</f>
        <v>37.234032662830032</v>
      </c>
      <c r="H104" s="17">
        <v>3685</v>
      </c>
    </row>
    <row r="105" spans="1:8" ht="16.2" customHeight="1" x14ac:dyDescent="0.3">
      <c r="A105" s="8" t="s">
        <v>133</v>
      </c>
      <c r="B105" s="11" t="s">
        <v>2769</v>
      </c>
      <c r="C105" s="66" t="s">
        <v>2771</v>
      </c>
      <c r="D105" s="54">
        <v>122.195939983168</v>
      </c>
      <c r="E105" s="50">
        <v>140.375227720298</v>
      </c>
      <c r="F105" s="48">
        <v>104.01665224603801</v>
      </c>
      <c r="G105" s="48">
        <f>tab_m6_councils[[#This Row],[Age-Standardised Rate of Mortality (ASMR)]]-tab_m6_councils[[#This Row],[Lower Confidence Interval Limit]]</f>
        <v>18.179287737129997</v>
      </c>
      <c r="H105" s="17">
        <v>181</v>
      </c>
    </row>
    <row r="106" spans="1:8" ht="16.2" customHeight="1" x14ac:dyDescent="0.3">
      <c r="A106" s="8" t="s">
        <v>232</v>
      </c>
      <c r="B106" s="11" t="s">
        <v>2769</v>
      </c>
      <c r="C106" s="66" t="s">
        <v>2771</v>
      </c>
      <c r="D106" s="54">
        <v>75.976129918934902</v>
      </c>
      <c r="E106" s="50">
        <v>88.032535782356206</v>
      </c>
      <c r="F106" s="48">
        <v>63.919724055513598</v>
      </c>
      <c r="G106" s="48">
        <f>tab_m6_councils[[#This Row],[Age-Standardised Rate of Mortality (ASMR)]]-tab_m6_councils[[#This Row],[Lower Confidence Interval Limit]]</f>
        <v>12.056405863421304</v>
      </c>
      <c r="H106" s="17">
        <v>163</v>
      </c>
    </row>
    <row r="107" spans="1:8" ht="16.2" customHeight="1" x14ac:dyDescent="0.3">
      <c r="A107" s="8" t="s">
        <v>351</v>
      </c>
      <c r="B107" s="11" t="s">
        <v>2769</v>
      </c>
      <c r="C107" s="66" t="s">
        <v>2771</v>
      </c>
      <c r="D107" s="54">
        <v>88.066013234702893</v>
      </c>
      <c r="E107" s="50">
        <v>105.29732341040101</v>
      </c>
      <c r="F107" s="48">
        <v>70.834703059004596</v>
      </c>
      <c r="G107" s="48">
        <f>tab_m6_councils[[#This Row],[Age-Standardised Rate of Mortality (ASMR)]]-tab_m6_councils[[#This Row],[Lower Confidence Interval Limit]]</f>
        <v>17.231310175698297</v>
      </c>
      <c r="H107" s="17">
        <v>104</v>
      </c>
    </row>
    <row r="108" spans="1:8" ht="16.2" customHeight="1" x14ac:dyDescent="0.3">
      <c r="A108" s="8" t="s">
        <v>404</v>
      </c>
      <c r="B108" s="11" t="s">
        <v>2769</v>
      </c>
      <c r="C108" s="66" t="s">
        <v>2771</v>
      </c>
      <c r="D108" s="54">
        <v>75.261612527740994</v>
      </c>
      <c r="E108" s="50">
        <v>93.303559845879704</v>
      </c>
      <c r="F108" s="48">
        <v>57.219665209602198</v>
      </c>
      <c r="G108" s="48">
        <f>tab_m6_councils[[#This Row],[Age-Standardised Rate of Mortality (ASMR)]]-tab_m6_councils[[#This Row],[Lower Confidence Interval Limit]]</f>
        <v>18.041947318138796</v>
      </c>
      <c r="H108" s="17">
        <v>71</v>
      </c>
    </row>
    <row r="109" spans="1:8" ht="16.2" customHeight="1" x14ac:dyDescent="0.3">
      <c r="A109" s="8" t="s">
        <v>824</v>
      </c>
      <c r="B109" s="11" t="s">
        <v>2769</v>
      </c>
      <c r="C109" s="66" t="s">
        <v>2771</v>
      </c>
      <c r="D109" s="54">
        <v>124.99575508816901</v>
      </c>
      <c r="E109" s="50">
        <v>136.78656519894901</v>
      </c>
      <c r="F109" s="48">
        <v>113.204944977388</v>
      </c>
      <c r="G109" s="48">
        <f>tab_m6_councils[[#This Row],[Age-Standardised Rate of Mortality (ASMR)]]-tab_m6_councils[[#This Row],[Lower Confidence Interval Limit]]</f>
        <v>11.79081011078101</v>
      </c>
      <c r="H109" s="17">
        <v>439</v>
      </c>
    </row>
    <row r="110" spans="1:8" ht="16.2" customHeight="1" x14ac:dyDescent="0.3">
      <c r="A110" s="8" t="s">
        <v>451</v>
      </c>
      <c r="B110" s="11" t="s">
        <v>2769</v>
      </c>
      <c r="C110" s="66" t="s">
        <v>2771</v>
      </c>
      <c r="D110" s="54">
        <v>140.29360645268801</v>
      </c>
      <c r="E110" s="50">
        <v>175.94745889088799</v>
      </c>
      <c r="F110" s="48">
        <v>104.639754014489</v>
      </c>
      <c r="G110" s="48">
        <f>tab_m6_councils[[#This Row],[Age-Standardised Rate of Mortality (ASMR)]]-tab_m6_councils[[#This Row],[Lower Confidence Interval Limit]]</f>
        <v>35.65385243819901</v>
      </c>
      <c r="H110" s="17">
        <v>63</v>
      </c>
    </row>
    <row r="111" spans="1:8" ht="16.2" customHeight="1" x14ac:dyDescent="0.3">
      <c r="A111" s="8" t="s">
        <v>476</v>
      </c>
      <c r="B111" s="11" t="s">
        <v>2769</v>
      </c>
      <c r="C111" s="66" t="s">
        <v>2771</v>
      </c>
      <c r="D111" s="54">
        <v>65.677409263882296</v>
      </c>
      <c r="E111" s="50">
        <v>78.140055949228397</v>
      </c>
      <c r="F111" s="48">
        <v>53.214762578536103</v>
      </c>
      <c r="G111" s="48">
        <f>tab_m6_councils[[#This Row],[Age-Standardised Rate of Mortality (ASMR)]]-tab_m6_councils[[#This Row],[Lower Confidence Interval Limit]]</f>
        <v>12.462646685346193</v>
      </c>
      <c r="H111" s="17">
        <v>112</v>
      </c>
    </row>
    <row r="112" spans="1:8" ht="16.2" customHeight="1" x14ac:dyDescent="0.3">
      <c r="A112" s="8" t="s">
        <v>557</v>
      </c>
      <c r="B112" s="11" t="s">
        <v>2769</v>
      </c>
      <c r="C112" s="66" t="s">
        <v>2771</v>
      </c>
      <c r="D112" s="54">
        <v>190.307550084627</v>
      </c>
      <c r="E112" s="50">
        <v>216.121159784827</v>
      </c>
      <c r="F112" s="48">
        <v>164.49394038442699</v>
      </c>
      <c r="G112" s="48">
        <f>tab_m6_councils[[#This Row],[Age-Standardised Rate of Mortality (ASMR)]]-tab_m6_councils[[#This Row],[Lower Confidence Interval Limit]]</f>
        <v>25.813609700200004</v>
      </c>
      <c r="H112" s="17">
        <v>214</v>
      </c>
    </row>
    <row r="113" spans="1:8" ht="16.2" customHeight="1" x14ac:dyDescent="0.3">
      <c r="A113" s="8" t="s">
        <v>620</v>
      </c>
      <c r="B113" s="11" t="s">
        <v>2769</v>
      </c>
      <c r="C113" s="66" t="s">
        <v>2771</v>
      </c>
      <c r="D113" s="54">
        <v>159.215440250103</v>
      </c>
      <c r="E113" s="50">
        <v>183.961320149139</v>
      </c>
      <c r="F113" s="48">
        <v>134.469560351067</v>
      </c>
      <c r="G113" s="48">
        <f>tab_m6_councils[[#This Row],[Age-Standardised Rate of Mortality (ASMR)]]-tab_m6_councils[[#This Row],[Lower Confidence Interval Limit]]</f>
        <v>24.745879899035998</v>
      </c>
      <c r="H113" s="17">
        <v>171</v>
      </c>
    </row>
    <row r="114" spans="1:8" ht="16.2" customHeight="1" x14ac:dyDescent="0.3">
      <c r="A114" s="8" t="s">
        <v>681</v>
      </c>
      <c r="B114" s="11" t="s">
        <v>2769</v>
      </c>
      <c r="C114" s="66" t="s">
        <v>2771</v>
      </c>
      <c r="D114" s="54">
        <v>125.498308024772</v>
      </c>
      <c r="E114" s="50">
        <v>146.81697314178601</v>
      </c>
      <c r="F114" s="48">
        <v>104.179642907759</v>
      </c>
      <c r="G114" s="48">
        <f>tab_m6_councils[[#This Row],[Age-Standardised Rate of Mortality (ASMR)]]-tab_m6_councils[[#This Row],[Lower Confidence Interval Limit]]</f>
        <v>21.318665117012998</v>
      </c>
      <c r="H114" s="17">
        <v>135</v>
      </c>
    </row>
    <row r="115" spans="1:8" ht="16.2" customHeight="1" x14ac:dyDescent="0.3">
      <c r="A115" s="8" t="s">
        <v>738</v>
      </c>
      <c r="B115" s="11" t="s">
        <v>2769</v>
      </c>
      <c r="C115" s="66" t="s">
        <v>2771</v>
      </c>
      <c r="D115" s="54">
        <v>89.151981576123006</v>
      </c>
      <c r="E115" s="50">
        <v>108.841552290539</v>
      </c>
      <c r="F115" s="48">
        <v>69.462410861707397</v>
      </c>
      <c r="G115" s="48">
        <f>tab_m6_councils[[#This Row],[Age-Standardised Rate of Mortality (ASMR)]]-tab_m6_councils[[#This Row],[Lower Confidence Interval Limit]]</f>
        <v>19.689570714415609</v>
      </c>
      <c r="H115" s="17">
        <v>82</v>
      </c>
    </row>
    <row r="116" spans="1:8" ht="16.2" customHeight="1" x14ac:dyDescent="0.3">
      <c r="A116" s="8" t="s">
        <v>783</v>
      </c>
      <c r="B116" s="11" t="s">
        <v>2769</v>
      </c>
      <c r="C116" s="66" t="s">
        <v>2771</v>
      </c>
      <c r="D116" s="54">
        <v>148.079592246007</v>
      </c>
      <c r="E116" s="50">
        <v>174.322797224569</v>
      </c>
      <c r="F116" s="48">
        <v>121.83638726744501</v>
      </c>
      <c r="G116" s="48">
        <f>tab_m6_councils[[#This Row],[Age-Standardised Rate of Mortality (ASMR)]]-tab_m6_councils[[#This Row],[Lower Confidence Interval Limit]]</f>
        <v>26.243204978561991</v>
      </c>
      <c r="H116" s="17">
        <v>123</v>
      </c>
    </row>
    <row r="117" spans="1:8" ht="16.2" customHeight="1" x14ac:dyDescent="0.3">
      <c r="A117" s="8" t="s">
        <v>1066</v>
      </c>
      <c r="B117" s="11" t="s">
        <v>2769</v>
      </c>
      <c r="C117" s="66" t="s">
        <v>2771</v>
      </c>
      <c r="D117" s="54">
        <v>138.500542971339</v>
      </c>
      <c r="E117" s="50">
        <v>159.452275168873</v>
      </c>
      <c r="F117" s="48">
        <v>117.54881077380399</v>
      </c>
      <c r="G117" s="48">
        <f>tab_m6_councils[[#This Row],[Age-Standardised Rate of Mortality (ASMR)]]-tab_m6_councils[[#This Row],[Lower Confidence Interval Limit]]</f>
        <v>20.951732197535009</v>
      </c>
      <c r="H117" s="17">
        <v>179</v>
      </c>
    </row>
    <row r="118" spans="1:8" ht="16.2" customHeight="1" x14ac:dyDescent="0.3">
      <c r="A118" s="8" t="s">
        <v>1151</v>
      </c>
      <c r="B118" s="11" t="s">
        <v>2769</v>
      </c>
      <c r="C118" s="66" t="s">
        <v>2771</v>
      </c>
      <c r="D118" s="54">
        <v>105.814022178942</v>
      </c>
      <c r="E118" s="50">
        <v>117.14449645945</v>
      </c>
      <c r="F118" s="48">
        <v>94.483547898433898</v>
      </c>
      <c r="G118" s="48">
        <f>tab_m6_councils[[#This Row],[Age-Standardised Rate of Mortality (ASMR)]]-tab_m6_councils[[#This Row],[Lower Confidence Interval Limit]]</f>
        <v>11.330474280508099</v>
      </c>
      <c r="H118" s="17">
        <v>348</v>
      </c>
    </row>
    <row r="119" spans="1:8" ht="16.2" customHeight="1" x14ac:dyDescent="0.3">
      <c r="A119" s="8" t="s">
        <v>1360</v>
      </c>
      <c r="B119" s="11" t="s">
        <v>2769</v>
      </c>
      <c r="C119" s="66" t="s">
        <v>2771</v>
      </c>
      <c r="D119" s="54">
        <v>243.607312589841</v>
      </c>
      <c r="E119" s="50">
        <v>260.35085912666602</v>
      </c>
      <c r="F119" s="48">
        <v>226.86376605301601</v>
      </c>
      <c r="G119" s="48">
        <f>tab_m6_councils[[#This Row],[Age-Standardised Rate of Mortality (ASMR)]]-tab_m6_councils[[#This Row],[Lower Confidence Interval Limit]]</f>
        <v>16.743546536824994</v>
      </c>
      <c r="H119" s="17">
        <v>868</v>
      </c>
    </row>
    <row r="120" spans="1:8" ht="16.2" customHeight="1" x14ac:dyDescent="0.3">
      <c r="A120" s="8" t="s">
        <v>1628</v>
      </c>
      <c r="B120" s="11" t="s">
        <v>2769</v>
      </c>
      <c r="C120" s="66" t="s">
        <v>2771</v>
      </c>
      <c r="D120" s="54">
        <v>34.0844589913969</v>
      </c>
      <c r="E120" s="50">
        <v>41.607241422402403</v>
      </c>
      <c r="F120" s="48">
        <v>26.561676560391501</v>
      </c>
      <c r="G120" s="48">
        <f>tab_m6_councils[[#This Row],[Age-Standardised Rate of Mortality (ASMR)]]-tab_m6_councils[[#This Row],[Lower Confidence Interval Limit]]</f>
        <v>7.5227824310053997</v>
      </c>
      <c r="H120" s="17">
        <v>82</v>
      </c>
    </row>
    <row r="121" spans="1:8" ht="16.2" customHeight="1" x14ac:dyDescent="0.3">
      <c r="A121" s="8" t="s">
        <v>1741</v>
      </c>
      <c r="B121" s="11" t="s">
        <v>2769</v>
      </c>
      <c r="C121" s="66" t="s">
        <v>2771</v>
      </c>
      <c r="D121" s="54">
        <v>190.539892116375</v>
      </c>
      <c r="E121" s="50">
        <v>223.98261090423301</v>
      </c>
      <c r="F121" s="48">
        <v>157.09717332851801</v>
      </c>
      <c r="G121" s="48">
        <f>tab_m6_councils[[#This Row],[Age-Standardised Rate of Mortality (ASMR)]]-tab_m6_councils[[#This Row],[Lower Confidence Interval Limit]]</f>
        <v>33.44271878785699</v>
      </c>
      <c r="H121" s="17">
        <v>129</v>
      </c>
    </row>
    <row r="122" spans="1:8" ht="16.2" customHeight="1" x14ac:dyDescent="0.3">
      <c r="A122" s="8" t="s">
        <v>1776</v>
      </c>
      <c r="B122" s="11" t="s">
        <v>2769</v>
      </c>
      <c r="C122" s="66" t="s">
        <v>2771</v>
      </c>
      <c r="D122" s="54">
        <v>144.87221315147099</v>
      </c>
      <c r="E122" s="50">
        <v>173.34600035971999</v>
      </c>
      <c r="F122" s="48">
        <v>116.398425943221</v>
      </c>
      <c r="G122" s="48">
        <f>tab_m6_councils[[#This Row],[Age-Standardised Rate of Mortality (ASMR)]]-tab_m6_councils[[#This Row],[Lower Confidence Interval Limit]]</f>
        <v>28.473787208249988</v>
      </c>
      <c r="H122" s="17">
        <v>104</v>
      </c>
    </row>
    <row r="123" spans="1:8" ht="16.2" customHeight="1" x14ac:dyDescent="0.3">
      <c r="A123" s="8" t="s">
        <v>1821</v>
      </c>
      <c r="B123" s="11" t="s">
        <v>2769</v>
      </c>
      <c r="C123" s="66" t="s">
        <v>2771</v>
      </c>
      <c r="D123" s="54">
        <v>32.499702992610899</v>
      </c>
      <c r="E123" s="50">
        <v>44.097935612030199</v>
      </c>
      <c r="F123" s="48">
        <v>20.9014703731916</v>
      </c>
      <c r="G123" s="48">
        <f>tab_m6_councils[[#This Row],[Age-Standardised Rate of Mortality (ASMR)]]-tab_m6_councils[[#This Row],[Lower Confidence Interval Limit]]</f>
        <v>11.598232619419299</v>
      </c>
      <c r="H123" s="17">
        <v>31</v>
      </c>
    </row>
    <row r="124" spans="1:8" ht="16.2" customHeight="1" x14ac:dyDescent="0.3">
      <c r="A124" s="8" t="s">
        <v>1047</v>
      </c>
      <c r="B124" s="11" t="s">
        <v>2769</v>
      </c>
      <c r="C124" s="66" t="s">
        <v>2771</v>
      </c>
      <c r="D124" s="131" t="s">
        <v>127</v>
      </c>
      <c r="E124" s="49" t="s">
        <v>127</v>
      </c>
      <c r="F124" s="48" t="s">
        <v>127</v>
      </c>
      <c r="G124" s="48" t="s">
        <v>127</v>
      </c>
      <c r="H124" s="17">
        <v>5</v>
      </c>
    </row>
    <row r="125" spans="1:8" ht="16.2" customHeight="1" x14ac:dyDescent="0.3">
      <c r="A125" s="8" t="s">
        <v>1870</v>
      </c>
      <c r="B125" s="11" t="s">
        <v>2769</v>
      </c>
      <c r="C125" s="66" t="s">
        <v>2771</v>
      </c>
      <c r="D125" s="54">
        <v>171.69179978908301</v>
      </c>
      <c r="E125" s="50">
        <v>195.77364981667401</v>
      </c>
      <c r="F125" s="48">
        <v>147.60994976149101</v>
      </c>
      <c r="G125" s="48">
        <f>tab_m6_councils[[#This Row],[Age-Standardised Rate of Mortality (ASMR)]]-tab_m6_councils[[#This Row],[Lower Confidence Interval Limit]]</f>
        <v>24.081850027591997</v>
      </c>
      <c r="H125" s="17">
        <v>212</v>
      </c>
    </row>
    <row r="126" spans="1:8" ht="16.2" customHeight="1" x14ac:dyDescent="0.3">
      <c r="A126" s="8" t="s">
        <v>1947</v>
      </c>
      <c r="B126" s="11" t="s">
        <v>2769</v>
      </c>
      <c r="C126" s="66" t="s">
        <v>2771</v>
      </c>
      <c r="D126" s="54">
        <v>203.58048237643601</v>
      </c>
      <c r="E126" s="50">
        <v>222.466391278369</v>
      </c>
      <c r="F126" s="48">
        <v>184.69457347450299</v>
      </c>
      <c r="G126" s="48">
        <f>tab_m6_councils[[#This Row],[Age-Standardised Rate of Mortality (ASMR)]]-tab_m6_councils[[#This Row],[Lower Confidence Interval Limit]]</f>
        <v>18.885908901933021</v>
      </c>
      <c r="H126" s="17">
        <v>502</v>
      </c>
    </row>
    <row r="127" spans="1:8" ht="16.2" customHeight="1" x14ac:dyDescent="0.3">
      <c r="A127" s="8" t="s">
        <v>2103</v>
      </c>
      <c r="B127" s="11" t="s">
        <v>2769</v>
      </c>
      <c r="C127" s="66" t="s">
        <v>2771</v>
      </c>
      <c r="D127" s="131" t="s">
        <v>127</v>
      </c>
      <c r="E127" s="49" t="s">
        <v>127</v>
      </c>
      <c r="F127" s="48" t="s">
        <v>127</v>
      </c>
      <c r="G127" s="48" t="s">
        <v>127</v>
      </c>
      <c r="H127" s="17">
        <v>5</v>
      </c>
    </row>
    <row r="128" spans="1:8" ht="16.2" customHeight="1" x14ac:dyDescent="0.3">
      <c r="A128" s="8" t="s">
        <v>2116</v>
      </c>
      <c r="B128" s="11" t="s">
        <v>2769</v>
      </c>
      <c r="C128" s="66" t="s">
        <v>2771</v>
      </c>
      <c r="D128" s="54">
        <v>92.552966125018401</v>
      </c>
      <c r="E128" s="50">
        <v>107.195290704713</v>
      </c>
      <c r="F128" s="48">
        <v>77.9106415453236</v>
      </c>
      <c r="G128" s="48">
        <f>tab_m6_councils[[#This Row],[Age-Standardised Rate of Mortality (ASMR)]]-tab_m6_councils[[#This Row],[Lower Confidence Interval Limit]]</f>
        <v>14.642324579694801</v>
      </c>
      <c r="H128" s="17">
        <v>155</v>
      </c>
    </row>
    <row r="129" spans="1:8" ht="16.2" customHeight="1" x14ac:dyDescent="0.3">
      <c r="A129" s="8" t="s">
        <v>2186</v>
      </c>
      <c r="B129" s="11" t="s">
        <v>2769</v>
      </c>
      <c r="C129" s="66" t="s">
        <v>2771</v>
      </c>
      <c r="D129" s="54">
        <v>206.09103824139001</v>
      </c>
      <c r="E129" s="50">
        <v>229.74450739527799</v>
      </c>
      <c r="F129" s="48">
        <v>182.437569087502</v>
      </c>
      <c r="G129" s="48">
        <f>tab_m6_councils[[#This Row],[Age-Standardised Rate of Mortality (ASMR)]]-tab_m6_councils[[#This Row],[Lower Confidence Interval Limit]]</f>
        <v>23.653469153888011</v>
      </c>
      <c r="H129" s="17">
        <v>300</v>
      </c>
    </row>
    <row r="130" spans="1:8" ht="16.2" customHeight="1" x14ac:dyDescent="0.3">
      <c r="A130" s="8" t="s">
        <v>2860</v>
      </c>
      <c r="B130" s="11" t="s">
        <v>2769</v>
      </c>
      <c r="C130" s="66" t="s">
        <v>2771</v>
      </c>
      <c r="D130" s="54">
        <v>133.02119026452999</v>
      </c>
      <c r="E130" s="50">
        <v>136.47308884078501</v>
      </c>
      <c r="F130" s="48">
        <v>129.569291688275</v>
      </c>
      <c r="G130" s="48">
        <f>tab_m6_councils[[#This Row],[Age-Standardised Rate of Mortality (ASMR)]]-tab_m6_councils[[#This Row],[Lower Confidence Interval Limit]]</f>
        <v>3.4518985762549903</v>
      </c>
      <c r="H130" s="17">
        <v>5955</v>
      </c>
    </row>
    <row r="131" spans="1:8" ht="16.2" customHeight="1" x14ac:dyDescent="0.3">
      <c r="A131" s="8" t="s">
        <v>2263</v>
      </c>
      <c r="B131" s="11" t="s">
        <v>2769</v>
      </c>
      <c r="C131" s="66" t="s">
        <v>2771</v>
      </c>
      <c r="D131" s="54">
        <v>91.182789634400095</v>
      </c>
      <c r="E131" s="50">
        <v>109.451155543957</v>
      </c>
      <c r="F131" s="48">
        <v>72.914423724842706</v>
      </c>
      <c r="G131" s="48">
        <f>tab_m6_councils[[#This Row],[Age-Standardised Rate of Mortality (ASMR)]]-tab_m6_councils[[#This Row],[Lower Confidence Interval Limit]]</f>
        <v>18.268365909557389</v>
      </c>
      <c r="H131" s="17">
        <v>104</v>
      </c>
    </row>
    <row r="132" spans="1:8" ht="16.2" customHeight="1" x14ac:dyDescent="0.3">
      <c r="A132" s="8" t="s">
        <v>2324</v>
      </c>
      <c r="B132" s="11" t="s">
        <v>2769</v>
      </c>
      <c r="C132" s="66" t="s">
        <v>2771</v>
      </c>
      <c r="D132" s="131" t="s">
        <v>127</v>
      </c>
      <c r="E132" s="49" t="s">
        <v>127</v>
      </c>
      <c r="F132" s="48" t="s">
        <v>127</v>
      </c>
      <c r="G132" s="48" t="s">
        <v>127</v>
      </c>
      <c r="H132" s="17">
        <v>6</v>
      </c>
    </row>
    <row r="133" spans="1:8" ht="16.2" customHeight="1" x14ac:dyDescent="0.3">
      <c r="A133" s="8" t="s">
        <v>2339</v>
      </c>
      <c r="B133" s="11" t="s">
        <v>2769</v>
      </c>
      <c r="C133" s="66" t="s">
        <v>2771</v>
      </c>
      <c r="D133" s="54">
        <v>145.14951618430399</v>
      </c>
      <c r="E133" s="50">
        <v>167.06609453368301</v>
      </c>
      <c r="F133" s="48">
        <v>123.232937834925</v>
      </c>
      <c r="G133" s="48">
        <f>tab_m6_councils[[#This Row],[Age-Standardised Rate of Mortality (ASMR)]]-tab_m6_councils[[#This Row],[Lower Confidence Interval Limit]]</f>
        <v>21.916578349378995</v>
      </c>
      <c r="H133" s="17">
        <v>173</v>
      </c>
    </row>
    <row r="134" spans="1:8" ht="16.2" customHeight="1" x14ac:dyDescent="0.3">
      <c r="A134" s="8" t="s">
        <v>2390</v>
      </c>
      <c r="B134" s="11" t="s">
        <v>2769</v>
      </c>
      <c r="C134" s="66" t="s">
        <v>2771</v>
      </c>
      <c r="D134" s="54">
        <v>190.15405246184901</v>
      </c>
      <c r="E134" s="50">
        <v>207.69438462612101</v>
      </c>
      <c r="F134" s="48">
        <v>172.613720297578</v>
      </c>
      <c r="G134" s="48">
        <f>tab_m6_councils[[#This Row],[Age-Standardised Rate of Mortality (ASMR)]]-tab_m6_councils[[#This Row],[Lower Confidence Interval Limit]]</f>
        <v>17.540332164271007</v>
      </c>
      <c r="H134" s="17">
        <v>484</v>
      </c>
    </row>
    <row r="135" spans="1:8" ht="16.2" customHeight="1" x14ac:dyDescent="0.3">
      <c r="A135" s="8" t="s">
        <v>2554</v>
      </c>
      <c r="B135" s="11" t="s">
        <v>2769</v>
      </c>
      <c r="C135" s="66" t="s">
        <v>2771</v>
      </c>
      <c r="D135" s="54">
        <v>120.037971289602</v>
      </c>
      <c r="E135" s="50">
        <v>145.463783930419</v>
      </c>
      <c r="F135" s="48">
        <v>94.6121586487846</v>
      </c>
      <c r="G135" s="48">
        <f>tab_m6_councils[[#This Row],[Age-Standardised Rate of Mortality (ASMR)]]-tab_m6_councils[[#This Row],[Lower Confidence Interval Limit]]</f>
        <v>25.425812640817398</v>
      </c>
      <c r="H135" s="17">
        <v>92</v>
      </c>
    </row>
    <row r="136" spans="1:8" ht="16.2" customHeight="1" x14ac:dyDescent="0.3">
      <c r="A136" s="8" t="s">
        <v>2600</v>
      </c>
      <c r="B136" s="11" t="s">
        <v>2769</v>
      </c>
      <c r="C136" s="66" t="s">
        <v>2771</v>
      </c>
      <c r="D136" s="54">
        <v>204.18349529124399</v>
      </c>
      <c r="E136" s="50">
        <v>239.167793002884</v>
      </c>
      <c r="F136" s="48">
        <v>169.199197579605</v>
      </c>
      <c r="G136" s="48">
        <f>tab_m6_councils[[#This Row],[Age-Standardised Rate of Mortality (ASMR)]]-tab_m6_councils[[#This Row],[Lower Confidence Interval Limit]]</f>
        <v>34.984297711638987</v>
      </c>
      <c r="H136" s="17">
        <v>139</v>
      </c>
    </row>
    <row r="137" spans="1:8" ht="16.2" customHeight="1" x14ac:dyDescent="0.3">
      <c r="A137" s="8" t="s">
        <v>2620</v>
      </c>
      <c r="B137" s="11" t="s">
        <v>2769</v>
      </c>
      <c r="C137" s="66" t="s">
        <v>2771</v>
      </c>
      <c r="D137" s="54">
        <v>135.59080424202901</v>
      </c>
      <c r="E137" s="50">
        <v>156.35947717137799</v>
      </c>
      <c r="F137" s="48">
        <v>114.82213131268</v>
      </c>
      <c r="G137" s="48">
        <f>tab_m6_councils[[#This Row],[Age-Standardised Rate of Mortality (ASMR)]]-tab_m6_councils[[#This Row],[Lower Confidence Interval Limit]]</f>
        <v>20.768672929349009</v>
      </c>
      <c r="H137" s="17">
        <v>179</v>
      </c>
    </row>
    <row r="138" spans="1:8" ht="16.2" customHeight="1" x14ac:dyDescent="0.3">
      <c r="A138" s="8" t="s">
        <v>133</v>
      </c>
      <c r="B138" s="11" t="s">
        <v>2769</v>
      </c>
      <c r="C138" s="132" t="s">
        <v>2728</v>
      </c>
      <c r="D138" s="54">
        <v>146.00911831462199</v>
      </c>
      <c r="E138" s="50">
        <v>165.87553397133701</v>
      </c>
      <c r="F138" s="48">
        <v>126.142702657908</v>
      </c>
      <c r="G138" s="48">
        <f>tab_m6_councils[[#This Row],[Age-Standardised Rate of Mortality (ASMR)]]-tab_m6_councils[[#This Row],[Lower Confidence Interval Limit]]</f>
        <v>19.866415656713983</v>
      </c>
      <c r="H138" s="17">
        <v>216</v>
      </c>
    </row>
    <row r="139" spans="1:8" ht="16.2" customHeight="1" x14ac:dyDescent="0.3">
      <c r="A139" s="8" t="s">
        <v>232</v>
      </c>
      <c r="B139" s="11" t="s">
        <v>2769</v>
      </c>
      <c r="C139" s="132" t="s">
        <v>2728</v>
      </c>
      <c r="D139" s="54">
        <v>86.511307945853403</v>
      </c>
      <c r="E139" s="50">
        <v>99.381125976616005</v>
      </c>
      <c r="F139" s="48">
        <v>73.641489915090901</v>
      </c>
      <c r="G139" s="48">
        <f>tab_m6_councils[[#This Row],[Age-Standardised Rate of Mortality (ASMR)]]-tab_m6_councils[[#This Row],[Lower Confidence Interval Limit]]</f>
        <v>12.869818030762502</v>
      </c>
      <c r="H139" s="17">
        <v>186</v>
      </c>
    </row>
    <row r="140" spans="1:8" ht="16.2" customHeight="1" x14ac:dyDescent="0.3">
      <c r="A140" s="8" t="s">
        <v>351</v>
      </c>
      <c r="B140" s="11" t="s">
        <v>2769</v>
      </c>
      <c r="C140" s="132" t="s">
        <v>2728</v>
      </c>
      <c r="D140" s="54">
        <v>109.000506933266</v>
      </c>
      <c r="E140" s="50">
        <v>128.10864962584699</v>
      </c>
      <c r="F140" s="48">
        <v>89.8923642406845</v>
      </c>
      <c r="G140" s="48">
        <f>tab_m6_councils[[#This Row],[Age-Standardised Rate of Mortality (ASMR)]]-tab_m6_councils[[#This Row],[Lower Confidence Interval Limit]]</f>
        <v>19.108142692581495</v>
      </c>
      <c r="H140" s="17">
        <v>129</v>
      </c>
    </row>
    <row r="141" spans="1:8" ht="16.2" customHeight="1" x14ac:dyDescent="0.3">
      <c r="A141" s="8" t="s">
        <v>404</v>
      </c>
      <c r="B141" s="11" t="s">
        <v>2769</v>
      </c>
      <c r="C141" s="132" t="s">
        <v>2728</v>
      </c>
      <c r="D141" s="54">
        <v>80.6877767628215</v>
      </c>
      <c r="E141" s="50">
        <v>99.243710213084697</v>
      </c>
      <c r="F141" s="48">
        <v>62.131843312558402</v>
      </c>
      <c r="G141" s="48">
        <f>tab_m6_councils[[#This Row],[Age-Standardised Rate of Mortality (ASMR)]]-tab_m6_councils[[#This Row],[Lower Confidence Interval Limit]]</f>
        <v>18.555933450263097</v>
      </c>
      <c r="H141" s="17">
        <v>77</v>
      </c>
    </row>
    <row r="142" spans="1:8" ht="16.2" customHeight="1" x14ac:dyDescent="0.3">
      <c r="A142" s="8" t="s">
        <v>824</v>
      </c>
      <c r="B142" s="11" t="s">
        <v>2769</v>
      </c>
      <c r="C142" s="132" t="s">
        <v>2728</v>
      </c>
      <c r="D142" s="54">
        <v>150.43153919795</v>
      </c>
      <c r="E142" s="50">
        <v>163.33058995512101</v>
      </c>
      <c r="F142" s="48">
        <v>137.532488440778</v>
      </c>
      <c r="G142" s="48">
        <f>tab_m6_councils[[#This Row],[Age-Standardised Rate of Mortality (ASMR)]]-tab_m6_councils[[#This Row],[Lower Confidence Interval Limit]]</f>
        <v>12.899050757172006</v>
      </c>
      <c r="H142" s="17">
        <v>530</v>
      </c>
    </row>
    <row r="143" spans="1:8" ht="16.2" customHeight="1" x14ac:dyDescent="0.3">
      <c r="A143" s="8" t="s">
        <v>451</v>
      </c>
      <c r="B143" s="11" t="s">
        <v>2769</v>
      </c>
      <c r="C143" s="132" t="s">
        <v>2728</v>
      </c>
      <c r="D143" s="54">
        <v>171.27016803095501</v>
      </c>
      <c r="E143" s="50">
        <v>210.60727867761699</v>
      </c>
      <c r="F143" s="48">
        <v>131.93305738429299</v>
      </c>
      <c r="G143" s="48">
        <f>tab_m6_councils[[#This Row],[Age-Standardised Rate of Mortality (ASMR)]]-tab_m6_councils[[#This Row],[Lower Confidence Interval Limit]]</f>
        <v>39.337110646662012</v>
      </c>
      <c r="H143" s="17">
        <v>77</v>
      </c>
    </row>
    <row r="144" spans="1:8" ht="16.2" customHeight="1" x14ac:dyDescent="0.3">
      <c r="A144" s="8" t="s">
        <v>476</v>
      </c>
      <c r="B144" s="11" t="s">
        <v>2769</v>
      </c>
      <c r="C144" s="132" t="s">
        <v>2728</v>
      </c>
      <c r="D144" s="54">
        <v>76.543223329865896</v>
      </c>
      <c r="E144" s="50">
        <v>90.149541535247906</v>
      </c>
      <c r="F144" s="48">
        <v>62.9369051244838</v>
      </c>
      <c r="G144" s="48">
        <f>tab_m6_councils[[#This Row],[Age-Standardised Rate of Mortality (ASMR)]]-tab_m6_councils[[#This Row],[Lower Confidence Interval Limit]]</f>
        <v>13.606318205382095</v>
      </c>
      <c r="H144" s="17">
        <v>128</v>
      </c>
    </row>
    <row r="145" spans="1:8" ht="16.2" customHeight="1" x14ac:dyDescent="0.3">
      <c r="A145" s="8" t="s">
        <v>557</v>
      </c>
      <c r="B145" s="11" t="s">
        <v>2769</v>
      </c>
      <c r="C145" s="132" t="s">
        <v>2728</v>
      </c>
      <c r="D145" s="54">
        <v>215.129536181254</v>
      </c>
      <c r="E145" s="50">
        <v>242.481498489975</v>
      </c>
      <c r="F145" s="48">
        <v>187.777573872532</v>
      </c>
      <c r="G145" s="48">
        <f>tab_m6_councils[[#This Row],[Age-Standardised Rate of Mortality (ASMR)]]-tab_m6_councils[[#This Row],[Lower Confidence Interval Limit]]</f>
        <v>27.351962308721994</v>
      </c>
      <c r="H145" s="17">
        <v>243</v>
      </c>
    </row>
    <row r="146" spans="1:8" ht="16.2" customHeight="1" x14ac:dyDescent="0.3">
      <c r="A146" s="8" t="s">
        <v>620</v>
      </c>
      <c r="B146" s="11" t="s">
        <v>2769</v>
      </c>
      <c r="C146" s="132" t="s">
        <v>2728</v>
      </c>
      <c r="D146" s="54">
        <v>190.05546299444299</v>
      </c>
      <c r="E146" s="50">
        <v>216.972088327378</v>
      </c>
      <c r="F146" s="48">
        <v>163.13883766150701</v>
      </c>
      <c r="G146" s="48">
        <f>tab_m6_councils[[#This Row],[Age-Standardised Rate of Mortality (ASMR)]]-tab_m6_councils[[#This Row],[Lower Confidence Interval Limit]]</f>
        <v>26.916625332935979</v>
      </c>
      <c r="H146" s="17">
        <v>205</v>
      </c>
    </row>
    <row r="147" spans="1:8" ht="16.2" customHeight="1" x14ac:dyDescent="0.3">
      <c r="A147" s="8" t="s">
        <v>681</v>
      </c>
      <c r="B147" s="11" t="s">
        <v>2769</v>
      </c>
      <c r="C147" s="132" t="s">
        <v>2728</v>
      </c>
      <c r="D147" s="54">
        <v>147.71920917731401</v>
      </c>
      <c r="E147" s="50">
        <v>170.73189515623201</v>
      </c>
      <c r="F147" s="48">
        <v>124.706523198395</v>
      </c>
      <c r="G147" s="48">
        <f>tab_m6_councils[[#This Row],[Age-Standardised Rate of Mortality (ASMR)]]-tab_m6_councils[[#This Row],[Lower Confidence Interval Limit]]</f>
        <v>23.012685978919009</v>
      </c>
      <c r="H147" s="17">
        <v>160</v>
      </c>
    </row>
    <row r="148" spans="1:8" ht="16.2" customHeight="1" x14ac:dyDescent="0.3">
      <c r="A148" s="8" t="s">
        <v>738</v>
      </c>
      <c r="B148" s="11" t="s">
        <v>2769</v>
      </c>
      <c r="C148" s="132" t="s">
        <v>2728</v>
      </c>
      <c r="D148" s="54">
        <v>103.640462135777</v>
      </c>
      <c r="E148" s="50">
        <v>124.89740597815801</v>
      </c>
      <c r="F148" s="48">
        <v>82.383518293396307</v>
      </c>
      <c r="G148" s="48">
        <f>tab_m6_councils[[#This Row],[Age-Standardised Rate of Mortality (ASMR)]]-tab_m6_councils[[#This Row],[Lower Confidence Interval Limit]]</f>
        <v>21.256943842380693</v>
      </c>
      <c r="H148" s="17">
        <v>95</v>
      </c>
    </row>
    <row r="149" spans="1:8" ht="16.2" customHeight="1" x14ac:dyDescent="0.3">
      <c r="A149" s="8" t="s">
        <v>783</v>
      </c>
      <c r="B149" s="11" t="s">
        <v>2769</v>
      </c>
      <c r="C149" s="132" t="s">
        <v>2728</v>
      </c>
      <c r="D149" s="54">
        <v>168.008105604317</v>
      </c>
      <c r="E149" s="50">
        <v>195.98201050839199</v>
      </c>
      <c r="F149" s="48">
        <v>140.034200700242</v>
      </c>
      <c r="G149" s="48">
        <f>tab_m6_councils[[#This Row],[Age-Standardised Rate of Mortality (ASMR)]]-tab_m6_councils[[#This Row],[Lower Confidence Interval Limit]]</f>
        <v>27.973904904074999</v>
      </c>
      <c r="H149" s="17">
        <v>139</v>
      </c>
    </row>
    <row r="150" spans="1:8" ht="16.2" customHeight="1" x14ac:dyDescent="0.3">
      <c r="A150" s="8" t="s">
        <v>1066</v>
      </c>
      <c r="B150" s="11" t="s">
        <v>2769</v>
      </c>
      <c r="C150" s="132" t="s">
        <v>2728</v>
      </c>
      <c r="D150" s="54">
        <v>166.900051516703</v>
      </c>
      <c r="E150" s="50">
        <v>189.802533203416</v>
      </c>
      <c r="F150" s="48">
        <v>143.99756982999099</v>
      </c>
      <c r="G150" s="48">
        <f>tab_m6_councils[[#This Row],[Age-Standardised Rate of Mortality (ASMR)]]-tab_m6_councils[[#This Row],[Lower Confidence Interval Limit]]</f>
        <v>22.902481686712008</v>
      </c>
      <c r="H150" s="17">
        <v>217</v>
      </c>
    </row>
    <row r="151" spans="1:8" ht="16.2" customHeight="1" x14ac:dyDescent="0.3">
      <c r="A151" s="8" t="s">
        <v>1151</v>
      </c>
      <c r="B151" s="11" t="s">
        <v>2769</v>
      </c>
      <c r="C151" s="132" t="s">
        <v>2728</v>
      </c>
      <c r="D151" s="54">
        <v>127.440082588981</v>
      </c>
      <c r="E151" s="50">
        <v>139.822220149397</v>
      </c>
      <c r="F151" s="48">
        <v>115.05794502856401</v>
      </c>
      <c r="G151" s="48">
        <f>tab_m6_councils[[#This Row],[Age-Standardised Rate of Mortality (ASMR)]]-tab_m6_councils[[#This Row],[Lower Confidence Interval Limit]]</f>
        <v>12.382137560416993</v>
      </c>
      <c r="H151" s="17">
        <v>421</v>
      </c>
    </row>
    <row r="152" spans="1:8" ht="16.2" customHeight="1" x14ac:dyDescent="0.3">
      <c r="A152" s="8" t="s">
        <v>1360</v>
      </c>
      <c r="B152" s="11" t="s">
        <v>2769</v>
      </c>
      <c r="C152" s="132" t="s">
        <v>2728</v>
      </c>
      <c r="D152" s="54">
        <v>274.83054251150401</v>
      </c>
      <c r="E152" s="50">
        <v>292.54164477543401</v>
      </c>
      <c r="F152" s="48">
        <v>257.119440247574</v>
      </c>
      <c r="G152" s="48">
        <f>tab_m6_councils[[#This Row],[Age-Standardised Rate of Mortality (ASMR)]]-tab_m6_councils[[#This Row],[Lower Confidence Interval Limit]]</f>
        <v>17.711102263930002</v>
      </c>
      <c r="H152" s="17">
        <v>985</v>
      </c>
    </row>
    <row r="153" spans="1:8" x14ac:dyDescent="0.3">
      <c r="A153" s="8" t="s">
        <v>1628</v>
      </c>
      <c r="B153" s="11" t="s">
        <v>2769</v>
      </c>
      <c r="C153" s="73" t="s">
        <v>2728</v>
      </c>
      <c r="D153" s="54">
        <v>40.229005338492897</v>
      </c>
      <c r="E153" s="50">
        <v>48.382821215945697</v>
      </c>
      <c r="F153" s="48">
        <v>32.075189461039997</v>
      </c>
      <c r="G153" s="48">
        <f>tab_m6_councils[[#This Row],[Age-Standardised Rate of Mortality (ASMR)]]-tab_m6_councils[[#This Row],[Lower Confidence Interval Limit]]</f>
        <v>8.1538158774528995</v>
      </c>
      <c r="H153" s="17">
        <v>97</v>
      </c>
    </row>
    <row r="154" spans="1:8" x14ac:dyDescent="0.3">
      <c r="A154" s="8" t="s">
        <v>1741</v>
      </c>
      <c r="B154" s="11" t="s">
        <v>2769</v>
      </c>
      <c r="C154" s="73" t="s">
        <v>2728</v>
      </c>
      <c r="D154" s="54">
        <v>215.225927718625</v>
      </c>
      <c r="E154" s="50">
        <v>250.88367365471899</v>
      </c>
      <c r="F154" s="48">
        <v>179.56818178253101</v>
      </c>
      <c r="G154" s="48">
        <f>tab_m6_councils[[#This Row],[Age-Standardised Rate of Mortality (ASMR)]]-tab_m6_councils[[#This Row],[Lower Confidence Interval Limit]]</f>
        <v>35.657745936093988</v>
      </c>
      <c r="H154" s="17">
        <v>145</v>
      </c>
    </row>
    <row r="155" spans="1:8" x14ac:dyDescent="0.3">
      <c r="A155" s="8" t="s">
        <v>1776</v>
      </c>
      <c r="B155" s="11" t="s">
        <v>2769</v>
      </c>
      <c r="C155" s="73" t="s">
        <v>2728</v>
      </c>
      <c r="D155" s="54">
        <v>161.47153257817001</v>
      </c>
      <c r="E155" s="50">
        <v>191.38460530787199</v>
      </c>
      <c r="F155" s="48">
        <v>131.558459848469</v>
      </c>
      <c r="G155" s="48">
        <f>tab_m6_councils[[#This Row],[Age-Standardised Rate of Mortality (ASMR)]]-tab_m6_councils[[#This Row],[Lower Confidence Interval Limit]]</f>
        <v>29.913072729701014</v>
      </c>
      <c r="H155" s="17">
        <v>117</v>
      </c>
    </row>
    <row r="156" spans="1:8" x14ac:dyDescent="0.3">
      <c r="A156" s="8" t="s">
        <v>1821</v>
      </c>
      <c r="B156" s="11" t="s">
        <v>2769</v>
      </c>
      <c r="C156" s="73" t="s">
        <v>2728</v>
      </c>
      <c r="D156" s="54">
        <v>41.130760456647302</v>
      </c>
      <c r="E156" s="50">
        <v>54.223643302628702</v>
      </c>
      <c r="F156" s="48">
        <v>28.037877610666001</v>
      </c>
      <c r="G156" s="48">
        <f>tab_m6_councils[[#This Row],[Age-Standardised Rate of Mortality (ASMR)]]-tab_m6_councils[[#This Row],[Lower Confidence Interval Limit]]</f>
        <v>13.0928828459813</v>
      </c>
      <c r="H156" s="17">
        <v>39</v>
      </c>
    </row>
    <row r="157" spans="1:8" x14ac:dyDescent="0.3">
      <c r="A157" s="8" t="s">
        <v>1047</v>
      </c>
      <c r="B157" s="11" t="s">
        <v>2769</v>
      </c>
      <c r="C157" s="73" t="s">
        <v>2728</v>
      </c>
      <c r="D157" s="54">
        <v>33.599364098248202</v>
      </c>
      <c r="E157" s="50">
        <v>54.7221326116738</v>
      </c>
      <c r="F157" s="48">
        <v>12.4765955848227</v>
      </c>
      <c r="G157" s="48">
        <f>tab_m6_councils[[#This Row],[Age-Standardised Rate of Mortality (ASMR)]]-tab_m6_councils[[#This Row],[Lower Confidence Interval Limit]]</f>
        <v>21.122768513425502</v>
      </c>
      <c r="H157" s="17">
        <v>10</v>
      </c>
    </row>
    <row r="158" spans="1:8" x14ac:dyDescent="0.3">
      <c r="A158" s="8" t="s">
        <v>1870</v>
      </c>
      <c r="B158" s="11" t="s">
        <v>2769</v>
      </c>
      <c r="C158" s="73" t="s">
        <v>2728</v>
      </c>
      <c r="D158" s="54">
        <v>210.504687410478</v>
      </c>
      <c r="E158" s="50">
        <v>237.30023953208601</v>
      </c>
      <c r="F158" s="48">
        <v>183.70913528886999</v>
      </c>
      <c r="G158" s="48">
        <f>tab_m6_councils[[#This Row],[Age-Standardised Rate of Mortality (ASMR)]]-tab_m6_councils[[#This Row],[Lower Confidence Interval Limit]]</f>
        <v>26.795552121608011</v>
      </c>
      <c r="H158" s="17">
        <v>257</v>
      </c>
    </row>
    <row r="159" spans="1:8" x14ac:dyDescent="0.3">
      <c r="A159" s="8" t="s">
        <v>1947</v>
      </c>
      <c r="B159" s="11" t="s">
        <v>2769</v>
      </c>
      <c r="C159" s="73" t="s">
        <v>2728</v>
      </c>
      <c r="D159" s="54">
        <v>240.12177521075901</v>
      </c>
      <c r="E159" s="50">
        <v>260.50251606355999</v>
      </c>
      <c r="F159" s="48">
        <v>219.741034357958</v>
      </c>
      <c r="G159" s="48">
        <f>tab_m6_councils[[#This Row],[Age-Standardised Rate of Mortality (ASMR)]]-tab_m6_councils[[#This Row],[Lower Confidence Interval Limit]]</f>
        <v>20.380740852801011</v>
      </c>
      <c r="H159" s="17">
        <v>596</v>
      </c>
    </row>
    <row r="160" spans="1:8" x14ac:dyDescent="0.3">
      <c r="A160" s="8" t="s">
        <v>2103</v>
      </c>
      <c r="B160" s="11" t="s">
        <v>2769</v>
      </c>
      <c r="C160" s="73" t="s">
        <v>2728</v>
      </c>
      <c r="D160" s="131" t="s">
        <v>127</v>
      </c>
      <c r="E160" s="49" t="s">
        <v>127</v>
      </c>
      <c r="F160" s="48" t="s">
        <v>127</v>
      </c>
      <c r="G160" s="48" t="s">
        <v>127</v>
      </c>
      <c r="H160" s="17">
        <v>7</v>
      </c>
    </row>
    <row r="161" spans="1:8" x14ac:dyDescent="0.3">
      <c r="A161" s="8" t="s">
        <v>2116</v>
      </c>
      <c r="B161" s="11" t="s">
        <v>2769</v>
      </c>
      <c r="C161" s="73" t="s">
        <v>2728</v>
      </c>
      <c r="D161" s="54">
        <v>114.848378512287</v>
      </c>
      <c r="E161" s="50">
        <v>131.20262757365299</v>
      </c>
      <c r="F161" s="48">
        <v>98.494129450920397</v>
      </c>
      <c r="G161" s="48">
        <f>tab_m6_councils[[#This Row],[Age-Standardised Rate of Mortality (ASMR)]]-tab_m6_councils[[#This Row],[Lower Confidence Interval Limit]]</f>
        <v>16.354249061366602</v>
      </c>
      <c r="H161" s="17">
        <v>191</v>
      </c>
    </row>
    <row r="162" spans="1:8" x14ac:dyDescent="0.3">
      <c r="A162" s="8" t="s">
        <v>2186</v>
      </c>
      <c r="B162" s="11" t="s">
        <v>2769</v>
      </c>
      <c r="C162" s="73" t="s">
        <v>2728</v>
      </c>
      <c r="D162" s="54">
        <v>238.44491606723699</v>
      </c>
      <c r="E162" s="50">
        <v>263.84290645885199</v>
      </c>
      <c r="F162" s="48">
        <v>213.04692567562199</v>
      </c>
      <c r="G162" s="48">
        <f>tab_m6_councils[[#This Row],[Age-Standardised Rate of Mortality (ASMR)]]-tab_m6_councils[[#This Row],[Lower Confidence Interval Limit]]</f>
        <v>25.397990391614996</v>
      </c>
      <c r="H162" s="17">
        <v>347</v>
      </c>
    </row>
    <row r="163" spans="1:8" x14ac:dyDescent="0.3">
      <c r="A163" s="8" t="s">
        <v>2860</v>
      </c>
      <c r="B163" s="11" t="s">
        <v>2769</v>
      </c>
      <c r="C163" s="73" t="s">
        <v>2728</v>
      </c>
      <c r="D163" s="54">
        <v>154.970867190805</v>
      </c>
      <c r="E163" s="50">
        <v>158.689288930592</v>
      </c>
      <c r="F163" s="48">
        <v>151.25244545101799</v>
      </c>
      <c r="G163" s="48">
        <f>tab_m6_councils[[#This Row],[Age-Standardised Rate of Mortality (ASMR)]]-tab_m6_councils[[#This Row],[Lower Confidence Interval Limit]]</f>
        <v>3.7184217397870043</v>
      </c>
      <c r="H163" s="17">
        <v>6949</v>
      </c>
    </row>
    <row r="164" spans="1:8" x14ac:dyDescent="0.3">
      <c r="A164" s="8" t="s">
        <v>2263</v>
      </c>
      <c r="B164" s="11" t="s">
        <v>2769</v>
      </c>
      <c r="C164" s="73" t="s">
        <v>2728</v>
      </c>
      <c r="D164" s="54">
        <v>107.736184269288</v>
      </c>
      <c r="E164" s="50">
        <v>127.43685928581399</v>
      </c>
      <c r="F164" s="48">
        <v>88.035509252762694</v>
      </c>
      <c r="G164" s="48">
        <f>tab_m6_councils[[#This Row],[Age-Standardised Rate of Mortality (ASMR)]]-tab_m6_councils[[#This Row],[Lower Confidence Interval Limit]]</f>
        <v>19.70067501652531</v>
      </c>
      <c r="H164" s="17">
        <v>124</v>
      </c>
    </row>
    <row r="165" spans="1:8" x14ac:dyDescent="0.3">
      <c r="A165" s="8" t="s">
        <v>2324</v>
      </c>
      <c r="B165" s="11" t="s">
        <v>2769</v>
      </c>
      <c r="C165" s="73" t="s">
        <v>2728</v>
      </c>
      <c r="D165" s="131" t="s">
        <v>127</v>
      </c>
      <c r="E165" s="49" t="s">
        <v>127</v>
      </c>
      <c r="F165" s="48" t="s">
        <v>127</v>
      </c>
      <c r="G165" s="48" t="s">
        <v>127</v>
      </c>
      <c r="H165" s="17">
        <v>7</v>
      </c>
    </row>
    <row r="166" spans="1:8" x14ac:dyDescent="0.3">
      <c r="A166" s="8" t="s">
        <v>2339</v>
      </c>
      <c r="B166" s="11" t="s">
        <v>2769</v>
      </c>
      <c r="C166" s="73" t="s">
        <v>2728</v>
      </c>
      <c r="D166" s="54">
        <v>164.44015884322499</v>
      </c>
      <c r="E166" s="50">
        <v>187.617903522419</v>
      </c>
      <c r="F166" s="48">
        <v>141.26241416403099</v>
      </c>
      <c r="G166" s="48">
        <f>tab_m6_councils[[#This Row],[Age-Standardised Rate of Mortality (ASMR)]]-tab_m6_councils[[#This Row],[Lower Confidence Interval Limit]]</f>
        <v>23.177744679194006</v>
      </c>
      <c r="H166" s="17">
        <v>198</v>
      </c>
    </row>
    <row r="167" spans="1:8" x14ac:dyDescent="0.3">
      <c r="A167" s="8" t="s">
        <v>2390</v>
      </c>
      <c r="B167" s="11" t="s">
        <v>2769</v>
      </c>
      <c r="C167" s="73" t="s">
        <v>2728</v>
      </c>
      <c r="D167" s="54">
        <v>212.79786949573801</v>
      </c>
      <c r="E167" s="50">
        <v>231.32904766384601</v>
      </c>
      <c r="F167" s="48">
        <v>194.26669132762899</v>
      </c>
      <c r="G167" s="48">
        <f>tab_m6_councils[[#This Row],[Age-Standardised Rate of Mortality (ASMR)]]-tab_m6_councils[[#This Row],[Lower Confidence Interval Limit]]</f>
        <v>18.531178168109022</v>
      </c>
      <c r="H167" s="17">
        <v>541</v>
      </c>
    </row>
    <row r="168" spans="1:8" x14ac:dyDescent="0.3">
      <c r="A168" s="8" t="s">
        <v>2554</v>
      </c>
      <c r="B168" s="11" t="s">
        <v>2769</v>
      </c>
      <c r="C168" s="73" t="s">
        <v>2728</v>
      </c>
      <c r="D168" s="54">
        <v>136.020474541938</v>
      </c>
      <c r="E168" s="50">
        <v>162.69249944697</v>
      </c>
      <c r="F168" s="48">
        <v>109.348449636906</v>
      </c>
      <c r="G168" s="48">
        <f>tab_m6_councils[[#This Row],[Age-Standardised Rate of Mortality (ASMR)]]-tab_m6_councils[[#This Row],[Lower Confidence Interval Limit]]</f>
        <v>26.672024905032004</v>
      </c>
      <c r="H168" s="17">
        <v>107</v>
      </c>
    </row>
    <row r="169" spans="1:8" x14ac:dyDescent="0.3">
      <c r="A169" s="8" t="s">
        <v>2600</v>
      </c>
      <c r="B169" s="11" t="s">
        <v>2769</v>
      </c>
      <c r="C169" s="73" t="s">
        <v>2728</v>
      </c>
      <c r="D169" s="54">
        <v>222.895374545961</v>
      </c>
      <c r="E169" s="50">
        <v>259.49471952589499</v>
      </c>
      <c r="F169" s="48">
        <v>186.29602956602699</v>
      </c>
      <c r="G169" s="48">
        <f>tab_m6_councils[[#This Row],[Age-Standardised Rate of Mortality (ASMR)]]-tab_m6_councils[[#This Row],[Lower Confidence Interval Limit]]</f>
        <v>36.599344979934017</v>
      </c>
      <c r="H169" s="17">
        <v>151</v>
      </c>
    </row>
    <row r="170" spans="1:8" x14ac:dyDescent="0.3">
      <c r="A170" s="8" t="s">
        <v>2620</v>
      </c>
      <c r="B170" s="11" t="s">
        <v>2769</v>
      </c>
      <c r="C170" s="73" t="s">
        <v>2728</v>
      </c>
      <c r="D170" s="54">
        <v>157.12437285711499</v>
      </c>
      <c r="E170" s="50">
        <v>179.45424945264801</v>
      </c>
      <c r="F170" s="48">
        <v>134.794496261582</v>
      </c>
      <c r="G170" s="48">
        <f>tab_m6_councils[[#This Row],[Age-Standardised Rate of Mortality (ASMR)]]-tab_m6_councils[[#This Row],[Lower Confidence Interval Limit]]</f>
        <v>22.329876595532994</v>
      </c>
      <c r="H170" s="17">
        <v>207</v>
      </c>
    </row>
    <row r="171" spans="1:8" x14ac:dyDescent="0.3">
      <c r="A171" s="8" t="s">
        <v>133</v>
      </c>
      <c r="B171" s="11" t="s">
        <v>2769</v>
      </c>
      <c r="C171" s="73" t="s">
        <v>2727</v>
      </c>
      <c r="D171" s="54">
        <v>1375.6525187714501</v>
      </c>
      <c r="E171" s="50">
        <v>1431.05607711568</v>
      </c>
      <c r="F171" s="48">
        <v>1320.24896042721</v>
      </c>
      <c r="G171" s="48">
        <f>tab_m6_councils[[#This Row],[Age-Standardised Rate of Mortality (ASMR)]]-tab_m6_councils[[#This Row],[Lower Confidence Interval Limit]]</f>
        <v>55.403558344240082</v>
      </c>
      <c r="H171" s="17">
        <v>2220</v>
      </c>
    </row>
    <row r="172" spans="1:8" x14ac:dyDescent="0.3">
      <c r="A172" s="8" t="s">
        <v>232</v>
      </c>
      <c r="B172" s="11" t="s">
        <v>2769</v>
      </c>
      <c r="C172" s="73" t="s">
        <v>2727</v>
      </c>
      <c r="D172" s="54">
        <v>1212.29860139263</v>
      </c>
      <c r="E172" s="50">
        <v>1256.5274585106399</v>
      </c>
      <c r="F172" s="48">
        <v>1168.06974427461</v>
      </c>
      <c r="G172" s="48">
        <f>tab_m6_councils[[#This Row],[Age-Standardised Rate of Mortality (ASMR)]]-tab_m6_councils[[#This Row],[Lower Confidence Interval Limit]]</f>
        <v>44.22885711801996</v>
      </c>
      <c r="H172" s="17">
        <v>2689</v>
      </c>
    </row>
    <row r="173" spans="1:8" x14ac:dyDescent="0.3">
      <c r="A173" s="8" t="s">
        <v>351</v>
      </c>
      <c r="B173" s="11" t="s">
        <v>2769</v>
      </c>
      <c r="C173" s="73" t="s">
        <v>2727</v>
      </c>
      <c r="D173" s="54">
        <v>1242.9655383547099</v>
      </c>
      <c r="E173" s="50">
        <v>1304.1219999785701</v>
      </c>
      <c r="F173" s="48">
        <v>1181.8090767308499</v>
      </c>
      <c r="G173" s="48">
        <f>tab_m6_councils[[#This Row],[Age-Standardised Rate of Mortality (ASMR)]]-tab_m6_councils[[#This Row],[Lower Confidence Interval Limit]]</f>
        <v>61.156461623859968</v>
      </c>
      <c r="H173" s="17">
        <v>1465</v>
      </c>
    </row>
    <row r="174" spans="1:8" x14ac:dyDescent="0.3">
      <c r="A174" s="8" t="s">
        <v>404</v>
      </c>
      <c r="B174" s="11" t="s">
        <v>2769</v>
      </c>
      <c r="C174" s="73" t="s">
        <v>2727</v>
      </c>
      <c r="D174" s="54">
        <v>1256.5228717110699</v>
      </c>
      <c r="E174" s="50">
        <v>1326.8940860092</v>
      </c>
      <c r="F174" s="48">
        <v>1186.15165741294</v>
      </c>
      <c r="G174" s="48">
        <f>tab_m6_councils[[#This Row],[Age-Standardised Rate of Mortality (ASMR)]]-tab_m6_councils[[#This Row],[Lower Confidence Interval Limit]]</f>
        <v>70.371214298129871</v>
      </c>
      <c r="H174" s="17">
        <v>1173</v>
      </c>
    </row>
    <row r="175" spans="1:8" x14ac:dyDescent="0.3">
      <c r="A175" s="8" t="s">
        <v>824</v>
      </c>
      <c r="B175" s="11" t="s">
        <v>2769</v>
      </c>
      <c r="C175" s="73" t="s">
        <v>2727</v>
      </c>
      <c r="D175" s="54">
        <v>1279.8043293291</v>
      </c>
      <c r="E175" s="50">
        <v>1315.1805058985899</v>
      </c>
      <c r="F175" s="48">
        <v>1244.4281527595999</v>
      </c>
      <c r="G175" s="48">
        <f>tab_m6_councils[[#This Row],[Age-Standardised Rate of Mortality (ASMR)]]-tab_m6_councils[[#This Row],[Lower Confidence Interval Limit]]</f>
        <v>35.376176569500103</v>
      </c>
      <c r="H175" s="17">
        <v>4685</v>
      </c>
    </row>
    <row r="176" spans="1:8" x14ac:dyDescent="0.3">
      <c r="A176" s="8" t="s">
        <v>451</v>
      </c>
      <c r="B176" s="11" t="s">
        <v>2769</v>
      </c>
      <c r="C176" s="73" t="s">
        <v>2727</v>
      </c>
      <c r="D176" s="54">
        <v>1380.4500002795801</v>
      </c>
      <c r="E176" s="50">
        <v>1485.3335594867899</v>
      </c>
      <c r="F176" s="48">
        <v>1275.56644107238</v>
      </c>
      <c r="G176" s="48">
        <f>tab_m6_councils[[#This Row],[Age-Standardised Rate of Mortality (ASMR)]]-tab_m6_councils[[#This Row],[Lower Confidence Interval Limit]]</f>
        <v>104.88355920720005</v>
      </c>
      <c r="H176" s="17">
        <v>642</v>
      </c>
    </row>
    <row r="177" spans="1:8" x14ac:dyDescent="0.3">
      <c r="A177" s="8" t="s">
        <v>476</v>
      </c>
      <c r="B177" s="11" t="s">
        <v>2769</v>
      </c>
      <c r="C177" s="73" t="s">
        <v>2727</v>
      </c>
      <c r="D177" s="54">
        <v>1292.91841273713</v>
      </c>
      <c r="E177" s="50">
        <v>1345.9949422146101</v>
      </c>
      <c r="F177" s="48">
        <v>1239.8418832596401</v>
      </c>
      <c r="G177" s="48">
        <f>tab_m6_councils[[#This Row],[Age-Standardised Rate of Mortality (ASMR)]]-tab_m6_councils[[#This Row],[Lower Confidence Interval Limit]]</f>
        <v>53.076529477489885</v>
      </c>
      <c r="H177" s="17">
        <v>2159</v>
      </c>
    </row>
    <row r="178" spans="1:8" x14ac:dyDescent="0.3">
      <c r="A178" s="8" t="s">
        <v>557</v>
      </c>
      <c r="B178" s="11" t="s">
        <v>2769</v>
      </c>
      <c r="C178" s="73" t="s">
        <v>2727</v>
      </c>
      <c r="D178" s="54">
        <v>1651.7612807079399</v>
      </c>
      <c r="E178" s="50">
        <v>1723.3256676106901</v>
      </c>
      <c r="F178" s="48">
        <v>1580.19689380519</v>
      </c>
      <c r="G178" s="48">
        <f>tab_m6_councils[[#This Row],[Age-Standardised Rate of Mortality (ASMR)]]-tab_m6_councils[[#This Row],[Lower Confidence Interval Limit]]</f>
        <v>71.564386902749902</v>
      </c>
      <c r="H178" s="17">
        <v>1884</v>
      </c>
    </row>
    <row r="179" spans="1:8" x14ac:dyDescent="0.3">
      <c r="A179" s="8" t="s">
        <v>620</v>
      </c>
      <c r="B179" s="11" t="s">
        <v>2769</v>
      </c>
      <c r="C179" s="73" t="s">
        <v>2727</v>
      </c>
      <c r="D179" s="54">
        <v>1588.8748978665899</v>
      </c>
      <c r="E179" s="50">
        <v>1662.5713054842399</v>
      </c>
      <c r="F179" s="48">
        <v>1515.1784902489401</v>
      </c>
      <c r="G179" s="48">
        <f>tab_m6_councils[[#This Row],[Age-Standardised Rate of Mortality (ASMR)]]-tab_m6_councils[[#This Row],[Lower Confidence Interval Limit]]</f>
        <v>73.696407617649811</v>
      </c>
      <c r="H179" s="17">
        <v>1714</v>
      </c>
    </row>
    <row r="180" spans="1:8" x14ac:dyDescent="0.3">
      <c r="A180" s="8" t="s">
        <v>681</v>
      </c>
      <c r="B180" s="11" t="s">
        <v>2769</v>
      </c>
      <c r="C180" s="73" t="s">
        <v>2727</v>
      </c>
      <c r="D180" s="54">
        <v>1114.14421010463</v>
      </c>
      <c r="E180" s="50">
        <v>1174.2774039548401</v>
      </c>
      <c r="F180" s="48">
        <v>1054.0110162544199</v>
      </c>
      <c r="G180" s="48">
        <f>tab_m6_councils[[#This Row],[Age-Standardised Rate of Mortality (ASMR)]]-tab_m6_councils[[#This Row],[Lower Confidence Interval Limit]]</f>
        <v>60.133193850210091</v>
      </c>
      <c r="H180" s="17">
        <v>1216</v>
      </c>
    </row>
    <row r="181" spans="1:8" x14ac:dyDescent="0.3">
      <c r="A181" s="8" t="s">
        <v>738</v>
      </c>
      <c r="B181" s="11" t="s">
        <v>2769</v>
      </c>
      <c r="C181" s="73" t="s">
        <v>2727</v>
      </c>
      <c r="D181" s="54">
        <v>1212.0254832191599</v>
      </c>
      <c r="E181" s="50">
        <v>1279.66648698322</v>
      </c>
      <c r="F181" s="48">
        <v>1144.3844794551101</v>
      </c>
      <c r="G181" s="48">
        <f>tab_m6_councils[[#This Row],[Age-Standardised Rate of Mortality (ASMR)]]-tab_m6_councils[[#This Row],[Lower Confidence Interval Limit]]</f>
        <v>67.641003764049856</v>
      </c>
      <c r="H181" s="17">
        <v>1147</v>
      </c>
    </row>
    <row r="182" spans="1:8" x14ac:dyDescent="0.3">
      <c r="A182" s="8" t="s">
        <v>783</v>
      </c>
      <c r="B182" s="11" t="s">
        <v>2769</v>
      </c>
      <c r="C182" s="73" t="s">
        <v>2727</v>
      </c>
      <c r="D182" s="54">
        <v>1158.1259704813101</v>
      </c>
      <c r="E182" s="50">
        <v>1227.6498106879001</v>
      </c>
      <c r="F182" s="48">
        <v>1088.6021302747199</v>
      </c>
      <c r="G182" s="48">
        <f>tab_m6_councils[[#This Row],[Age-Standardised Rate of Mortality (ASMR)]]-tab_m6_councils[[#This Row],[Lower Confidence Interval Limit]]</f>
        <v>69.523840206590194</v>
      </c>
      <c r="H182" s="17">
        <v>979</v>
      </c>
    </row>
    <row r="183" spans="1:8" x14ac:dyDescent="0.3">
      <c r="A183" s="8" t="s">
        <v>1066</v>
      </c>
      <c r="B183" s="11" t="s">
        <v>2769</v>
      </c>
      <c r="C183" s="73" t="s">
        <v>2727</v>
      </c>
      <c r="D183" s="54">
        <v>1454.32822339263</v>
      </c>
      <c r="E183" s="50">
        <v>1516.6663487064</v>
      </c>
      <c r="F183" s="48">
        <v>1391.99009807887</v>
      </c>
      <c r="G183" s="48">
        <f>tab_m6_councils[[#This Row],[Age-Standardised Rate of Mortality (ASMR)]]-tab_m6_councils[[#This Row],[Lower Confidence Interval Limit]]</f>
        <v>62.338125313759974</v>
      </c>
      <c r="H183" s="17">
        <v>1959</v>
      </c>
    </row>
    <row r="184" spans="1:8" x14ac:dyDescent="0.3">
      <c r="A184" s="8" t="s">
        <v>1151</v>
      </c>
      <c r="B184" s="11" t="s">
        <v>2769</v>
      </c>
      <c r="C184" s="73" t="s">
        <v>2727</v>
      </c>
      <c r="D184" s="54">
        <v>1333.9588070264299</v>
      </c>
      <c r="E184" s="50">
        <v>1371.7973258966399</v>
      </c>
      <c r="F184" s="48">
        <v>1296.1202881562201</v>
      </c>
      <c r="G184" s="48">
        <f>tab_m6_councils[[#This Row],[Age-Standardised Rate of Mortality (ASMR)]]-tab_m6_councils[[#This Row],[Lower Confidence Interval Limit]]</f>
        <v>37.838518870209782</v>
      </c>
      <c r="H184" s="17">
        <v>4472</v>
      </c>
    </row>
    <row r="185" spans="1:8" x14ac:dyDescent="0.3">
      <c r="A185" s="8" t="s">
        <v>1360</v>
      </c>
      <c r="B185" s="11" t="s">
        <v>2769</v>
      </c>
      <c r="C185" s="73" t="s">
        <v>2727</v>
      </c>
      <c r="D185" s="54">
        <v>1820.9565653478901</v>
      </c>
      <c r="E185" s="50">
        <v>1862.91865198706</v>
      </c>
      <c r="F185" s="48">
        <v>1778.99447870872</v>
      </c>
      <c r="G185" s="48">
        <f>tab_m6_councils[[#This Row],[Age-Standardised Rate of Mortality (ASMR)]]-tab_m6_councils[[#This Row],[Lower Confidence Interval Limit]]</f>
        <v>41.962086639170138</v>
      </c>
      <c r="H185" s="17">
        <v>7113</v>
      </c>
    </row>
    <row r="186" spans="1:8" x14ac:dyDescent="0.3">
      <c r="A186" s="8" t="s">
        <v>1628</v>
      </c>
      <c r="B186" s="11" t="s">
        <v>2769</v>
      </c>
      <c r="C186" s="73" t="s">
        <v>2727</v>
      </c>
      <c r="D186" s="54">
        <v>1224.72422826614</v>
      </c>
      <c r="E186" s="50">
        <v>1268.29337863413</v>
      </c>
      <c r="F186" s="48">
        <v>1181.15507789816</v>
      </c>
      <c r="G186" s="48">
        <f>tab_m6_councils[[#This Row],[Age-Standardised Rate of Mortality (ASMR)]]-tab_m6_councils[[#This Row],[Lower Confidence Interval Limit]]</f>
        <v>43.569150367980001</v>
      </c>
      <c r="H186" s="17">
        <v>2853</v>
      </c>
    </row>
    <row r="187" spans="1:8" x14ac:dyDescent="0.3">
      <c r="A187" s="8" t="s">
        <v>1741</v>
      </c>
      <c r="B187" s="11" t="s">
        <v>2769</v>
      </c>
      <c r="C187" s="73" t="s">
        <v>2727</v>
      </c>
      <c r="D187" s="54">
        <v>1599.26737534225</v>
      </c>
      <c r="E187" s="50">
        <v>1691.14588951832</v>
      </c>
      <c r="F187" s="48">
        <v>1507.38886116618</v>
      </c>
      <c r="G187" s="48">
        <f>tab_m6_councils[[#This Row],[Age-Standardised Rate of Mortality (ASMR)]]-tab_m6_councils[[#This Row],[Lower Confidence Interval Limit]]</f>
        <v>91.878514176069984</v>
      </c>
      <c r="H187" s="17">
        <v>1089</v>
      </c>
    </row>
    <row r="188" spans="1:8" x14ac:dyDescent="0.3">
      <c r="A188" s="8" t="s">
        <v>1776</v>
      </c>
      <c r="B188" s="11" t="s">
        <v>2769</v>
      </c>
      <c r="C188" s="73" t="s">
        <v>2727</v>
      </c>
      <c r="D188" s="54">
        <v>1322.20335784032</v>
      </c>
      <c r="E188" s="50">
        <v>1402.29649229643</v>
      </c>
      <c r="F188" s="48">
        <v>1242.1102233842</v>
      </c>
      <c r="G188" s="48">
        <f>tab_m6_councils[[#This Row],[Age-Standardised Rate of Mortality (ASMR)]]-tab_m6_councils[[#This Row],[Lower Confidence Interval Limit]]</f>
        <v>80.093134456119969</v>
      </c>
      <c r="H188" s="17">
        <v>988</v>
      </c>
    </row>
    <row r="189" spans="1:8" x14ac:dyDescent="0.3">
      <c r="A189" s="8" t="s">
        <v>1821</v>
      </c>
      <c r="B189" s="11" t="s">
        <v>2769</v>
      </c>
      <c r="C189" s="73" t="s">
        <v>2727</v>
      </c>
      <c r="D189" s="54">
        <v>1199.94369750172</v>
      </c>
      <c r="E189" s="50">
        <v>1267.33187163108</v>
      </c>
      <c r="F189" s="48">
        <v>1132.5555233723501</v>
      </c>
      <c r="G189" s="48">
        <f>tab_m6_councils[[#This Row],[Age-Standardised Rate of Mortality (ASMR)]]-tab_m6_councils[[#This Row],[Lower Confidence Interval Limit]]</f>
        <v>67.388174129369872</v>
      </c>
      <c r="H189" s="17">
        <v>1137</v>
      </c>
    </row>
    <row r="190" spans="1:8" x14ac:dyDescent="0.3">
      <c r="A190" s="8" t="s">
        <v>1047</v>
      </c>
      <c r="B190" s="11" t="s">
        <v>2769</v>
      </c>
      <c r="C190" s="73" t="s">
        <v>2727</v>
      </c>
      <c r="D190" s="54">
        <v>1223.1531417423801</v>
      </c>
      <c r="E190" s="50">
        <v>1344.8208484955001</v>
      </c>
      <c r="F190" s="48">
        <v>1101.4854349892701</v>
      </c>
      <c r="G190" s="48">
        <f>tab_m6_councils[[#This Row],[Age-Standardised Rate of Mortality (ASMR)]]-tab_m6_councils[[#This Row],[Lower Confidence Interval Limit]]</f>
        <v>121.66770675311</v>
      </c>
      <c r="H190" s="17">
        <v>372</v>
      </c>
    </row>
    <row r="191" spans="1:8" x14ac:dyDescent="0.3">
      <c r="A191" s="8" t="s">
        <v>1870</v>
      </c>
      <c r="B191" s="11" t="s">
        <v>2769</v>
      </c>
      <c r="C191" s="73" t="s">
        <v>2727</v>
      </c>
      <c r="D191" s="54">
        <v>1556.82532853408</v>
      </c>
      <c r="E191" s="50">
        <v>1624.4609265962399</v>
      </c>
      <c r="F191" s="48">
        <v>1489.18973047191</v>
      </c>
      <c r="G191" s="48">
        <f>tab_m6_councils[[#This Row],[Age-Standardised Rate of Mortality (ASMR)]]-tab_m6_councils[[#This Row],[Lower Confidence Interval Limit]]</f>
        <v>67.635598062169947</v>
      </c>
      <c r="H191" s="17">
        <v>1950</v>
      </c>
    </row>
    <row r="192" spans="1:8" x14ac:dyDescent="0.3">
      <c r="A192" s="8" t="s">
        <v>1947</v>
      </c>
      <c r="B192" s="11" t="s">
        <v>2769</v>
      </c>
      <c r="C192" s="73" t="s">
        <v>2727</v>
      </c>
      <c r="D192" s="54">
        <v>1629.98320807092</v>
      </c>
      <c r="E192" s="50">
        <v>1679.36911849848</v>
      </c>
      <c r="F192" s="48">
        <v>1580.59729764336</v>
      </c>
      <c r="G192" s="48">
        <f>tab_m6_councils[[#This Row],[Age-Standardised Rate of Mortality (ASMR)]]-tab_m6_councils[[#This Row],[Lower Confidence Interval Limit]]</f>
        <v>49.38591042756002</v>
      </c>
      <c r="H192" s="17">
        <v>4161</v>
      </c>
    </row>
    <row r="193" spans="1:8" x14ac:dyDescent="0.3">
      <c r="A193" s="8" t="s">
        <v>2103</v>
      </c>
      <c r="B193" s="11" t="s">
        <v>2769</v>
      </c>
      <c r="C193" s="73" t="s">
        <v>2727</v>
      </c>
      <c r="D193" s="54">
        <v>1080.95466627017</v>
      </c>
      <c r="E193" s="50">
        <v>1206.7191299638901</v>
      </c>
      <c r="F193" s="48">
        <v>955.19020257645798</v>
      </c>
      <c r="G193" s="48">
        <f>tab_m6_councils[[#This Row],[Age-Standardised Rate of Mortality (ASMR)]]-tab_m6_councils[[#This Row],[Lower Confidence Interval Limit]]</f>
        <v>125.76446369371206</v>
      </c>
      <c r="H193" s="17">
        <v>267</v>
      </c>
    </row>
    <row r="194" spans="1:8" x14ac:dyDescent="0.3">
      <c r="A194" s="8" t="s">
        <v>2116</v>
      </c>
      <c r="B194" s="11" t="s">
        <v>2769</v>
      </c>
      <c r="C194" s="73" t="s">
        <v>2727</v>
      </c>
      <c r="D194" s="54">
        <v>1127.6811757135299</v>
      </c>
      <c r="E194" s="50">
        <v>1177.2704931369501</v>
      </c>
      <c r="F194" s="48">
        <v>1078.0918582900999</v>
      </c>
      <c r="G194" s="48">
        <f>tab_m6_councils[[#This Row],[Age-Standardised Rate of Mortality (ASMR)]]-tab_m6_councils[[#This Row],[Lower Confidence Interval Limit]]</f>
        <v>49.589317423429975</v>
      </c>
      <c r="H194" s="17">
        <v>1855</v>
      </c>
    </row>
    <row r="195" spans="1:8" x14ac:dyDescent="0.3">
      <c r="A195" s="8" t="s">
        <v>2186</v>
      </c>
      <c r="B195" s="11" t="s">
        <v>2769</v>
      </c>
      <c r="C195" s="73" t="s">
        <v>2727</v>
      </c>
      <c r="D195" s="54">
        <v>1544.80983275323</v>
      </c>
      <c r="E195" s="50">
        <v>1605.58457947592</v>
      </c>
      <c r="F195" s="48">
        <v>1484.03508603053</v>
      </c>
      <c r="G195" s="48">
        <f>tab_m6_councils[[#This Row],[Age-Standardised Rate of Mortality (ASMR)]]-tab_m6_councils[[#This Row],[Lower Confidence Interval Limit]]</f>
        <v>60.774746722700002</v>
      </c>
      <c r="H195" s="17">
        <v>2303</v>
      </c>
    </row>
    <row r="196" spans="1:8" x14ac:dyDescent="0.3">
      <c r="A196" s="8" t="s">
        <v>2860</v>
      </c>
      <c r="B196" s="11" t="s">
        <v>2769</v>
      </c>
      <c r="C196" s="73" t="s">
        <v>2727</v>
      </c>
      <c r="D196" s="54">
        <v>1392.81414808774</v>
      </c>
      <c r="E196" s="50">
        <v>1403.25367068845</v>
      </c>
      <c r="F196" s="48">
        <v>1382.37462548703</v>
      </c>
      <c r="G196" s="48">
        <f>tab_m6_councils[[#This Row],[Age-Standardised Rate of Mortality (ASMR)]]-tab_m6_councils[[#This Row],[Lower Confidence Interval Limit]]</f>
        <v>10.439522600710006</v>
      </c>
      <c r="H196" s="17">
        <v>63985</v>
      </c>
    </row>
    <row r="197" spans="1:8" x14ac:dyDescent="0.3">
      <c r="A197" s="8" t="s">
        <v>2263</v>
      </c>
      <c r="B197" s="11" t="s">
        <v>2769</v>
      </c>
      <c r="C197" s="73" t="s">
        <v>2727</v>
      </c>
      <c r="D197" s="54">
        <v>1212.9266188077099</v>
      </c>
      <c r="E197" s="50">
        <v>1273.73171780759</v>
      </c>
      <c r="F197" s="48">
        <v>1152.1215198078301</v>
      </c>
      <c r="G197" s="48">
        <f>tab_m6_councils[[#This Row],[Age-Standardised Rate of Mortality (ASMR)]]-tab_m6_councils[[#This Row],[Lower Confidence Interval Limit]]</f>
        <v>60.805098999879874</v>
      </c>
      <c r="H197" s="17">
        <v>1428</v>
      </c>
    </row>
    <row r="198" spans="1:8" x14ac:dyDescent="0.3">
      <c r="A198" s="8" t="s">
        <v>2324</v>
      </c>
      <c r="B198" s="11" t="s">
        <v>2769</v>
      </c>
      <c r="C198" s="73" t="s">
        <v>2727</v>
      </c>
      <c r="D198" s="54">
        <v>1185.7686810093101</v>
      </c>
      <c r="E198" s="50">
        <v>1329.30655434658</v>
      </c>
      <c r="F198" s="48">
        <v>1042.2308076720401</v>
      </c>
      <c r="G198" s="48">
        <f>tab_m6_councils[[#This Row],[Age-Standardised Rate of Mortality (ASMR)]]-tab_m6_councils[[#This Row],[Lower Confidence Interval Limit]]</f>
        <v>143.53787333726996</v>
      </c>
      <c r="H198" s="17">
        <v>251</v>
      </c>
    </row>
    <row r="199" spans="1:8" x14ac:dyDescent="0.3">
      <c r="A199" s="8" t="s">
        <v>2339</v>
      </c>
      <c r="B199" s="11" t="s">
        <v>2769</v>
      </c>
      <c r="C199" s="73" t="s">
        <v>2727</v>
      </c>
      <c r="D199" s="54">
        <v>1375.1412122122599</v>
      </c>
      <c r="E199" s="50">
        <v>1438.8383284875899</v>
      </c>
      <c r="F199" s="48">
        <v>1311.4440959369299</v>
      </c>
      <c r="G199" s="48">
        <f>tab_m6_councils[[#This Row],[Age-Standardised Rate of Mortality (ASMR)]]-tab_m6_councils[[#This Row],[Lower Confidence Interval Limit]]</f>
        <v>63.697116275330018</v>
      </c>
      <c r="H199" s="17">
        <v>1681</v>
      </c>
    </row>
    <row r="200" spans="1:8" x14ac:dyDescent="0.3">
      <c r="A200" s="8" t="s">
        <v>2390</v>
      </c>
      <c r="B200" s="11" t="s">
        <v>2769</v>
      </c>
      <c r="C200" s="73" t="s">
        <v>2727</v>
      </c>
      <c r="D200" s="54">
        <v>1517.6806849361101</v>
      </c>
      <c r="E200" s="50">
        <v>1562.79415182155</v>
      </c>
      <c r="F200" s="48">
        <v>1472.5672180506699</v>
      </c>
      <c r="G200" s="48">
        <f>tab_m6_councils[[#This Row],[Age-Standardised Rate of Mortality (ASMR)]]-tab_m6_councils[[#This Row],[Lower Confidence Interval Limit]]</f>
        <v>45.113466885440175</v>
      </c>
      <c r="H200" s="17">
        <v>4036</v>
      </c>
    </row>
    <row r="201" spans="1:8" x14ac:dyDescent="0.3">
      <c r="A201" s="8" t="s">
        <v>2554</v>
      </c>
      <c r="B201" s="11" t="s">
        <v>2769</v>
      </c>
      <c r="C201" s="73" t="s">
        <v>2727</v>
      </c>
      <c r="D201" s="54">
        <v>1300.1866255167599</v>
      </c>
      <c r="E201" s="50">
        <v>1376.7263502574699</v>
      </c>
      <c r="F201" s="48">
        <v>1223.64690077604</v>
      </c>
      <c r="G201" s="48">
        <f>tab_m6_councils[[#This Row],[Age-Standardised Rate of Mortality (ASMR)]]-tab_m6_councils[[#This Row],[Lower Confidence Interval Limit]]</f>
        <v>76.539724740719976</v>
      </c>
      <c r="H201" s="17">
        <v>1039</v>
      </c>
    </row>
    <row r="202" spans="1:8" x14ac:dyDescent="0.3">
      <c r="A202" s="8" t="s">
        <v>2600</v>
      </c>
      <c r="B202" s="11" t="s">
        <v>2769</v>
      </c>
      <c r="C202" s="73" t="s">
        <v>2727</v>
      </c>
      <c r="D202" s="54">
        <v>1705.6667477139499</v>
      </c>
      <c r="E202" s="50">
        <v>1800.31818538168</v>
      </c>
      <c r="F202" s="48">
        <v>1611.0153100462101</v>
      </c>
      <c r="G202" s="48">
        <f>tab_m6_councils[[#This Row],[Age-Standardised Rate of Mortality (ASMR)]]-tab_m6_councils[[#This Row],[Lower Confidence Interval Limit]]</f>
        <v>94.651437667739856</v>
      </c>
      <c r="H202" s="17">
        <v>1193</v>
      </c>
    </row>
    <row r="203" spans="1:8" x14ac:dyDescent="0.3">
      <c r="A203" s="8" t="s">
        <v>2620</v>
      </c>
      <c r="B203" s="11" t="s">
        <v>2769</v>
      </c>
      <c r="C203" s="73" t="s">
        <v>2727</v>
      </c>
      <c r="D203" s="54">
        <v>1334.1049851099599</v>
      </c>
      <c r="E203" s="50">
        <v>1394.0989984610901</v>
      </c>
      <c r="F203" s="48">
        <v>1274.1109717588199</v>
      </c>
      <c r="G203" s="48">
        <f>tab_m6_councils[[#This Row],[Age-Standardised Rate of Mortality (ASMR)]]-tab_m6_councils[[#This Row],[Lower Confidence Interval Limit]]</f>
        <v>59.994013351139984</v>
      </c>
      <c r="H203" s="17">
        <v>1865</v>
      </c>
    </row>
    <row r="204" spans="1:8" x14ac:dyDescent="0.3">
      <c r="A204" s="10" t="s">
        <v>133</v>
      </c>
      <c r="B204" s="11" t="s">
        <v>2770</v>
      </c>
      <c r="C204" s="73" t="s">
        <v>2771</v>
      </c>
      <c r="D204" s="52">
        <v>67.940157894326006</v>
      </c>
      <c r="E204" s="47">
        <v>78.571801433258898</v>
      </c>
      <c r="F204" s="48">
        <v>57.308514355393001</v>
      </c>
      <c r="G204" s="48">
        <f>tab_m6_councils[[#This Row],[Age-Standardised Rate of Mortality (ASMR)]]-tab_m6_councils[[#This Row],[Lower Confidence Interval Limit]]</f>
        <v>10.631643538933005</v>
      </c>
      <c r="H204" s="17">
        <v>157</v>
      </c>
    </row>
    <row r="205" spans="1:8" x14ac:dyDescent="0.3">
      <c r="A205" s="10" t="s">
        <v>232</v>
      </c>
      <c r="B205" s="11" t="s">
        <v>2770</v>
      </c>
      <c r="C205" s="73" t="s">
        <v>2771</v>
      </c>
      <c r="D205" s="52">
        <v>49.794055280495201</v>
      </c>
      <c r="E205" s="47">
        <v>57.943648835397603</v>
      </c>
      <c r="F205" s="48">
        <v>41.644461725592798</v>
      </c>
      <c r="G205" s="48">
        <f>tab_m6_councils[[#This Row],[Age-Standardised Rate of Mortality (ASMR)]]-tab_m6_councils[[#This Row],[Lower Confidence Interval Limit]]</f>
        <v>8.1495935549024026</v>
      </c>
      <c r="H205" s="17">
        <v>143</v>
      </c>
    </row>
    <row r="206" spans="1:8" x14ac:dyDescent="0.3">
      <c r="A206" s="10" t="s">
        <v>351</v>
      </c>
      <c r="B206" s="11" t="s">
        <v>2770</v>
      </c>
      <c r="C206" s="73" t="s">
        <v>2771</v>
      </c>
      <c r="D206" s="52">
        <v>55.5682341330144</v>
      </c>
      <c r="E206" s="47">
        <v>67.065839104135407</v>
      </c>
      <c r="F206" s="48">
        <v>44.0706291618935</v>
      </c>
      <c r="G206" s="48">
        <f>tab_m6_councils[[#This Row],[Age-Standardised Rate of Mortality (ASMR)]]-tab_m6_councils[[#This Row],[Lower Confidence Interval Limit]]</f>
        <v>11.4976049711209</v>
      </c>
      <c r="H206" s="17">
        <v>92</v>
      </c>
    </row>
    <row r="207" spans="1:8" x14ac:dyDescent="0.3">
      <c r="A207" s="10" t="s">
        <v>404</v>
      </c>
      <c r="B207" s="11" t="s">
        <v>2770</v>
      </c>
      <c r="C207" s="73" t="s">
        <v>2771</v>
      </c>
      <c r="D207" s="52">
        <v>41.551273132132302</v>
      </c>
      <c r="E207" s="47">
        <v>52.996686539739898</v>
      </c>
      <c r="F207" s="48">
        <v>30.105859724524599</v>
      </c>
      <c r="G207" s="48">
        <f>tab_m6_councils[[#This Row],[Age-Standardised Rate of Mortality (ASMR)]]-tab_m6_councils[[#This Row],[Lower Confidence Interval Limit]]</f>
        <v>11.445413407607703</v>
      </c>
      <c r="H207" s="17">
        <v>52</v>
      </c>
    </row>
    <row r="208" spans="1:8" x14ac:dyDescent="0.3">
      <c r="A208" s="10" t="s">
        <v>824</v>
      </c>
      <c r="B208" s="11" t="s">
        <v>2770</v>
      </c>
      <c r="C208" s="73" t="s">
        <v>2771</v>
      </c>
      <c r="D208" s="52">
        <v>82.869175272893798</v>
      </c>
      <c r="E208" s="47">
        <v>90.611604363671304</v>
      </c>
      <c r="F208" s="48">
        <v>75.126746182116307</v>
      </c>
      <c r="G208" s="48">
        <f>tab_m6_councils[[#This Row],[Age-Standardised Rate of Mortality (ASMR)]]-tab_m6_councils[[#This Row],[Lower Confidence Interval Limit]]</f>
        <v>7.7424290907774918</v>
      </c>
      <c r="H208" s="17">
        <v>445</v>
      </c>
    </row>
    <row r="209" spans="1:8" x14ac:dyDescent="0.3">
      <c r="A209" s="10" t="s">
        <v>451</v>
      </c>
      <c r="B209" s="11" t="s">
        <v>2770</v>
      </c>
      <c r="C209" s="73" t="s">
        <v>2771</v>
      </c>
      <c r="D209" s="52">
        <v>120.143653366169</v>
      </c>
      <c r="E209" s="47">
        <v>149.089230289249</v>
      </c>
      <c r="F209" s="48">
        <v>91.198076443089803</v>
      </c>
      <c r="G209" s="48">
        <f>tab_m6_councils[[#This Row],[Age-Standardised Rate of Mortality (ASMR)]]-tab_m6_councils[[#This Row],[Lower Confidence Interval Limit]]</f>
        <v>28.945576923079201</v>
      </c>
      <c r="H209" s="17">
        <v>66</v>
      </c>
    </row>
    <row r="210" spans="1:8" x14ac:dyDescent="0.3">
      <c r="A210" s="10" t="s">
        <v>476</v>
      </c>
      <c r="B210" s="11" t="s">
        <v>2770</v>
      </c>
      <c r="C210" s="73" t="s">
        <v>2771</v>
      </c>
      <c r="D210" s="52">
        <v>46.894648388232802</v>
      </c>
      <c r="E210" s="47">
        <v>56.141391756056699</v>
      </c>
      <c r="F210" s="48">
        <v>37.647905020408899</v>
      </c>
      <c r="G210" s="48">
        <f>tab_m6_councils[[#This Row],[Age-Standardised Rate of Mortality (ASMR)]]-tab_m6_councils[[#This Row],[Lower Confidence Interval Limit]]</f>
        <v>9.2467433678239033</v>
      </c>
      <c r="H210" s="17">
        <v>101</v>
      </c>
    </row>
    <row r="211" spans="1:8" x14ac:dyDescent="0.3">
      <c r="A211" s="10" t="s">
        <v>557</v>
      </c>
      <c r="B211" s="11" t="s">
        <v>2770</v>
      </c>
      <c r="C211" s="73" t="s">
        <v>2771</v>
      </c>
      <c r="D211" s="52">
        <v>103.374765882334</v>
      </c>
      <c r="E211" s="47">
        <v>119.077544490772</v>
      </c>
      <c r="F211" s="48">
        <v>87.671987273896306</v>
      </c>
      <c r="G211" s="48">
        <f>tab_m6_councils[[#This Row],[Age-Standardised Rate of Mortality (ASMR)]]-tab_m6_councils[[#This Row],[Lower Confidence Interval Limit]]</f>
        <v>15.702778608437697</v>
      </c>
      <c r="H211" s="17">
        <v>170</v>
      </c>
    </row>
    <row r="212" spans="1:8" x14ac:dyDescent="0.3">
      <c r="A212" s="10" t="s">
        <v>620</v>
      </c>
      <c r="B212" s="11" t="s">
        <v>2770</v>
      </c>
      <c r="C212" s="73" t="s">
        <v>2771</v>
      </c>
      <c r="D212" s="52">
        <v>107.017733667762</v>
      </c>
      <c r="E212" s="47">
        <v>124.257195770091</v>
      </c>
      <c r="F212" s="48">
        <v>89.778271565432505</v>
      </c>
      <c r="G212" s="48">
        <f>tab_m6_councils[[#This Row],[Age-Standardised Rate of Mortality (ASMR)]]-tab_m6_councils[[#This Row],[Lower Confidence Interval Limit]]</f>
        <v>17.239462102329497</v>
      </c>
      <c r="H212" s="17">
        <v>148</v>
      </c>
    </row>
    <row r="213" spans="1:8" x14ac:dyDescent="0.3">
      <c r="A213" s="10" t="s">
        <v>681</v>
      </c>
      <c r="B213" s="11" t="s">
        <v>2770</v>
      </c>
      <c r="C213" s="73" t="s">
        <v>2771</v>
      </c>
      <c r="D213" s="52">
        <v>91.341611554172601</v>
      </c>
      <c r="E213" s="47">
        <v>106.17871710997601</v>
      </c>
      <c r="F213" s="48">
        <v>76.504505998369595</v>
      </c>
      <c r="G213" s="48">
        <f>tab_m6_councils[[#This Row],[Age-Standardised Rate of Mortality (ASMR)]]-tab_m6_councils[[#This Row],[Lower Confidence Interval Limit]]</f>
        <v>14.837105555803006</v>
      </c>
      <c r="H213" s="17">
        <v>147</v>
      </c>
    </row>
    <row r="214" spans="1:8" x14ac:dyDescent="0.3">
      <c r="A214" s="10" t="s">
        <v>738</v>
      </c>
      <c r="B214" s="11" t="s">
        <v>2770</v>
      </c>
      <c r="C214" s="73" t="s">
        <v>2771</v>
      </c>
      <c r="D214" s="52">
        <v>73.507784876545202</v>
      </c>
      <c r="E214" s="48">
        <v>88.194268440516893</v>
      </c>
      <c r="F214" s="48">
        <v>58.821301312573397</v>
      </c>
      <c r="G214" s="48">
        <f>tab_m6_councils[[#This Row],[Age-Standardised Rate of Mortality (ASMR)]]-tab_m6_councils[[#This Row],[Lower Confidence Interval Limit]]</f>
        <v>14.686483563971805</v>
      </c>
      <c r="H214" s="17">
        <v>96</v>
      </c>
    </row>
    <row r="215" spans="1:8" x14ac:dyDescent="0.3">
      <c r="A215" s="10" t="s">
        <v>783</v>
      </c>
      <c r="B215" s="11" t="s">
        <v>2770</v>
      </c>
      <c r="C215" s="73" t="s">
        <v>2771</v>
      </c>
      <c r="D215" s="52">
        <v>81.066149510077906</v>
      </c>
      <c r="E215" s="49">
        <v>96.437146975699406</v>
      </c>
      <c r="F215" s="48">
        <v>65.695152044456293</v>
      </c>
      <c r="G215" s="48">
        <f>tab_m6_councils[[#This Row],[Age-Standardised Rate of Mortality (ASMR)]]-tab_m6_councils[[#This Row],[Lower Confidence Interval Limit]]</f>
        <v>15.370997465621613</v>
      </c>
      <c r="H215" s="17">
        <v>109</v>
      </c>
    </row>
    <row r="216" spans="1:8" x14ac:dyDescent="0.3">
      <c r="A216" s="10" t="s">
        <v>1066</v>
      </c>
      <c r="B216" s="11" t="s">
        <v>2770</v>
      </c>
      <c r="C216" s="73" t="s">
        <v>2771</v>
      </c>
      <c r="D216" s="52">
        <v>110.43255012665701</v>
      </c>
      <c r="E216" s="49">
        <v>125.99717202646799</v>
      </c>
      <c r="F216" s="48">
        <v>94.867928226846502</v>
      </c>
      <c r="G216" s="48">
        <f>tab_m6_councils[[#This Row],[Age-Standardised Rate of Mortality (ASMR)]]-tab_m6_councils[[#This Row],[Lower Confidence Interval Limit]]</f>
        <v>15.564621899810504</v>
      </c>
      <c r="H216" s="17">
        <v>193</v>
      </c>
    </row>
    <row r="217" spans="1:8" x14ac:dyDescent="0.3">
      <c r="A217" s="10" t="s">
        <v>1151</v>
      </c>
      <c r="B217" s="11" t="s">
        <v>2770</v>
      </c>
      <c r="C217" s="73" t="s">
        <v>2771</v>
      </c>
      <c r="D217" s="52">
        <v>61.857850080758197</v>
      </c>
      <c r="E217" s="49">
        <v>69.105393796319802</v>
      </c>
      <c r="F217" s="48">
        <v>54.6103063651966</v>
      </c>
      <c r="G217" s="48">
        <f>tab_m6_councils[[#This Row],[Age-Standardised Rate of Mortality (ASMR)]]-tab_m6_councils[[#This Row],[Lower Confidence Interval Limit]]</f>
        <v>7.2475437155615978</v>
      </c>
      <c r="H217" s="17">
        <v>279</v>
      </c>
    </row>
    <row r="218" spans="1:8" x14ac:dyDescent="0.3">
      <c r="A218" s="10" t="s">
        <v>1360</v>
      </c>
      <c r="B218" s="11" t="s">
        <v>2770</v>
      </c>
      <c r="C218" s="73" t="s">
        <v>2771</v>
      </c>
      <c r="D218" s="53">
        <v>161.21457724015499</v>
      </c>
      <c r="E218" s="49">
        <v>171.88221625778399</v>
      </c>
      <c r="F218" s="48">
        <v>150.54693822252599</v>
      </c>
      <c r="G218" s="48">
        <f>tab_m6_councils[[#This Row],[Age-Standardised Rate of Mortality (ASMR)]]-tab_m6_councils[[#This Row],[Lower Confidence Interval Limit]]</f>
        <v>10.667639017629</v>
      </c>
      <c r="H218" s="17">
        <v>885</v>
      </c>
    </row>
    <row r="219" spans="1:8" x14ac:dyDescent="0.3">
      <c r="A219" s="10" t="s">
        <v>1628</v>
      </c>
      <c r="B219" s="11" t="s">
        <v>2770</v>
      </c>
      <c r="C219" s="73" t="s">
        <v>2771</v>
      </c>
      <c r="D219" s="53">
        <v>32.145899513219902</v>
      </c>
      <c r="E219" s="49">
        <v>38.522159034865602</v>
      </c>
      <c r="F219" s="48">
        <v>25.769639991574099</v>
      </c>
      <c r="G219" s="48">
        <f>tab_m6_councils[[#This Row],[Age-Standardised Rate of Mortality (ASMR)]]-tab_m6_councils[[#This Row],[Lower Confidence Interval Limit]]</f>
        <v>6.3762595216458031</v>
      </c>
      <c r="H219" s="17">
        <v>98</v>
      </c>
    </row>
    <row r="220" spans="1:8" x14ac:dyDescent="0.3">
      <c r="A220" s="10" t="s">
        <v>1741</v>
      </c>
      <c r="B220" s="11" t="s">
        <v>2770</v>
      </c>
      <c r="C220" s="73" t="s">
        <v>2771</v>
      </c>
      <c r="D220" s="53">
        <v>94.936688581439796</v>
      </c>
      <c r="E220" s="49">
        <v>113.653626583141</v>
      </c>
      <c r="F220" s="48">
        <v>76.2197505797389</v>
      </c>
      <c r="G220" s="48">
        <f>tab_m6_councils[[#This Row],[Age-Standardised Rate of Mortality (ASMR)]]-tab_m6_councils[[#This Row],[Lower Confidence Interval Limit]]</f>
        <v>18.716938001700896</v>
      </c>
      <c r="H220" s="17">
        <v>99</v>
      </c>
    </row>
    <row r="221" spans="1:8" x14ac:dyDescent="0.3">
      <c r="A221" s="10" t="s">
        <v>1776</v>
      </c>
      <c r="B221" s="11" t="s">
        <v>2770</v>
      </c>
      <c r="C221" s="73" t="s">
        <v>2771</v>
      </c>
      <c r="D221" s="53">
        <v>124.792069974141</v>
      </c>
      <c r="E221" s="49">
        <v>147.18279558457201</v>
      </c>
      <c r="F221" s="48">
        <v>102.40134436371</v>
      </c>
      <c r="G221" s="48">
        <f>tab_m6_councils[[#This Row],[Age-Standardised Rate of Mortality (ASMR)]]-tab_m6_councils[[#This Row],[Lower Confidence Interval Limit]]</f>
        <v>22.390725610431005</v>
      </c>
      <c r="H221" s="17">
        <v>118</v>
      </c>
    </row>
    <row r="222" spans="1:8" x14ac:dyDescent="0.3">
      <c r="A222" s="10" t="s">
        <v>1821</v>
      </c>
      <c r="B222" s="11" t="s">
        <v>2770</v>
      </c>
      <c r="C222" s="73" t="s">
        <v>2771</v>
      </c>
      <c r="D222" s="54">
        <v>18.9338716555087</v>
      </c>
      <c r="E222" s="49">
        <v>26.759708261548699</v>
      </c>
      <c r="F222" s="48">
        <v>11.1080350494687</v>
      </c>
      <c r="G222" s="48">
        <f>tab_m6_councils[[#This Row],[Age-Standardised Rate of Mortality (ASMR)]]-tab_m6_councils[[#This Row],[Lower Confidence Interval Limit]]</f>
        <v>7.8258366060399993</v>
      </c>
      <c r="H222" s="17">
        <v>23</v>
      </c>
    </row>
    <row r="223" spans="1:8" x14ac:dyDescent="0.3">
      <c r="A223" s="10" t="s">
        <v>1047</v>
      </c>
      <c r="B223" s="11" t="s">
        <v>2770</v>
      </c>
      <c r="C223" s="73" t="s">
        <v>2771</v>
      </c>
      <c r="D223" s="130" t="s">
        <v>127</v>
      </c>
      <c r="E223" s="49" t="s">
        <v>127</v>
      </c>
      <c r="F223" s="48" t="s">
        <v>127</v>
      </c>
      <c r="G223" s="48" t="s">
        <v>127</v>
      </c>
      <c r="H223" s="17">
        <v>9</v>
      </c>
    </row>
    <row r="224" spans="1:8" x14ac:dyDescent="0.3">
      <c r="A224" s="10" t="s">
        <v>1870</v>
      </c>
      <c r="B224" s="11" t="s">
        <v>2770</v>
      </c>
      <c r="C224" s="73" t="s">
        <v>2771</v>
      </c>
      <c r="D224" s="53">
        <v>103.15954825172901</v>
      </c>
      <c r="E224" s="49">
        <v>118.283155058587</v>
      </c>
      <c r="F224" s="48">
        <v>88.035941444870701</v>
      </c>
      <c r="G224" s="48">
        <f>tab_m6_councils[[#This Row],[Age-Standardised Rate of Mortality (ASMR)]]-tab_m6_councils[[#This Row],[Lower Confidence Interval Limit]]</f>
        <v>15.123606806858305</v>
      </c>
      <c r="H224" s="17">
        <v>178</v>
      </c>
    </row>
    <row r="225" spans="1:8" x14ac:dyDescent="0.3">
      <c r="A225" s="10" t="s">
        <v>1947</v>
      </c>
      <c r="B225" s="11" t="s">
        <v>2770</v>
      </c>
      <c r="C225" s="73" t="s">
        <v>2771</v>
      </c>
      <c r="D225" s="53">
        <v>127.854935602604</v>
      </c>
      <c r="E225" s="49">
        <v>140.19658095885501</v>
      </c>
      <c r="F225" s="48">
        <v>115.51329024635299</v>
      </c>
      <c r="G225" s="48">
        <f>tab_m6_councils[[#This Row],[Age-Standardised Rate of Mortality (ASMR)]]-tab_m6_councils[[#This Row],[Lower Confidence Interval Limit]]</f>
        <v>12.341645356251007</v>
      </c>
      <c r="H225" s="17">
        <v>420</v>
      </c>
    </row>
    <row r="226" spans="1:8" x14ac:dyDescent="0.3">
      <c r="A226" s="10" t="s">
        <v>2103</v>
      </c>
      <c r="B226" s="11" t="s">
        <v>2770</v>
      </c>
      <c r="C226" s="73" t="s">
        <v>2771</v>
      </c>
      <c r="D226" s="131" t="s">
        <v>127</v>
      </c>
      <c r="E226" s="49" t="s">
        <v>127</v>
      </c>
      <c r="F226" s="48" t="s">
        <v>127</v>
      </c>
      <c r="G226" s="48" t="s">
        <v>127</v>
      </c>
      <c r="H226" s="17">
        <v>3</v>
      </c>
    </row>
    <row r="227" spans="1:8" x14ac:dyDescent="0.3">
      <c r="A227" s="10" t="s">
        <v>2116</v>
      </c>
      <c r="B227" s="11" t="s">
        <v>2770</v>
      </c>
      <c r="C227" s="73" t="s">
        <v>2771</v>
      </c>
      <c r="D227" s="53">
        <v>67.541178381922705</v>
      </c>
      <c r="E227" s="49">
        <v>78.5024563333278</v>
      </c>
      <c r="F227" s="48">
        <v>56.579900430517696</v>
      </c>
      <c r="G227" s="48">
        <f>tab_m6_councils[[#This Row],[Age-Standardised Rate of Mortality (ASMR)]]-tab_m6_councils[[#This Row],[Lower Confidence Interval Limit]]</f>
        <v>10.961277951405009</v>
      </c>
      <c r="H227" s="17">
        <v>150</v>
      </c>
    </row>
    <row r="228" spans="1:8" x14ac:dyDescent="0.3">
      <c r="A228" s="10" t="s">
        <v>2186</v>
      </c>
      <c r="B228" s="11" t="s">
        <v>2770</v>
      </c>
      <c r="C228" s="73" t="s">
        <v>2771</v>
      </c>
      <c r="D228" s="53">
        <v>115.953467588942</v>
      </c>
      <c r="E228" s="49">
        <v>130.71763966663801</v>
      </c>
      <c r="F228" s="48">
        <v>101.189295511246</v>
      </c>
      <c r="G228" s="48">
        <f>tab_m6_councils[[#This Row],[Age-Standardised Rate of Mortality (ASMR)]]-tab_m6_councils[[#This Row],[Lower Confidence Interval Limit]]</f>
        <v>14.764172077696003</v>
      </c>
      <c r="H228" s="17">
        <v>236</v>
      </c>
    </row>
    <row r="229" spans="1:8" x14ac:dyDescent="0.3">
      <c r="A229" s="10" t="s">
        <v>2860</v>
      </c>
      <c r="B229" s="11" t="s">
        <v>2770</v>
      </c>
      <c r="C229" s="73" t="s">
        <v>2771</v>
      </c>
      <c r="D229" s="52">
        <v>87.803616380434804</v>
      </c>
      <c r="E229" s="47">
        <v>90.125783891291803</v>
      </c>
      <c r="F229" s="48">
        <v>85.481448869577704</v>
      </c>
      <c r="G229" s="48">
        <f>tab_m6_councils[[#This Row],[Age-Standardised Rate of Mortality (ASMR)]]-tab_m6_councils[[#This Row],[Lower Confidence Interval Limit]]</f>
        <v>2.3221675108570992</v>
      </c>
      <c r="H229" s="17">
        <v>5480</v>
      </c>
    </row>
    <row r="230" spans="1:8" x14ac:dyDescent="0.3">
      <c r="A230" s="10" t="s">
        <v>2263</v>
      </c>
      <c r="B230" s="11" t="s">
        <v>2770</v>
      </c>
      <c r="C230" s="73" t="s">
        <v>2771</v>
      </c>
      <c r="D230" s="52">
        <v>56.505544957561497</v>
      </c>
      <c r="E230" s="49">
        <v>68.121246314927902</v>
      </c>
      <c r="F230" s="48">
        <v>44.889843600195199</v>
      </c>
      <c r="G230" s="48">
        <f>tab_m6_councils[[#This Row],[Age-Standardised Rate of Mortality (ASMR)]]-tab_m6_councils[[#This Row],[Lower Confidence Interval Limit]]</f>
        <v>11.615701357366298</v>
      </c>
      <c r="H230" s="17">
        <v>91</v>
      </c>
    </row>
    <row r="231" spans="1:8" x14ac:dyDescent="0.3">
      <c r="A231" s="10" t="s">
        <v>2324</v>
      </c>
      <c r="B231" s="11" t="s">
        <v>2770</v>
      </c>
      <c r="C231" s="73" t="s">
        <v>2771</v>
      </c>
      <c r="D231" s="131" t="s">
        <v>127</v>
      </c>
      <c r="E231" s="49" t="s">
        <v>127</v>
      </c>
      <c r="F231" s="48" t="s">
        <v>127</v>
      </c>
      <c r="G231" s="48" t="s">
        <v>127</v>
      </c>
      <c r="H231" s="17">
        <v>9</v>
      </c>
    </row>
    <row r="232" spans="1:8" x14ac:dyDescent="0.3">
      <c r="A232" s="10" t="s">
        <v>2339</v>
      </c>
      <c r="B232" s="11" t="s">
        <v>2770</v>
      </c>
      <c r="C232" s="73" t="s">
        <v>2771</v>
      </c>
      <c r="D232" s="53">
        <v>83.244051968568101</v>
      </c>
      <c r="E232" s="49">
        <v>96.9076985997321</v>
      </c>
      <c r="F232" s="48">
        <v>69.580405337404002</v>
      </c>
      <c r="G232" s="48">
        <f>tab_m6_councils[[#This Row],[Age-Standardised Rate of Mortality (ASMR)]]-tab_m6_councils[[#This Row],[Lower Confidence Interval Limit]]</f>
        <v>13.663646631164099</v>
      </c>
      <c r="H232" s="17">
        <v>144</v>
      </c>
    </row>
    <row r="233" spans="1:8" x14ac:dyDescent="0.3">
      <c r="A233" s="10" t="s">
        <v>2390</v>
      </c>
      <c r="B233" s="11" t="s">
        <v>2770</v>
      </c>
      <c r="C233" s="73" t="s">
        <v>2771</v>
      </c>
      <c r="D233" s="53">
        <v>114.039571420702</v>
      </c>
      <c r="E233" s="49">
        <v>124.93292099988599</v>
      </c>
      <c r="F233" s="48">
        <v>103.146221841517</v>
      </c>
      <c r="G233" s="48">
        <f>tab_m6_councils[[#This Row],[Age-Standardised Rate of Mortality (ASMR)]]-tab_m6_councils[[#This Row],[Lower Confidence Interval Limit]]</f>
        <v>10.893349579184999</v>
      </c>
      <c r="H233" s="17">
        <v>419</v>
      </c>
    </row>
    <row r="234" spans="1:8" x14ac:dyDescent="0.3">
      <c r="A234" s="10" t="s">
        <v>2554</v>
      </c>
      <c r="B234" s="11" t="s">
        <v>2770</v>
      </c>
      <c r="C234" s="73" t="s">
        <v>2771</v>
      </c>
      <c r="D234" s="53">
        <v>81.744409049476403</v>
      </c>
      <c r="E234" s="49">
        <v>98.657518971018106</v>
      </c>
      <c r="F234" s="48">
        <v>64.831299127934699</v>
      </c>
      <c r="G234" s="48">
        <f>tab_m6_councils[[#This Row],[Age-Standardised Rate of Mortality (ASMR)]]-tab_m6_councils[[#This Row],[Lower Confidence Interval Limit]]</f>
        <v>16.913109921541704</v>
      </c>
      <c r="H234" s="17">
        <v>90</v>
      </c>
    </row>
    <row r="235" spans="1:8" x14ac:dyDescent="0.3">
      <c r="A235" s="10" t="s">
        <v>2600</v>
      </c>
      <c r="B235" s="11" t="s">
        <v>2770</v>
      </c>
      <c r="C235" s="73" t="s">
        <v>2771</v>
      </c>
      <c r="D235" s="53">
        <v>151.06916786824999</v>
      </c>
      <c r="E235" s="49">
        <v>175.802754363101</v>
      </c>
      <c r="F235" s="48">
        <v>126.33558137339899</v>
      </c>
      <c r="G235" s="48">
        <f>tab_m6_councils[[#This Row],[Age-Standardised Rate of Mortality (ASMR)]]-tab_m6_councils[[#This Row],[Lower Confidence Interval Limit]]</f>
        <v>24.733586494850996</v>
      </c>
      <c r="H235" s="17">
        <v>144</v>
      </c>
    </row>
    <row r="236" spans="1:8" x14ac:dyDescent="0.3">
      <c r="A236" s="10" t="s">
        <v>2620</v>
      </c>
      <c r="B236" s="11" t="s">
        <v>2770</v>
      </c>
      <c r="C236" s="73" t="s">
        <v>2771</v>
      </c>
      <c r="D236" s="53">
        <v>99.412764755666799</v>
      </c>
      <c r="E236" s="49">
        <v>114.585641348352</v>
      </c>
      <c r="F236" s="48">
        <v>84.239888162981799</v>
      </c>
      <c r="G236" s="48">
        <f>tab_m6_councils[[#This Row],[Age-Standardised Rate of Mortality (ASMR)]]-tab_m6_councils[[#This Row],[Lower Confidence Interval Limit]]</f>
        <v>15.172876592685</v>
      </c>
      <c r="H236" s="17">
        <v>166</v>
      </c>
    </row>
    <row r="237" spans="1:8" x14ac:dyDescent="0.3">
      <c r="A237" s="8" t="s">
        <v>133</v>
      </c>
      <c r="B237" s="11" t="s">
        <v>2770</v>
      </c>
      <c r="C237" s="73" t="s">
        <v>2728</v>
      </c>
      <c r="D237" s="54">
        <v>80.923679736824695</v>
      </c>
      <c r="E237" s="50">
        <v>92.568264226024198</v>
      </c>
      <c r="F237" s="48">
        <v>69.279095247625193</v>
      </c>
      <c r="G237" s="48">
        <f>tab_m6_councils[[#This Row],[Age-Standardised Rate of Mortality (ASMR)]]-tab_m6_councils[[#This Row],[Lower Confidence Interval Limit]]</f>
        <v>11.644584489199502</v>
      </c>
      <c r="H237" s="17">
        <v>186</v>
      </c>
    </row>
    <row r="238" spans="1:8" x14ac:dyDescent="0.3">
      <c r="A238" s="8" t="s">
        <v>232</v>
      </c>
      <c r="B238" s="11" t="s">
        <v>2770</v>
      </c>
      <c r="C238" s="73" t="s">
        <v>2728</v>
      </c>
      <c r="D238" s="54">
        <v>59.894141807924299</v>
      </c>
      <c r="E238" s="50">
        <v>68.826264186529201</v>
      </c>
      <c r="F238" s="48">
        <v>50.962019429319298</v>
      </c>
      <c r="G238" s="48">
        <f>tab_m6_councils[[#This Row],[Age-Standardised Rate of Mortality (ASMR)]]-tab_m6_councils[[#This Row],[Lower Confidence Interval Limit]]</f>
        <v>8.9321223786050012</v>
      </c>
      <c r="H238" s="17">
        <v>172</v>
      </c>
    </row>
    <row r="239" spans="1:8" x14ac:dyDescent="0.3">
      <c r="A239" s="8" t="s">
        <v>351</v>
      </c>
      <c r="B239" s="11" t="s">
        <v>2770</v>
      </c>
      <c r="C239" s="73" t="s">
        <v>2728</v>
      </c>
      <c r="D239" s="54">
        <v>68.432768475471605</v>
      </c>
      <c r="E239" s="50">
        <v>81.184300792660196</v>
      </c>
      <c r="F239" s="48">
        <v>55.6812361582829</v>
      </c>
      <c r="G239" s="48">
        <f>tab_m6_councils[[#This Row],[Age-Standardised Rate of Mortality (ASMR)]]-tab_m6_councils[[#This Row],[Lower Confidence Interval Limit]]</f>
        <v>12.751532317188705</v>
      </c>
      <c r="H239" s="17">
        <v>113</v>
      </c>
    </row>
    <row r="240" spans="1:8" x14ac:dyDescent="0.3">
      <c r="A240" s="8" t="s">
        <v>404</v>
      </c>
      <c r="B240" s="11" t="s">
        <v>2770</v>
      </c>
      <c r="C240" s="73" t="s">
        <v>2728</v>
      </c>
      <c r="D240" s="54">
        <v>53.7029193781689</v>
      </c>
      <c r="E240" s="50">
        <v>66.8289148424806</v>
      </c>
      <c r="F240" s="48">
        <v>40.5769239138572</v>
      </c>
      <c r="G240" s="48">
        <f>tab_m6_councils[[#This Row],[Age-Standardised Rate of Mortality (ASMR)]]-tab_m6_councils[[#This Row],[Lower Confidence Interval Limit]]</f>
        <v>13.1259954643117</v>
      </c>
      <c r="H240" s="17">
        <v>66</v>
      </c>
    </row>
    <row r="241" spans="1:8" x14ac:dyDescent="0.3">
      <c r="A241" s="8" t="s">
        <v>824</v>
      </c>
      <c r="B241" s="11" t="s">
        <v>2770</v>
      </c>
      <c r="C241" s="73" t="s">
        <v>2728</v>
      </c>
      <c r="D241" s="54">
        <v>96.413818605362295</v>
      </c>
      <c r="E241" s="50">
        <v>104.766661742953</v>
      </c>
      <c r="F241" s="48">
        <v>88.0609754677712</v>
      </c>
      <c r="G241" s="48">
        <f>tab_m6_councils[[#This Row],[Age-Standardised Rate of Mortality (ASMR)]]-tab_m6_councils[[#This Row],[Lower Confidence Interval Limit]]</f>
        <v>8.3528431375910941</v>
      </c>
      <c r="H241" s="17">
        <v>517</v>
      </c>
    </row>
    <row r="242" spans="1:8" x14ac:dyDescent="0.3">
      <c r="A242" s="8" t="s">
        <v>451</v>
      </c>
      <c r="B242" s="11" t="s">
        <v>2770</v>
      </c>
      <c r="C242" s="73" t="s">
        <v>2728</v>
      </c>
      <c r="D242" s="54">
        <v>140.03722833726999</v>
      </c>
      <c r="E242" s="50">
        <v>171.22888763845401</v>
      </c>
      <c r="F242" s="48">
        <v>108.845569036087</v>
      </c>
      <c r="G242" s="48">
        <f>tab_m6_councils[[#This Row],[Age-Standardised Rate of Mortality (ASMR)]]-tab_m6_councils[[#This Row],[Lower Confidence Interval Limit]]</f>
        <v>31.191659301182995</v>
      </c>
      <c r="H242" s="17">
        <v>77</v>
      </c>
    </row>
    <row r="243" spans="1:8" x14ac:dyDescent="0.3">
      <c r="A243" s="8" t="s">
        <v>476</v>
      </c>
      <c r="B243" s="11" t="s">
        <v>2770</v>
      </c>
      <c r="C243" s="73" t="s">
        <v>2728</v>
      </c>
      <c r="D243" s="54">
        <v>57.694586718515801</v>
      </c>
      <c r="E243" s="50">
        <v>67.901377843406706</v>
      </c>
      <c r="F243" s="48">
        <v>47.487795593624902</v>
      </c>
      <c r="G243" s="48">
        <f>tab_m6_councils[[#This Row],[Age-Standardised Rate of Mortality (ASMR)]]-tab_m6_councils[[#This Row],[Lower Confidence Interval Limit]]</f>
        <v>10.206791124890898</v>
      </c>
      <c r="H243" s="17">
        <v>125</v>
      </c>
    </row>
    <row r="244" spans="1:8" x14ac:dyDescent="0.3">
      <c r="A244" s="8" t="s">
        <v>557</v>
      </c>
      <c r="B244" s="11" t="s">
        <v>2770</v>
      </c>
      <c r="C244" s="73" t="s">
        <v>2728</v>
      </c>
      <c r="D244" s="54">
        <v>119.46818278519601</v>
      </c>
      <c r="E244" s="50">
        <v>136.26156569324201</v>
      </c>
      <c r="F244" s="48">
        <v>102.674799877151</v>
      </c>
      <c r="G244" s="48">
        <f>tab_m6_councils[[#This Row],[Age-Standardised Rate of Mortality (ASMR)]]-tab_m6_councils[[#This Row],[Lower Confidence Interval Limit]]</f>
        <v>16.793382908045004</v>
      </c>
      <c r="H244" s="17">
        <v>198</v>
      </c>
    </row>
    <row r="245" spans="1:8" x14ac:dyDescent="0.3">
      <c r="A245" s="8" t="s">
        <v>620</v>
      </c>
      <c r="B245" s="11" t="s">
        <v>2770</v>
      </c>
      <c r="C245" s="73" t="s">
        <v>2728</v>
      </c>
      <c r="D245" s="54">
        <v>139.03284805942999</v>
      </c>
      <c r="E245" s="50">
        <v>158.61310564458199</v>
      </c>
      <c r="F245" s="48">
        <v>119.452590474278</v>
      </c>
      <c r="G245" s="48">
        <f>tab_m6_councils[[#This Row],[Age-Standardised Rate of Mortality (ASMR)]]-tab_m6_councils[[#This Row],[Lower Confidence Interval Limit]]</f>
        <v>19.580257585151998</v>
      </c>
      <c r="H245" s="17">
        <v>193</v>
      </c>
    </row>
    <row r="246" spans="1:8" x14ac:dyDescent="0.3">
      <c r="A246" s="8" t="s">
        <v>681</v>
      </c>
      <c r="B246" s="11" t="s">
        <v>2770</v>
      </c>
      <c r="C246" s="73" t="s">
        <v>2728</v>
      </c>
      <c r="D246" s="54">
        <v>105.65636031391401</v>
      </c>
      <c r="E246" s="50">
        <v>121.535197499541</v>
      </c>
      <c r="F246" s="48">
        <v>89.777523128286504</v>
      </c>
      <c r="G246" s="48">
        <f>tab_m6_councils[[#This Row],[Age-Standardised Rate of Mortality (ASMR)]]-tab_m6_councils[[#This Row],[Lower Confidence Interval Limit]]</f>
        <v>15.878837185627503</v>
      </c>
      <c r="H246" s="17">
        <v>171</v>
      </c>
    </row>
    <row r="247" spans="1:8" x14ac:dyDescent="0.3">
      <c r="A247" s="8" t="s">
        <v>738</v>
      </c>
      <c r="B247" s="11" t="s">
        <v>2770</v>
      </c>
      <c r="C247" s="73" t="s">
        <v>2728</v>
      </c>
      <c r="D247" s="54">
        <v>85.249991281262297</v>
      </c>
      <c r="E247" s="50">
        <v>101.074201008969</v>
      </c>
      <c r="F247" s="48">
        <v>69.425781553555495</v>
      </c>
      <c r="G247" s="48">
        <f>tab_m6_councils[[#This Row],[Age-Standardised Rate of Mortality (ASMR)]]-tab_m6_councils[[#This Row],[Lower Confidence Interval Limit]]</f>
        <v>15.824209727706801</v>
      </c>
      <c r="H247" s="17">
        <v>111</v>
      </c>
    </row>
    <row r="248" spans="1:8" x14ac:dyDescent="0.3">
      <c r="A248" s="8" t="s">
        <v>783</v>
      </c>
      <c r="B248" s="11" t="s">
        <v>2770</v>
      </c>
      <c r="C248" s="73" t="s">
        <v>2728</v>
      </c>
      <c r="D248" s="54">
        <v>91.999844564457007</v>
      </c>
      <c r="E248" s="50">
        <v>108.41058339073</v>
      </c>
      <c r="F248" s="48">
        <v>75.589105738183704</v>
      </c>
      <c r="G248" s="48">
        <f>tab_m6_councils[[#This Row],[Age-Standardised Rate of Mortality (ASMR)]]-tab_m6_councils[[#This Row],[Lower Confidence Interval Limit]]</f>
        <v>16.410738826273302</v>
      </c>
      <c r="H248" s="17">
        <v>123</v>
      </c>
    </row>
    <row r="249" spans="1:8" x14ac:dyDescent="0.3">
      <c r="A249" s="8" t="s">
        <v>1066</v>
      </c>
      <c r="B249" s="11" t="s">
        <v>2770</v>
      </c>
      <c r="C249" s="73" t="s">
        <v>2728</v>
      </c>
      <c r="D249" s="54">
        <v>129.754390920757</v>
      </c>
      <c r="E249" s="50">
        <v>146.611921158098</v>
      </c>
      <c r="F249" s="48">
        <v>112.896860683417</v>
      </c>
      <c r="G249" s="48">
        <f>tab_m6_councils[[#This Row],[Age-Standardised Rate of Mortality (ASMR)]]-tab_m6_councils[[#This Row],[Lower Confidence Interval Limit]]</f>
        <v>16.857530237340001</v>
      </c>
      <c r="H249" s="17">
        <v>227</v>
      </c>
    </row>
    <row r="250" spans="1:8" x14ac:dyDescent="0.3">
      <c r="A250" s="8" t="s">
        <v>1151</v>
      </c>
      <c r="B250" s="11" t="s">
        <v>2770</v>
      </c>
      <c r="C250" s="73" t="s">
        <v>2728</v>
      </c>
      <c r="D250" s="54">
        <v>73.973542501878399</v>
      </c>
      <c r="E250" s="50">
        <v>81.918082485367506</v>
      </c>
      <c r="F250" s="48">
        <v>66.029002518389305</v>
      </c>
      <c r="G250" s="48">
        <f>tab_m6_councils[[#This Row],[Age-Standardised Rate of Mortality (ASMR)]]-tab_m6_councils[[#This Row],[Lower Confidence Interval Limit]]</f>
        <v>7.9445399834890935</v>
      </c>
      <c r="H250" s="17">
        <v>332</v>
      </c>
    </row>
    <row r="251" spans="1:8" x14ac:dyDescent="0.3">
      <c r="A251" s="8" t="s">
        <v>1360</v>
      </c>
      <c r="B251" s="11" t="s">
        <v>2770</v>
      </c>
      <c r="C251" s="73" t="s">
        <v>2728</v>
      </c>
      <c r="D251" s="54">
        <v>183.560953476002</v>
      </c>
      <c r="E251" s="50">
        <v>194.937150785613</v>
      </c>
      <c r="F251" s="48">
        <v>172.18475616639</v>
      </c>
      <c r="G251" s="48">
        <f>tab_m6_councils[[#This Row],[Age-Standardised Rate of Mortality (ASMR)]]-tab_m6_councils[[#This Row],[Lower Confidence Interval Limit]]</f>
        <v>11.376197309611996</v>
      </c>
      <c r="H251" s="17">
        <v>1008</v>
      </c>
    </row>
    <row r="252" spans="1:8" x14ac:dyDescent="0.3">
      <c r="A252" s="8" t="s">
        <v>1628</v>
      </c>
      <c r="B252" s="11" t="s">
        <v>2770</v>
      </c>
      <c r="C252" s="73" t="s">
        <v>2728</v>
      </c>
      <c r="D252" s="54">
        <v>38.996701200627101</v>
      </c>
      <c r="E252" s="50">
        <v>46.010633702092299</v>
      </c>
      <c r="F252" s="48">
        <v>31.982768699161799</v>
      </c>
      <c r="G252" s="48">
        <f>tab_m6_councils[[#This Row],[Age-Standardised Rate of Mortality (ASMR)]]-tab_m6_councils[[#This Row],[Lower Confidence Interval Limit]]</f>
        <v>7.0139325014653018</v>
      </c>
      <c r="H252" s="17">
        <v>119</v>
      </c>
    </row>
    <row r="253" spans="1:8" x14ac:dyDescent="0.3">
      <c r="A253" s="8" t="s">
        <v>1741</v>
      </c>
      <c r="B253" s="11" t="s">
        <v>2770</v>
      </c>
      <c r="C253" s="73" t="s">
        <v>2728</v>
      </c>
      <c r="D253" s="54">
        <v>110.202639168123</v>
      </c>
      <c r="E253" s="50">
        <v>130.35163584864301</v>
      </c>
      <c r="F253" s="48">
        <v>90.053642487604293</v>
      </c>
      <c r="G253" s="48">
        <f>tab_m6_councils[[#This Row],[Age-Standardised Rate of Mortality (ASMR)]]-tab_m6_councils[[#This Row],[Lower Confidence Interval Limit]]</f>
        <v>20.148996680518707</v>
      </c>
      <c r="H253" s="17">
        <v>115</v>
      </c>
    </row>
    <row r="254" spans="1:8" x14ac:dyDescent="0.3">
      <c r="A254" s="8" t="s">
        <v>1776</v>
      </c>
      <c r="B254" s="11" t="s">
        <v>2770</v>
      </c>
      <c r="C254" s="73" t="s">
        <v>2728</v>
      </c>
      <c r="D254" s="54">
        <v>141.69592135596099</v>
      </c>
      <c r="E254" s="50">
        <v>165.53227739563499</v>
      </c>
      <c r="F254" s="48">
        <v>117.859565316287</v>
      </c>
      <c r="G254" s="48">
        <f>tab_m6_councils[[#This Row],[Age-Standardised Rate of Mortality (ASMR)]]-tab_m6_councils[[#This Row],[Lower Confidence Interval Limit]]</f>
        <v>23.836356039673987</v>
      </c>
      <c r="H254" s="17">
        <v>134</v>
      </c>
    </row>
    <row r="255" spans="1:8" x14ac:dyDescent="0.3">
      <c r="A255" s="8" t="s">
        <v>1821</v>
      </c>
      <c r="B255" s="11" t="s">
        <v>2770</v>
      </c>
      <c r="C255" s="73" t="s">
        <v>2728</v>
      </c>
      <c r="D255" s="54">
        <v>22.111327330373399</v>
      </c>
      <c r="E255" s="50">
        <v>30.533645004604502</v>
      </c>
      <c r="F255" s="48">
        <v>13.6890096561423</v>
      </c>
      <c r="G255" s="48">
        <f>tab_m6_councils[[#This Row],[Age-Standardised Rate of Mortality (ASMR)]]-tab_m6_councils[[#This Row],[Lower Confidence Interval Limit]]</f>
        <v>8.422317674231099</v>
      </c>
      <c r="H255" s="17">
        <v>27</v>
      </c>
    </row>
    <row r="256" spans="1:8" x14ac:dyDescent="0.3">
      <c r="A256" s="8" t="s">
        <v>1047</v>
      </c>
      <c r="B256" s="11" t="s">
        <v>2770</v>
      </c>
      <c r="C256" s="73" t="s">
        <v>2728</v>
      </c>
      <c r="D256" s="54">
        <v>37.034177155579201</v>
      </c>
      <c r="E256" s="50">
        <v>56.393620602300501</v>
      </c>
      <c r="F256" s="48">
        <v>17.674733708858</v>
      </c>
      <c r="G256" s="48">
        <f>tab_m6_councils[[#This Row],[Age-Standardised Rate of Mortality (ASMR)]]-tab_m6_councils[[#This Row],[Lower Confidence Interval Limit]]</f>
        <v>19.359443446721201</v>
      </c>
      <c r="H256" s="17">
        <v>15</v>
      </c>
    </row>
    <row r="257" spans="1:8" x14ac:dyDescent="0.3">
      <c r="A257" s="8" t="s">
        <v>1870</v>
      </c>
      <c r="B257" s="11" t="s">
        <v>2770</v>
      </c>
      <c r="C257" s="73" t="s">
        <v>2728</v>
      </c>
      <c r="D257" s="54">
        <v>127.164601927194</v>
      </c>
      <c r="E257" s="50">
        <v>143.92703689743101</v>
      </c>
      <c r="F257" s="48">
        <v>110.402166956957</v>
      </c>
      <c r="G257" s="48">
        <f>tab_m6_councils[[#This Row],[Age-Standardised Rate of Mortality (ASMR)]]-tab_m6_councils[[#This Row],[Lower Confidence Interval Limit]]</f>
        <v>16.762434970236995</v>
      </c>
      <c r="H257" s="17">
        <v>220</v>
      </c>
    </row>
    <row r="258" spans="1:8" x14ac:dyDescent="0.3">
      <c r="A258" s="8" t="s">
        <v>1947</v>
      </c>
      <c r="B258" s="11" t="s">
        <v>2770</v>
      </c>
      <c r="C258" s="73" t="s">
        <v>2728</v>
      </c>
      <c r="D258" s="54">
        <v>150.46052750447799</v>
      </c>
      <c r="E258" s="50">
        <v>163.82013782685701</v>
      </c>
      <c r="F258" s="48">
        <v>137.10091718209901</v>
      </c>
      <c r="G258" s="48">
        <f>tab_m6_councils[[#This Row],[Age-Standardised Rate of Mortality (ASMR)]]-tab_m6_councils[[#This Row],[Lower Confidence Interval Limit]]</f>
        <v>13.359610322378984</v>
      </c>
      <c r="H258" s="17">
        <v>495</v>
      </c>
    </row>
    <row r="259" spans="1:8" x14ac:dyDescent="0.3">
      <c r="A259" s="8" t="s">
        <v>2103</v>
      </c>
      <c r="B259" s="11" t="s">
        <v>2770</v>
      </c>
      <c r="C259" s="73" t="s">
        <v>2728</v>
      </c>
      <c r="D259" s="131" t="s">
        <v>127</v>
      </c>
      <c r="E259" s="49" t="s">
        <v>127</v>
      </c>
      <c r="F259" s="48" t="s">
        <v>127</v>
      </c>
      <c r="G259" s="48" t="s">
        <v>127</v>
      </c>
      <c r="H259" s="17">
        <v>5</v>
      </c>
    </row>
    <row r="260" spans="1:8" x14ac:dyDescent="0.3">
      <c r="A260" s="8" t="s">
        <v>2116</v>
      </c>
      <c r="B260" s="11" t="s">
        <v>2770</v>
      </c>
      <c r="C260" s="73" t="s">
        <v>2728</v>
      </c>
      <c r="D260" s="54">
        <v>75.069799948583096</v>
      </c>
      <c r="E260" s="50">
        <v>86.664309684819301</v>
      </c>
      <c r="F260" s="48">
        <v>63.475290212346898</v>
      </c>
      <c r="G260" s="48">
        <f>tab_m6_councils[[#This Row],[Age-Standardised Rate of Mortality (ASMR)]]-tab_m6_councils[[#This Row],[Lower Confidence Interval Limit]]</f>
        <v>11.594509736236198</v>
      </c>
      <c r="H260" s="17">
        <v>166</v>
      </c>
    </row>
    <row r="261" spans="1:8" x14ac:dyDescent="0.3">
      <c r="A261" s="8" t="s">
        <v>2186</v>
      </c>
      <c r="B261" s="11" t="s">
        <v>2770</v>
      </c>
      <c r="C261" s="73" t="s">
        <v>2728</v>
      </c>
      <c r="D261" s="54">
        <v>144.648285339897</v>
      </c>
      <c r="E261" s="50">
        <v>161.07747354526799</v>
      </c>
      <c r="F261" s="48">
        <v>128.21909713452499</v>
      </c>
      <c r="G261" s="48">
        <f>tab_m6_councils[[#This Row],[Age-Standardised Rate of Mortality (ASMR)]]-tab_m6_councils[[#This Row],[Lower Confidence Interval Limit]]</f>
        <v>16.429188205372014</v>
      </c>
      <c r="H261" s="17">
        <v>296</v>
      </c>
    </row>
    <row r="262" spans="1:8" x14ac:dyDescent="0.3">
      <c r="A262" s="8" t="s">
        <v>2860</v>
      </c>
      <c r="B262" s="11" t="s">
        <v>2770</v>
      </c>
      <c r="C262" s="73" t="s">
        <v>2728</v>
      </c>
      <c r="D262" s="54">
        <v>103.764175162895</v>
      </c>
      <c r="E262" s="50">
        <v>106.287846045393</v>
      </c>
      <c r="F262" s="48">
        <v>101.240504280397</v>
      </c>
      <c r="G262" s="48">
        <f>tab_m6_councils[[#This Row],[Age-Standardised Rate of Mortality (ASMR)]]-tab_m6_councils[[#This Row],[Lower Confidence Interval Limit]]</f>
        <v>2.5236708824979956</v>
      </c>
      <c r="H262" s="17">
        <v>6472</v>
      </c>
    </row>
    <row r="263" spans="1:8" x14ac:dyDescent="0.3">
      <c r="A263" s="8" t="s">
        <v>2263</v>
      </c>
      <c r="B263" s="11" t="s">
        <v>2770</v>
      </c>
      <c r="C263" s="73" t="s">
        <v>2728</v>
      </c>
      <c r="D263" s="54">
        <v>67.218836261937099</v>
      </c>
      <c r="E263" s="50">
        <v>79.834072931355394</v>
      </c>
      <c r="F263" s="48">
        <v>54.603599592518698</v>
      </c>
      <c r="G263" s="48">
        <f>tab_m6_councils[[#This Row],[Age-Standardised Rate of Mortality (ASMR)]]-tab_m6_councils[[#This Row],[Lower Confidence Interval Limit]]</f>
        <v>12.615236669418401</v>
      </c>
      <c r="H263" s="17">
        <v>109</v>
      </c>
    </row>
    <row r="264" spans="1:8" x14ac:dyDescent="0.3">
      <c r="A264" s="8" t="s">
        <v>2324</v>
      </c>
      <c r="B264" s="11" t="s">
        <v>2770</v>
      </c>
      <c r="C264" s="73" t="s">
        <v>2728</v>
      </c>
      <c r="D264" s="131" t="s">
        <v>127</v>
      </c>
      <c r="E264" s="49" t="s">
        <v>127</v>
      </c>
      <c r="F264" s="48" t="s">
        <v>127</v>
      </c>
      <c r="G264" s="48" t="s">
        <v>127</v>
      </c>
      <c r="H264" s="17">
        <v>9</v>
      </c>
    </row>
    <row r="265" spans="1:8" x14ac:dyDescent="0.3">
      <c r="A265" s="8" t="s">
        <v>2339</v>
      </c>
      <c r="B265" s="11" t="s">
        <v>2770</v>
      </c>
      <c r="C265" s="73" t="s">
        <v>2728</v>
      </c>
      <c r="D265" s="54">
        <v>102.499432663026</v>
      </c>
      <c r="E265" s="50">
        <v>117.646387695569</v>
      </c>
      <c r="F265" s="48">
        <v>87.352477630483193</v>
      </c>
      <c r="G265" s="48">
        <f>tab_m6_councils[[#This Row],[Age-Standardised Rate of Mortality (ASMR)]]-tab_m6_councils[[#This Row],[Lower Confidence Interval Limit]]</f>
        <v>15.146955032542806</v>
      </c>
      <c r="H265" s="17">
        <v>177</v>
      </c>
    </row>
    <row r="266" spans="1:8" x14ac:dyDescent="0.3">
      <c r="A266" s="8" t="s">
        <v>2390</v>
      </c>
      <c r="B266" s="11" t="s">
        <v>2770</v>
      </c>
      <c r="C266" s="73" t="s">
        <v>2728</v>
      </c>
      <c r="D266" s="54">
        <v>134.92749568266399</v>
      </c>
      <c r="E266" s="50">
        <v>146.75468262880699</v>
      </c>
      <c r="F266" s="48">
        <v>123.10030873652001</v>
      </c>
      <c r="G266" s="48">
        <f>tab_m6_councils[[#This Row],[Age-Standardised Rate of Mortality (ASMR)]]-tab_m6_councils[[#This Row],[Lower Confidence Interval Limit]]</f>
        <v>11.827186946143982</v>
      </c>
      <c r="H266" s="17">
        <v>497</v>
      </c>
    </row>
    <row r="267" spans="1:8" x14ac:dyDescent="0.3">
      <c r="A267" s="8" t="s">
        <v>2554</v>
      </c>
      <c r="B267" s="11" t="s">
        <v>2770</v>
      </c>
      <c r="C267" s="73" t="s">
        <v>2728</v>
      </c>
      <c r="D267" s="54">
        <v>96.375271279969795</v>
      </c>
      <c r="E267" s="50">
        <v>114.740621924195</v>
      </c>
      <c r="F267" s="48">
        <v>78.009920635745004</v>
      </c>
      <c r="G267" s="48">
        <f>tab_m6_councils[[#This Row],[Age-Standardised Rate of Mortality (ASMR)]]-tab_m6_councils[[#This Row],[Lower Confidence Interval Limit]]</f>
        <v>18.36535064422479</v>
      </c>
      <c r="H267" s="17">
        <v>106</v>
      </c>
    </row>
    <row r="268" spans="1:8" x14ac:dyDescent="0.3">
      <c r="A268" s="8" t="s">
        <v>2600</v>
      </c>
      <c r="B268" s="11" t="s">
        <v>2770</v>
      </c>
      <c r="C268" s="73" t="s">
        <v>2728</v>
      </c>
      <c r="D268" s="54">
        <v>174.63334157643101</v>
      </c>
      <c r="E268" s="50">
        <v>201.149309440861</v>
      </c>
      <c r="F268" s="48">
        <v>148.11737371200101</v>
      </c>
      <c r="G268" s="48">
        <f>tab_m6_councils[[#This Row],[Age-Standardised Rate of Mortality (ASMR)]]-tab_m6_councils[[#This Row],[Lower Confidence Interval Limit]]</f>
        <v>26.515967864429996</v>
      </c>
      <c r="H268" s="17">
        <v>167</v>
      </c>
    </row>
    <row r="269" spans="1:8" x14ac:dyDescent="0.3">
      <c r="A269" s="8" t="s">
        <v>2620</v>
      </c>
      <c r="B269" s="11" t="s">
        <v>2770</v>
      </c>
      <c r="C269" s="73" t="s">
        <v>2728</v>
      </c>
      <c r="D269" s="54">
        <v>116.961639871161</v>
      </c>
      <c r="E269" s="50">
        <v>133.37365336388399</v>
      </c>
      <c r="F269" s="48">
        <v>100.54962637843801</v>
      </c>
      <c r="G269" s="48">
        <f>tab_m6_councils[[#This Row],[Age-Standardised Rate of Mortality (ASMR)]]-tab_m6_councils[[#This Row],[Lower Confidence Interval Limit]]</f>
        <v>16.412013492722991</v>
      </c>
      <c r="H269" s="17">
        <v>196</v>
      </c>
    </row>
    <row r="270" spans="1:8" x14ac:dyDescent="0.3">
      <c r="A270" s="10" t="s">
        <v>133</v>
      </c>
      <c r="B270" s="11" t="s">
        <v>2770</v>
      </c>
      <c r="C270" s="73" t="s">
        <v>2727</v>
      </c>
      <c r="D270" s="53">
        <v>999.33217701222702</v>
      </c>
      <c r="E270" s="49">
        <v>1039.3667077815801</v>
      </c>
      <c r="F270" s="48">
        <v>959.29764624287702</v>
      </c>
      <c r="G270" s="48">
        <f>tab_m6_councils[[#This Row],[Age-Standardised Rate of Mortality (ASMR)]]-tab_m6_councils[[#This Row],[Lower Confidence Interval Limit]]</f>
        <v>40.034530769349999</v>
      </c>
      <c r="H270" s="17">
        <v>2231</v>
      </c>
    </row>
    <row r="271" spans="1:8" x14ac:dyDescent="0.3">
      <c r="A271" s="10" t="s">
        <v>232</v>
      </c>
      <c r="B271" s="11" t="s">
        <v>2770</v>
      </c>
      <c r="C271" s="73" t="s">
        <v>2727</v>
      </c>
      <c r="D271" s="53">
        <v>912.94076866893897</v>
      </c>
      <c r="E271" s="49">
        <v>946.39640138409595</v>
      </c>
      <c r="F271" s="48">
        <v>879.48513595378097</v>
      </c>
      <c r="G271" s="48">
        <f>tab_m6_councils[[#This Row],[Age-Standardised Rate of Mortality (ASMR)]]-tab_m6_councils[[#This Row],[Lower Confidence Interval Limit]]</f>
        <v>33.455632715158004</v>
      </c>
      <c r="H271" s="17">
        <v>2625</v>
      </c>
    </row>
    <row r="272" spans="1:8" x14ac:dyDescent="0.3">
      <c r="A272" s="10" t="s">
        <v>351</v>
      </c>
      <c r="B272" s="11" t="s">
        <v>2770</v>
      </c>
      <c r="C272" s="73" t="s">
        <v>2727</v>
      </c>
      <c r="D272" s="53">
        <v>953.83415470958005</v>
      </c>
      <c r="E272" s="49">
        <v>1000.15997633442</v>
      </c>
      <c r="F272" s="48">
        <v>907.50833308473898</v>
      </c>
      <c r="G272" s="48">
        <f>tab_m6_councils[[#This Row],[Age-Standardised Rate of Mortality (ASMR)]]-tab_m6_councils[[#This Row],[Lower Confidence Interval Limit]]</f>
        <v>46.325821624841069</v>
      </c>
      <c r="H272" s="17">
        <v>1560</v>
      </c>
    </row>
    <row r="273" spans="1:8" x14ac:dyDescent="0.3">
      <c r="A273" s="10" t="s">
        <v>404</v>
      </c>
      <c r="B273" s="11" t="s">
        <v>2770</v>
      </c>
      <c r="C273" s="73" t="s">
        <v>2727</v>
      </c>
      <c r="D273" s="53">
        <v>930.34928857175396</v>
      </c>
      <c r="E273" s="49">
        <v>982.81054223569004</v>
      </c>
      <c r="F273" s="48">
        <v>877.888034907818</v>
      </c>
      <c r="G273" s="48">
        <f>tab_m6_councils[[#This Row],[Age-Standardised Rate of Mortality (ASMR)]]-tab_m6_councils[[#This Row],[Lower Confidence Interval Limit]]</f>
        <v>52.461253663935963</v>
      </c>
      <c r="H273" s="17">
        <v>1139</v>
      </c>
    </row>
    <row r="274" spans="1:8" x14ac:dyDescent="0.3">
      <c r="A274" s="10" t="s">
        <v>824</v>
      </c>
      <c r="B274" s="11" t="s">
        <v>2770</v>
      </c>
      <c r="C274" s="73" t="s">
        <v>2727</v>
      </c>
      <c r="D274" s="53">
        <v>911.18123405679296</v>
      </c>
      <c r="E274" s="49">
        <v>936.37513705857998</v>
      </c>
      <c r="F274" s="48">
        <v>885.98733105500605</v>
      </c>
      <c r="G274" s="48">
        <f>tab_m6_councils[[#This Row],[Age-Standardised Rate of Mortality (ASMR)]]-tab_m6_councils[[#This Row],[Lower Confidence Interval Limit]]</f>
        <v>25.193903001786907</v>
      </c>
      <c r="H274" s="17">
        <v>4753</v>
      </c>
    </row>
    <row r="275" spans="1:8" x14ac:dyDescent="0.3">
      <c r="A275" s="10" t="s">
        <v>451</v>
      </c>
      <c r="B275" s="11" t="s">
        <v>2770</v>
      </c>
      <c r="C275" s="73" t="s">
        <v>2727</v>
      </c>
      <c r="D275" s="54">
        <v>1134.35154668834</v>
      </c>
      <c r="E275" s="48">
        <v>1218.4488600874299</v>
      </c>
      <c r="F275" s="48">
        <v>1050.2542332892499</v>
      </c>
      <c r="G275" s="48">
        <f>tab_m6_councils[[#This Row],[Age-Standardised Rate of Mortality (ASMR)]]-tab_m6_councils[[#This Row],[Lower Confidence Interval Limit]]</f>
        <v>84.097313399090126</v>
      </c>
      <c r="H275" s="17">
        <v>632</v>
      </c>
    </row>
    <row r="276" spans="1:8" x14ac:dyDescent="0.3">
      <c r="A276" s="10" t="s">
        <v>476</v>
      </c>
      <c r="B276" s="11" t="s">
        <v>2770</v>
      </c>
      <c r="C276" s="73" t="s">
        <v>2727</v>
      </c>
      <c r="D276" s="53">
        <v>985.71442645840898</v>
      </c>
      <c r="E276" s="49">
        <v>1026.8194551356701</v>
      </c>
      <c r="F276" s="48">
        <v>944.60939778115005</v>
      </c>
      <c r="G276" s="48">
        <f>tab_m6_councils[[#This Row],[Age-Standardised Rate of Mortality (ASMR)]]-tab_m6_councils[[#This Row],[Lower Confidence Interval Limit]]</f>
        <v>41.105028677258929</v>
      </c>
      <c r="H276" s="17">
        <v>2072</v>
      </c>
    </row>
    <row r="277" spans="1:8" x14ac:dyDescent="0.3">
      <c r="A277" s="10" t="s">
        <v>557</v>
      </c>
      <c r="B277" s="11" t="s">
        <v>2770</v>
      </c>
      <c r="C277" s="73" t="s">
        <v>2727</v>
      </c>
      <c r="D277" s="52">
        <v>1154.8502482798999</v>
      </c>
      <c r="E277" s="49">
        <v>1205.9555255839</v>
      </c>
      <c r="F277" s="48">
        <v>1103.7449709759101</v>
      </c>
      <c r="G277" s="48">
        <f>tab_m6_councils[[#This Row],[Age-Standardised Rate of Mortality (ASMR)]]-tab_m6_councils[[#This Row],[Lower Confidence Interval Limit]]</f>
        <v>51.105277303989851</v>
      </c>
      <c r="H277" s="17">
        <v>1868</v>
      </c>
    </row>
    <row r="278" spans="1:8" x14ac:dyDescent="0.3">
      <c r="A278" s="10" t="s">
        <v>620</v>
      </c>
      <c r="B278" s="11" t="s">
        <v>2770</v>
      </c>
      <c r="C278" s="73" t="s">
        <v>2727</v>
      </c>
      <c r="D278" s="54">
        <v>1148.61908830071</v>
      </c>
      <c r="E278" s="48">
        <v>1202.72847260446</v>
      </c>
      <c r="F278" s="48">
        <v>1094.5097039969601</v>
      </c>
      <c r="G278" s="48">
        <f>tab_m6_councils[[#This Row],[Age-Standardised Rate of Mortality (ASMR)]]-tab_m6_councils[[#This Row],[Lower Confidence Interval Limit]]</f>
        <v>54.109384303749948</v>
      </c>
      <c r="H278" s="17">
        <v>1581</v>
      </c>
    </row>
    <row r="279" spans="1:8" x14ac:dyDescent="0.3">
      <c r="A279" s="10" t="s">
        <v>681</v>
      </c>
      <c r="B279" s="11" t="s">
        <v>2770</v>
      </c>
      <c r="C279" s="73" t="s">
        <v>2727</v>
      </c>
      <c r="D279" s="54">
        <v>812.78698903958104</v>
      </c>
      <c r="E279" s="50">
        <v>856.38679948973402</v>
      </c>
      <c r="F279" s="48">
        <v>769.18717858942796</v>
      </c>
      <c r="G279" s="48">
        <f>tab_m6_councils[[#This Row],[Age-Standardised Rate of Mortality (ASMR)]]-tab_m6_councils[[#This Row],[Lower Confidence Interval Limit]]</f>
        <v>43.599810450153086</v>
      </c>
      <c r="H279" s="17">
        <v>1266</v>
      </c>
    </row>
    <row r="280" spans="1:8" x14ac:dyDescent="0.3">
      <c r="A280" s="10" t="s">
        <v>738</v>
      </c>
      <c r="B280" s="11" t="s">
        <v>2770</v>
      </c>
      <c r="C280" s="73" t="s">
        <v>2727</v>
      </c>
      <c r="D280" s="54">
        <v>926.20318469036704</v>
      </c>
      <c r="E280" s="50">
        <v>976.58770876404401</v>
      </c>
      <c r="F280" s="48">
        <v>875.81866061668995</v>
      </c>
      <c r="G280" s="48">
        <f>tab_m6_councils[[#This Row],[Age-Standardised Rate of Mortality (ASMR)]]-tab_m6_councils[[#This Row],[Lower Confidence Interval Limit]]</f>
        <v>50.384524073677085</v>
      </c>
      <c r="H280" s="17">
        <v>1192</v>
      </c>
    </row>
    <row r="281" spans="1:8" x14ac:dyDescent="0.3">
      <c r="A281" s="10" t="s">
        <v>783</v>
      </c>
      <c r="B281" s="11" t="s">
        <v>2770</v>
      </c>
      <c r="C281" s="73" t="s">
        <v>2727</v>
      </c>
      <c r="D281" s="54">
        <v>792.927626571264</v>
      </c>
      <c r="E281" s="50">
        <v>840.62153409763198</v>
      </c>
      <c r="F281" s="48">
        <v>745.23371904489704</v>
      </c>
      <c r="G281" s="48">
        <f>tab_m6_councils[[#This Row],[Age-Standardised Rate of Mortality (ASMR)]]-tab_m6_councils[[#This Row],[Lower Confidence Interval Limit]]</f>
        <v>47.693907526366957</v>
      </c>
      <c r="H281" s="17">
        <v>1024</v>
      </c>
    </row>
    <row r="282" spans="1:8" x14ac:dyDescent="0.3">
      <c r="A282" s="10" t="s">
        <v>1066</v>
      </c>
      <c r="B282" s="11" t="s">
        <v>2770</v>
      </c>
      <c r="C282" s="73" t="s">
        <v>2727</v>
      </c>
      <c r="D282" s="54">
        <v>1125.7174944604701</v>
      </c>
      <c r="E282" s="50">
        <v>1173.07833599079</v>
      </c>
      <c r="F282" s="48">
        <v>1078.3566529301499</v>
      </c>
      <c r="G282" s="48">
        <f>tab_m6_councils[[#This Row],[Age-Standardised Rate of Mortality (ASMR)]]-tab_m6_councils[[#This Row],[Lower Confidence Interval Limit]]</f>
        <v>47.360841530320158</v>
      </c>
      <c r="H282" s="17">
        <v>1953</v>
      </c>
    </row>
    <row r="283" spans="1:8" x14ac:dyDescent="0.3">
      <c r="A283" s="10" t="s">
        <v>1151</v>
      </c>
      <c r="B283" s="11" t="s">
        <v>2770</v>
      </c>
      <c r="C283" s="73" t="s">
        <v>2727</v>
      </c>
      <c r="D283" s="54">
        <v>1012.04410180661</v>
      </c>
      <c r="E283" s="50">
        <v>1040.4320115574801</v>
      </c>
      <c r="F283" s="48">
        <v>983.656192055735</v>
      </c>
      <c r="G283" s="48">
        <f>tab_m6_councils[[#This Row],[Age-Standardised Rate of Mortality (ASMR)]]-tab_m6_councils[[#This Row],[Lower Confidence Interval Limit]]</f>
        <v>28.387909750874996</v>
      </c>
      <c r="H283" s="17">
        <v>4490</v>
      </c>
    </row>
    <row r="284" spans="1:8" x14ac:dyDescent="0.3">
      <c r="A284" s="10" t="s">
        <v>1360</v>
      </c>
      <c r="B284" s="11" t="s">
        <v>2770</v>
      </c>
      <c r="C284" s="73" t="s">
        <v>2727</v>
      </c>
      <c r="D284" s="54">
        <v>1277.6625664386499</v>
      </c>
      <c r="E284" s="50">
        <v>1306.5019433150001</v>
      </c>
      <c r="F284" s="48">
        <v>1248.8231895622901</v>
      </c>
      <c r="G284" s="48">
        <f>tab_m6_councils[[#This Row],[Age-Standardised Rate of Mortality (ASMR)]]-tab_m6_councils[[#This Row],[Lower Confidence Interval Limit]]</f>
        <v>28.839376876359893</v>
      </c>
      <c r="H284" s="17">
        <v>7054</v>
      </c>
    </row>
    <row r="285" spans="1:8" x14ac:dyDescent="0.3">
      <c r="A285" s="8" t="s">
        <v>1628</v>
      </c>
      <c r="B285" s="11" t="s">
        <v>2770</v>
      </c>
      <c r="C285" s="73" t="s">
        <v>2727</v>
      </c>
      <c r="D285" s="54">
        <v>885.45897354922602</v>
      </c>
      <c r="E285" s="50">
        <v>917.859394088709</v>
      </c>
      <c r="F285" s="48">
        <v>853.05855300974395</v>
      </c>
      <c r="G285" s="48">
        <f>tab_m6_councils[[#This Row],[Age-Standardised Rate of Mortality (ASMR)]]-tab_m6_councils[[#This Row],[Lower Confidence Interval Limit]]</f>
        <v>32.40042053948207</v>
      </c>
      <c r="H285" s="17">
        <v>2677</v>
      </c>
    </row>
    <row r="286" spans="1:8" x14ac:dyDescent="0.3">
      <c r="A286" s="8" t="s">
        <v>1741</v>
      </c>
      <c r="B286" s="11" t="s">
        <v>2770</v>
      </c>
      <c r="C286" s="73" t="s">
        <v>2727</v>
      </c>
      <c r="D286" s="54">
        <v>1172.4136357484499</v>
      </c>
      <c r="E286" s="50">
        <v>1236.9887852873101</v>
      </c>
      <c r="F286" s="48">
        <v>1107.8384862096</v>
      </c>
      <c r="G286" s="48">
        <f>tab_m6_councils[[#This Row],[Age-Standardised Rate of Mortality (ASMR)]]-tab_m6_councils[[#This Row],[Lower Confidence Interval Limit]]</f>
        <v>64.575149538849928</v>
      </c>
      <c r="H286" s="17">
        <v>1179</v>
      </c>
    </row>
    <row r="287" spans="1:8" x14ac:dyDescent="0.3">
      <c r="A287" s="8" t="s">
        <v>1776</v>
      </c>
      <c r="B287" s="11" t="s">
        <v>2770</v>
      </c>
      <c r="C287" s="73" t="s">
        <v>2727</v>
      </c>
      <c r="D287" s="54">
        <v>1034.95800074816</v>
      </c>
      <c r="E287" s="50">
        <v>1095.83762367691</v>
      </c>
      <c r="F287" s="48">
        <v>974.07837781941203</v>
      </c>
      <c r="G287" s="48">
        <f>tab_m6_councils[[#This Row],[Age-Standardised Rate of Mortality (ASMR)]]-tab_m6_councils[[#This Row],[Lower Confidence Interval Limit]]</f>
        <v>60.879622928747949</v>
      </c>
      <c r="H287" s="17">
        <v>1005</v>
      </c>
    </row>
    <row r="288" spans="1:8" x14ac:dyDescent="0.3">
      <c r="A288" s="8" t="s">
        <v>1821</v>
      </c>
      <c r="B288" s="11" t="s">
        <v>2770</v>
      </c>
      <c r="C288" s="73" t="s">
        <v>2727</v>
      </c>
      <c r="D288" s="54">
        <v>876.20837988711298</v>
      </c>
      <c r="E288" s="50">
        <v>927.00494108847295</v>
      </c>
      <c r="F288" s="48">
        <v>825.41181868575302</v>
      </c>
      <c r="G288" s="48">
        <f>tab_m6_councils[[#This Row],[Age-Standardised Rate of Mortality (ASMR)]]-tab_m6_councils[[#This Row],[Lower Confidence Interval Limit]]</f>
        <v>50.796561201359964</v>
      </c>
      <c r="H288" s="17">
        <v>1071</v>
      </c>
    </row>
    <row r="289" spans="1:8" x14ac:dyDescent="0.3">
      <c r="A289" s="8" t="s">
        <v>1047</v>
      </c>
      <c r="B289" s="11" t="s">
        <v>2770</v>
      </c>
      <c r="C289" s="73" t="s">
        <v>2727</v>
      </c>
      <c r="D289" s="54">
        <v>898.20174590301599</v>
      </c>
      <c r="E289" s="50">
        <v>987.21366600863098</v>
      </c>
      <c r="F289" s="48">
        <v>809.189825797401</v>
      </c>
      <c r="G289" s="48">
        <f>tab_m6_councils[[#This Row],[Age-Standardised Rate of Mortality (ASMR)]]-tab_m6_councils[[#This Row],[Lower Confidence Interval Limit]]</f>
        <v>89.01192010561499</v>
      </c>
      <c r="H289" s="17">
        <v>381</v>
      </c>
    </row>
    <row r="290" spans="1:8" x14ac:dyDescent="0.3">
      <c r="A290" s="8" t="s">
        <v>1870</v>
      </c>
      <c r="B290" s="11" t="s">
        <v>2770</v>
      </c>
      <c r="C290" s="73" t="s">
        <v>2727</v>
      </c>
      <c r="D290" s="54">
        <v>1132.4284761122999</v>
      </c>
      <c r="E290" s="50">
        <v>1180.88187826888</v>
      </c>
      <c r="F290" s="48">
        <v>1083.9750739557301</v>
      </c>
      <c r="G290" s="48">
        <f>tab_m6_councils[[#This Row],[Age-Standardised Rate of Mortality (ASMR)]]-tab_m6_councils[[#This Row],[Lower Confidence Interval Limit]]</f>
        <v>48.453402156569837</v>
      </c>
      <c r="H290" s="17">
        <v>1943</v>
      </c>
    </row>
    <row r="291" spans="1:8" x14ac:dyDescent="0.3">
      <c r="A291" s="8" t="s">
        <v>1947</v>
      </c>
      <c r="B291" s="11" t="s">
        <v>2770</v>
      </c>
      <c r="C291" s="73" t="s">
        <v>2727</v>
      </c>
      <c r="D291" s="54">
        <v>1254.4692239281301</v>
      </c>
      <c r="E291" s="50">
        <v>1290.7383435505401</v>
      </c>
      <c r="F291" s="48">
        <v>1218.2001043057201</v>
      </c>
      <c r="G291" s="48">
        <f>tab_m6_councils[[#This Row],[Age-Standardised Rate of Mortality (ASMR)]]-tab_m6_councils[[#This Row],[Lower Confidence Interval Limit]]</f>
        <v>36.269119622410017</v>
      </c>
      <c r="H291" s="17">
        <v>4175</v>
      </c>
    </row>
    <row r="292" spans="1:8" x14ac:dyDescent="0.3">
      <c r="A292" s="8" t="s">
        <v>2103</v>
      </c>
      <c r="B292" s="11" t="s">
        <v>2770</v>
      </c>
      <c r="C292" s="73" t="s">
        <v>2727</v>
      </c>
      <c r="D292" s="54">
        <v>869.36731901734902</v>
      </c>
      <c r="E292" s="50">
        <v>969.92788194106197</v>
      </c>
      <c r="F292" s="48">
        <v>768.80675609363504</v>
      </c>
      <c r="G292" s="48">
        <f>tab_m6_councils[[#This Row],[Age-Standardised Rate of Mortality (ASMR)]]-tab_m6_councils[[#This Row],[Lower Confidence Interval Limit]]</f>
        <v>100.56056292371397</v>
      </c>
      <c r="H292" s="17">
        <v>261</v>
      </c>
    </row>
    <row r="293" spans="1:8" x14ac:dyDescent="0.3">
      <c r="A293" s="8" t="s">
        <v>2116</v>
      </c>
      <c r="B293" s="11" t="s">
        <v>2770</v>
      </c>
      <c r="C293" s="73" t="s">
        <v>2727</v>
      </c>
      <c r="D293" s="54">
        <v>854.64548783282498</v>
      </c>
      <c r="E293" s="50">
        <v>892.942225458905</v>
      </c>
      <c r="F293" s="48">
        <v>816.34875020674497</v>
      </c>
      <c r="G293" s="48">
        <f>tab_m6_councils[[#This Row],[Age-Standardised Rate of Mortality (ASMR)]]-tab_m6_councils[[#This Row],[Lower Confidence Interval Limit]]</f>
        <v>38.296737626080017</v>
      </c>
      <c r="H293" s="17">
        <v>1847</v>
      </c>
    </row>
    <row r="294" spans="1:8" x14ac:dyDescent="0.3">
      <c r="A294" s="8" t="s">
        <v>2186</v>
      </c>
      <c r="B294" s="11" t="s">
        <v>2770</v>
      </c>
      <c r="C294" s="73" t="s">
        <v>2727</v>
      </c>
      <c r="D294" s="54">
        <v>1131.3793850940301</v>
      </c>
      <c r="E294" s="50">
        <v>1175.52700273754</v>
      </c>
      <c r="F294" s="48">
        <v>1087.23176745052</v>
      </c>
      <c r="G294" s="48">
        <f>tab_m6_councils[[#This Row],[Age-Standardised Rate of Mortality (ASMR)]]-tab_m6_councils[[#This Row],[Lower Confidence Interval Limit]]</f>
        <v>44.147617643510102</v>
      </c>
      <c r="H294" s="17">
        <v>2294</v>
      </c>
    </row>
    <row r="295" spans="1:8" x14ac:dyDescent="0.3">
      <c r="A295" s="10" t="s">
        <v>2860</v>
      </c>
      <c r="B295" s="11" t="s">
        <v>2770</v>
      </c>
      <c r="C295" s="73" t="s">
        <v>2727</v>
      </c>
      <c r="D295" s="54">
        <v>1032.6346251803</v>
      </c>
      <c r="E295" s="49">
        <v>1040.32044839533</v>
      </c>
      <c r="F295" s="48">
        <v>1024.9488019652799</v>
      </c>
      <c r="G295" s="48">
        <f>tab_m6_councils[[#This Row],[Age-Standardised Rate of Mortality (ASMR)]]-tab_m6_councils[[#This Row],[Lower Confidence Interval Limit]]</f>
        <v>7.6858232150200365</v>
      </c>
      <c r="H295" s="17">
        <v>63838</v>
      </c>
    </row>
    <row r="296" spans="1:8" x14ac:dyDescent="0.3">
      <c r="A296" s="8" t="s">
        <v>2263</v>
      </c>
      <c r="B296" s="11" t="s">
        <v>2770</v>
      </c>
      <c r="C296" s="73" t="s">
        <v>2727</v>
      </c>
      <c r="D296" s="54">
        <v>907.44643342669497</v>
      </c>
      <c r="E296" s="50">
        <v>952.51625775084995</v>
      </c>
      <c r="F296" s="48">
        <v>862.37660910253896</v>
      </c>
      <c r="G296" s="48">
        <f>tab_m6_councils[[#This Row],[Age-Standardised Rate of Mortality (ASMR)]]-tab_m6_councils[[#This Row],[Lower Confidence Interval Limit]]</f>
        <v>45.069824324156002</v>
      </c>
      <c r="H296" s="17">
        <v>1429</v>
      </c>
    </row>
    <row r="297" spans="1:8" x14ac:dyDescent="0.3">
      <c r="A297" s="8" t="s">
        <v>2324</v>
      </c>
      <c r="B297" s="11" t="s">
        <v>2770</v>
      </c>
      <c r="C297" s="73" t="s">
        <v>2727</v>
      </c>
      <c r="D297" s="54">
        <v>853.46455308560496</v>
      </c>
      <c r="E297" s="50">
        <v>962.05321877269898</v>
      </c>
      <c r="F297" s="48">
        <v>744.87588739851003</v>
      </c>
      <c r="G297" s="48">
        <f>tab_m6_councils[[#This Row],[Age-Standardised Rate of Mortality (ASMR)]]-tab_m6_councils[[#This Row],[Lower Confidence Interval Limit]]</f>
        <v>108.58866568709493</v>
      </c>
      <c r="H297" s="17">
        <v>212</v>
      </c>
    </row>
    <row r="298" spans="1:8" x14ac:dyDescent="0.3">
      <c r="A298" s="8" t="s">
        <v>2339</v>
      </c>
      <c r="B298" s="11" t="s">
        <v>2770</v>
      </c>
      <c r="C298" s="73" t="s">
        <v>2727</v>
      </c>
      <c r="D298" s="54">
        <v>1015.77409660402</v>
      </c>
      <c r="E298" s="50">
        <v>1062.75270119224</v>
      </c>
      <c r="F298" s="48">
        <v>968.79549201580903</v>
      </c>
      <c r="G298" s="48">
        <f>tab_m6_councils[[#This Row],[Age-Standardised Rate of Mortality (ASMR)]]-tab_m6_councils[[#This Row],[Lower Confidence Interval Limit]]</f>
        <v>46.978604588210942</v>
      </c>
      <c r="H298" s="17">
        <v>1701</v>
      </c>
    </row>
    <row r="299" spans="1:8" x14ac:dyDescent="0.3">
      <c r="A299" s="8" t="s">
        <v>2390</v>
      </c>
      <c r="B299" s="11" t="s">
        <v>2770</v>
      </c>
      <c r="C299" s="73" t="s">
        <v>2727</v>
      </c>
      <c r="D299" s="54">
        <v>1118.10384854829</v>
      </c>
      <c r="E299" s="50">
        <v>1150.73400701539</v>
      </c>
      <c r="F299" s="48">
        <v>1085.4736900811999</v>
      </c>
      <c r="G299" s="48">
        <f>tab_m6_councils[[#This Row],[Age-Standardised Rate of Mortality (ASMR)]]-tab_m6_councils[[#This Row],[Lower Confidence Interval Limit]]</f>
        <v>32.630158467090041</v>
      </c>
      <c r="H299" s="17">
        <v>4115</v>
      </c>
    </row>
    <row r="300" spans="1:8" x14ac:dyDescent="0.3">
      <c r="A300" s="8" t="s">
        <v>2554</v>
      </c>
      <c r="B300" s="11" t="s">
        <v>2770</v>
      </c>
      <c r="C300" s="73" t="s">
        <v>2727</v>
      </c>
      <c r="D300" s="54">
        <v>924.94933220762005</v>
      </c>
      <c r="E300" s="50">
        <v>980.11753388146496</v>
      </c>
      <c r="F300" s="48">
        <v>869.78113053377399</v>
      </c>
      <c r="G300" s="48">
        <f>tab_m6_councils[[#This Row],[Age-Standardised Rate of Mortality (ASMR)]]-tab_m6_councils[[#This Row],[Lower Confidence Interval Limit]]</f>
        <v>55.168201673846056</v>
      </c>
      <c r="H300" s="17">
        <v>1013</v>
      </c>
    </row>
    <row r="301" spans="1:8" x14ac:dyDescent="0.3">
      <c r="A301" s="8" t="s">
        <v>2600</v>
      </c>
      <c r="B301" s="11" t="s">
        <v>2770</v>
      </c>
      <c r="C301" s="73" t="s">
        <v>2727</v>
      </c>
      <c r="D301" s="54">
        <v>1333.90748514505</v>
      </c>
      <c r="E301" s="50">
        <v>1402.99284725148</v>
      </c>
      <c r="F301" s="48">
        <v>1264.82212303862</v>
      </c>
      <c r="G301" s="48">
        <f>tab_m6_councils[[#This Row],[Age-Standardised Rate of Mortality (ASMR)]]-tab_m6_councils[[#This Row],[Lower Confidence Interval Limit]]</f>
        <v>69.085362106430011</v>
      </c>
      <c r="H301" s="17">
        <v>1275</v>
      </c>
    </row>
    <row r="302" spans="1:8" x14ac:dyDescent="0.3">
      <c r="A302" s="8" t="s">
        <v>2620</v>
      </c>
      <c r="B302" s="11" t="s">
        <v>2770</v>
      </c>
      <c r="C302" s="73" t="s">
        <v>2727</v>
      </c>
      <c r="D302" s="54">
        <v>1063.41049498755</v>
      </c>
      <c r="E302" s="50">
        <v>1110.18104122001</v>
      </c>
      <c r="F302" s="48">
        <v>1016.63994875509</v>
      </c>
      <c r="G302" s="48">
        <f>tab_m6_councils[[#This Row],[Age-Standardised Rate of Mortality (ASMR)]]-tab_m6_councils[[#This Row],[Lower Confidence Interval Limit]]</f>
        <v>46.770546232459992</v>
      </c>
      <c r="H302" s="17">
        <v>1820</v>
      </c>
    </row>
  </sheetData>
  <hyperlinks>
    <hyperlink ref="A4" location="Contents!A1" display="Back to table of contents"/>
  </hyperlink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A36994004</value>
    </field>
    <field name="Objective-Title">
      <value order="0">Monthly COVID19 deaths - February 2022 - tables and figures</value>
    </field>
    <field name="Objective-Description">
      <value order="0"/>
    </field>
    <field name="Objective-CreationStamp">
      <value order="0">2022-03-14T23:07:36Z</value>
    </field>
    <field name="Objective-IsApproved">
      <value order="0">false</value>
    </field>
    <field name="Objective-IsPublished">
      <value order="0">false</value>
    </field>
    <field name="Objective-DatePublished">
      <value order="0"/>
    </field>
    <field name="Objective-ModificationStamp">
      <value order="0">2022-03-15T12:18:42Z</value>
    </field>
    <field name="Objective-Owner">
      <value order="0">Burns, Daniel D (U441963)</value>
    </field>
    <field name="Objective-Path">
      <value order="0">Objective Global Folder:SG File Plan:People, communities and living:Population and migration:Demography:Research and analysis: Demography:National Records of Scotland (NRS): Vital Events: Publications: COVID-19 Deaths: 2020-2025</value>
    </field>
    <field name="Objective-Parent">
      <value order="0">National Records of Scotland (NRS): Vital Events: Publications: COVID-19 Deaths: 2020-2025</value>
    </field>
    <field name="Objective-State">
      <value order="0">Being Drafted</value>
    </field>
    <field name="Objective-VersionId">
      <value order="0">vA54711769</value>
    </field>
    <field name="Objective-Version">
      <value order="0">0.3</value>
    </field>
    <field name="Objective-VersionNumber">
      <value order="0">3</value>
    </field>
    <field name="Objective-VersionComment">
      <value order="0"/>
    </field>
    <field name="Objective-FileNumber">
      <value order="0">STAT/186</value>
    </field>
    <field name="Objective-Classification">
      <value order="0">OFFICIAL-SENSITIVE-PERSONAL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Charts</vt:lpstr>
      </vt:variant>
      <vt:variant>
        <vt:i4>8</vt:i4>
      </vt:variant>
    </vt:vector>
  </HeadingPairs>
  <TitlesOfParts>
    <vt:vector size="23" baseType="lpstr">
      <vt:lpstr>Cover sheet</vt:lpstr>
      <vt:lpstr>Contents</vt:lpstr>
      <vt:lpstr>Notes</vt:lpstr>
      <vt:lpstr>M1</vt:lpstr>
      <vt:lpstr>M2</vt:lpstr>
      <vt:lpstr>M3</vt:lpstr>
      <vt:lpstr>M4</vt:lpstr>
      <vt:lpstr>M5</vt:lpstr>
      <vt:lpstr>M6</vt:lpstr>
      <vt:lpstr>M7</vt:lpstr>
      <vt:lpstr>M8</vt:lpstr>
      <vt:lpstr>M9</vt:lpstr>
      <vt:lpstr>M10</vt:lpstr>
      <vt:lpstr>M11</vt:lpstr>
      <vt:lpstr>M12</vt:lpstr>
      <vt:lpstr>Figure3</vt:lpstr>
      <vt:lpstr>Figure4</vt:lpstr>
      <vt:lpstr>Figure5</vt:lpstr>
      <vt:lpstr>Figure6</vt:lpstr>
      <vt:lpstr>Figure7</vt:lpstr>
      <vt:lpstr>Figure8</vt:lpstr>
      <vt:lpstr>Figure9</vt:lpstr>
      <vt:lpstr>Figure10</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dcterms:created xsi:type="dcterms:W3CDTF">2021-08-26T18:48:30Z</dcterms:created>
  <dcterms:modified xsi:type="dcterms:W3CDTF">2022-03-15T14:08:48Z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A36994004</vt:lpwstr>
  </property>
  <property fmtid="{D5CDD505-2E9C-101B-9397-08002B2CF9AE}" pid="4" name="Objective-Title">
    <vt:lpwstr>Monthly COVID19 deaths - February 2022 - tables and figures</vt:lpwstr>
  </property>
  <property fmtid="{D5CDD505-2E9C-101B-9397-08002B2CF9AE}" pid="5" name="Objective-Description">
    <vt:lpwstr/>
  </property>
  <property fmtid="{D5CDD505-2E9C-101B-9397-08002B2CF9AE}" pid="6" name="Objective-CreationStamp">
    <vt:filetime>2022-03-14T23:07:45Z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2022-03-15T12:18:42Z</vt:filetime>
  </property>
  <property fmtid="{D5CDD505-2E9C-101B-9397-08002B2CF9AE}" pid="11" name="Objective-Owner">
    <vt:lpwstr>Burns, Daniel D (U441963)</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COVID-19 Deaths: 2020-2025:</vt:lpwstr>
  </property>
  <property fmtid="{D5CDD505-2E9C-101B-9397-08002B2CF9AE}" pid="13" name="Objective-Parent">
    <vt:lpwstr>National Records of Scotland (NRS): Vital Events: Publications: COVID-19 Deaths: 2020-2025</vt:lpwstr>
  </property>
  <property fmtid="{D5CDD505-2E9C-101B-9397-08002B2CF9AE}" pid="14" name="Objective-State">
    <vt:lpwstr>Being Drafted</vt:lpwstr>
  </property>
  <property fmtid="{D5CDD505-2E9C-101B-9397-08002B2CF9AE}" pid="15" name="Objective-VersionId">
    <vt:lpwstr>vA54711769</vt:lpwstr>
  </property>
  <property fmtid="{D5CDD505-2E9C-101B-9397-08002B2CF9AE}" pid="16" name="Objective-Version">
    <vt:lpwstr>0.3</vt:lpwstr>
  </property>
  <property fmtid="{D5CDD505-2E9C-101B-9397-08002B2CF9AE}" pid="17" name="Objective-VersionNumber">
    <vt:r8>3</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OFFICIAL-SENSITIVE-PERSONAL]</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