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Web Team\Current work\Publications\1. To process\Drugs related deaths\"/>
    </mc:Choice>
  </mc:AlternateContent>
  <bookViews>
    <workbookView xWindow="0" yWindow="0" windowWidth="19200" windowHeight="11460"/>
  </bookViews>
  <sheets>
    <sheet name="Contents" sheetId="32" r:id="rId1"/>
    <sheet name="1 - summary" sheetId="8" r:id="rId2"/>
    <sheet name="Figure 1" sheetId="14" r:id="rId3"/>
    <sheet name="2 - causes" sheetId="33" r:id="rId4"/>
    <sheet name="3 - drugs reported" sheetId="34" r:id="rId5"/>
    <sheet name="4 - sex and age" sheetId="35" r:id="rId6"/>
    <sheet name="5 - sex age cause" sheetId="36" r:id="rId7"/>
    <sheet name="6 - sex, age and drugs" sheetId="37" r:id="rId8"/>
    <sheet name="7 - only one drug involved" sheetId="38" r:id="rId9"/>
    <sheet name="8 - death rates by age" sheetId="20" r:id="rId10"/>
    <sheet name="9 - per problem drug user" sheetId="54" r:id="rId11"/>
    <sheet name="HB1 - summary" sheetId="2" r:id="rId12"/>
    <sheet name="HB2 - causes" sheetId="39" r:id="rId13"/>
    <sheet name="HB3 - drugs reported" sheetId="40" r:id="rId14"/>
    <sheet name="HB4 - rates by age-group" sheetId="30" r:id="rId15"/>
    <sheet name="HB5 - per problem drug user" sheetId="53" r:id="rId16"/>
    <sheet name="Figure 2" sheetId="51" r:id="rId17"/>
    <sheet name="C1 - summary" sheetId="11" r:id="rId18"/>
    <sheet name="C2 - causes" sheetId="41" r:id="rId19"/>
    <sheet name="C3 - drugs reported" sheetId="42" r:id="rId20"/>
    <sheet name="C4 - rates by age-group" sheetId="31" r:id="rId21"/>
    <sheet name="C5 - per problem drug user" sheetId="52" r:id="rId22"/>
    <sheet name="Figure 3" sheetId="50" r:id="rId23"/>
    <sheet name="X - different definitions" sheetId="12" r:id="rId24"/>
    <sheet name="Figure 4" sheetId="16" r:id="rId25"/>
    <sheet name="Y - ONS 'wide' defn - drugs" sheetId="43" r:id="rId26"/>
    <sheet name="Z - excluded and other causes" sheetId="44" r:id="rId27"/>
    <sheet name="NPS1" sheetId="57" r:id="rId28"/>
    <sheet name="NPS2" sheetId="58" r:id="rId29"/>
    <sheet name="NPS3" sheetId="59" r:id="rId30"/>
    <sheet name="CS1 - 'extra' deaths - drugs" sheetId="62" r:id="rId31"/>
    <sheet name="CS2 - 'extra' deaths - age sex" sheetId="63" r:id="rId32"/>
    <sheet name="EMCDDA - drug-induced deaths" sheetId="66" r:id="rId33"/>
    <sheet name="working + background" sheetId="23" r:id="rId34"/>
    <sheet name="unspecified drug" sheetId="24" r:id="rId35"/>
    <sheet name="1+ of main drugs implic" sheetId="25" r:id="rId36"/>
    <sheet name="8 calc Scots rates" sheetId="19" r:id="rId37"/>
    <sheet name="9 for prob drug user" sheetId="56" r:id="rId38"/>
    <sheet name="HB1 C1 calc first 5-yr aves" sheetId="60" r:id="rId39"/>
    <sheet name="HB4 calc HB rates" sheetId="18" r:id="rId40"/>
    <sheet name="Fig 2 calc rates" sheetId="49" r:id="rId41"/>
    <sheet name="C4 calc LA rates" sheetId="27" r:id="rId42"/>
    <sheet name="Fig 3 calc rates" sheetId="55" r:id="rId43"/>
    <sheet name="Fig 4 per million " sheetId="64" r:id="rId44"/>
    <sheet name="calc Scot rate for Table EMCDDA" sheetId="67" r:id="rId45"/>
    <sheet name="S UK rate per mill pop all ages" sheetId="68" r:id="rId46"/>
  </sheets>
  <definedNames>
    <definedName name="_xlnm.Print_Area" localSheetId="1">'1 - summary'!$A$1:$K$44</definedName>
    <definedName name="_xlnm.Print_Area" localSheetId="35">'1+ of main drugs implic'!$A$1:$I$40</definedName>
    <definedName name="_xlnm.Print_Area" localSheetId="3">'2 - causes'!$A$1:$H$61</definedName>
    <definedName name="_xlnm.Print_Area" localSheetId="4">'3 - drugs reported'!$A$1:$S$54</definedName>
    <definedName name="_xlnm.Print_Area" localSheetId="5">'4 - sex and age'!$A$1:$R$72</definedName>
    <definedName name="_xlnm.Print_Area" localSheetId="6">'5 - sex age cause'!$A$1:$I$74</definedName>
    <definedName name="_xlnm.Print_Area" localSheetId="7">'6 - sex, age and drugs'!$A$1:$S$74</definedName>
    <definedName name="_xlnm.Print_Area" localSheetId="8">'7 - only one drug involved'!$A$1:$U$87</definedName>
    <definedName name="_xlnm.Print_Area" localSheetId="9">'8 - death rates by age'!$A$1:$I$41</definedName>
    <definedName name="_xlnm.Print_Area" localSheetId="36">'8 calc Scots rates'!$A$1:$U$106</definedName>
    <definedName name="_xlnm.Print_Area" localSheetId="10">'9 - per problem drug user'!$A$1:$N$48</definedName>
    <definedName name="_xlnm.Print_Area" localSheetId="37">'9 for prob drug user'!$A$1:$R$39</definedName>
    <definedName name="_xlnm.Print_Area" localSheetId="17">'C1 - summary'!$A$1:$Y$48</definedName>
    <definedName name="_xlnm.Print_Area" localSheetId="18">'C2 - causes'!$A$1:$H$96</definedName>
    <definedName name="_xlnm.Print_Area" localSheetId="19">'C3 - drugs reported'!$A$1:$S$55</definedName>
    <definedName name="_xlnm.Print_Area" localSheetId="20">'C4 - rates by age-group'!$A$1:$I$58</definedName>
    <definedName name="_xlnm.Print_Area" localSheetId="21">'C5 - per problem drug user'!$A$1:$N$52</definedName>
    <definedName name="_xlnm.Print_Area" localSheetId="30">'CS1 - ''extra'' deaths - drugs'!$A$1:$W$34</definedName>
    <definedName name="_xlnm.Print_Area" localSheetId="31">'CS2 - ''extra'' deaths - age sex'!$A$1:$W$44</definedName>
    <definedName name="_xlnm.Print_Area" localSheetId="32">'EMCDDA - drug-induced deaths'!$A$1:$H$62</definedName>
    <definedName name="_xlnm.Print_Area" localSheetId="40">'Fig 2 calc rates'!$A$1:$I$21</definedName>
    <definedName name="_xlnm.Print_Area" localSheetId="42">'Fig 3 calc rates'!$A$1:$H$39</definedName>
    <definedName name="_xlnm.Print_Area" localSheetId="2">'Figure 1'!$A$1:$L$44</definedName>
    <definedName name="_xlnm.Print_Area" localSheetId="16">'Figure 2'!$A$1:$L$61</definedName>
    <definedName name="_xlnm.Print_Area" localSheetId="22">'Figure 3'!$A$1:$M$65</definedName>
    <definedName name="_xlnm.Print_Area" localSheetId="24">'Figure 4'!$A$1:$K$66</definedName>
    <definedName name="_xlnm.Print_Area" localSheetId="11">'HB1 - summary'!$A$1:$Y$58</definedName>
    <definedName name="_xlnm.Print_Area" localSheetId="38">'HB1 C1 calc first 5-yr aves'!$A$1:$J$62</definedName>
    <definedName name="_xlnm.Print_Area" localSheetId="12">'HB2 - causes'!$A$1:$H$58</definedName>
    <definedName name="_xlnm.Print_Area" localSheetId="13">'HB3 - drugs reported'!$A$1:$S$38</definedName>
    <definedName name="_xlnm.Print_Area" localSheetId="14">'HB4 - rates by age-group'!$A$1:$I$41</definedName>
    <definedName name="_xlnm.Print_Area" localSheetId="15">'HB5 - per problem drug user'!$A$1:$N$47</definedName>
    <definedName name="_xlnm.Print_Area" localSheetId="27">'NPS1'!$A$1:$L$90</definedName>
    <definedName name="_xlnm.Print_Area" localSheetId="28">'NPS2'!$A$1:$Q$58</definedName>
    <definedName name="_xlnm.Print_Area" localSheetId="29">'NPS3'!$A$1:$F$682</definedName>
    <definedName name="_xlnm.Print_Area" localSheetId="34">'unspecified drug'!$A$1:$L$37</definedName>
    <definedName name="_xlnm.Print_Area" localSheetId="23">'X - different definitions'!$A$1:$K$60</definedName>
    <definedName name="_xlnm.Print_Area" localSheetId="25">'Y - ONS ''wide'' defn - drugs'!$A$1:$L$72</definedName>
    <definedName name="_xlnm.Print_Area" localSheetId="26">'Z - excluded and other causes'!$A$1:$Q$47</definedName>
  </definedNames>
  <calcPr calcId="162913"/>
</workbook>
</file>

<file path=xl/calcChain.xml><?xml version="1.0" encoding="utf-8"?>
<calcChain xmlns="http://schemas.openxmlformats.org/spreadsheetml/2006/main">
  <c r="K10" i="68" l="1"/>
  <c r="I15" i="68"/>
  <c r="I10" i="68"/>
  <c r="M10" i="35" l="1"/>
  <c r="L10" i="35"/>
  <c r="K10" i="35"/>
  <c r="J10" i="35"/>
  <c r="I10" i="35"/>
  <c r="H10" i="35"/>
  <c r="G10" i="35"/>
  <c r="E10" i="35"/>
  <c r="D10" i="35"/>
  <c r="B10" i="35"/>
  <c r="K11" i="34"/>
  <c r="G41" i="58" l="1"/>
  <c r="H41" i="58"/>
  <c r="I41" i="58"/>
  <c r="J41" i="58"/>
  <c r="K41" i="58"/>
  <c r="L41" i="58"/>
  <c r="M41" i="58"/>
  <c r="N41" i="58"/>
  <c r="O41" i="58"/>
  <c r="P41" i="58"/>
  <c r="G40" i="58"/>
  <c r="H40" i="58"/>
  <c r="I40" i="58"/>
  <c r="J40" i="58"/>
  <c r="K40" i="58"/>
  <c r="L40" i="58"/>
  <c r="M40" i="58"/>
  <c r="N40" i="58"/>
  <c r="O40" i="58"/>
  <c r="P40" i="58"/>
  <c r="I38" i="58"/>
  <c r="J38" i="58"/>
  <c r="G33" i="58"/>
  <c r="G10" i="58" s="1"/>
  <c r="G38" i="58" s="1"/>
  <c r="H33" i="58"/>
  <c r="H10" i="58" s="1"/>
  <c r="H38" i="58" s="1"/>
  <c r="I33" i="58"/>
  <c r="I10" i="58" s="1"/>
  <c r="J33" i="58"/>
  <c r="J10" i="58" s="1"/>
  <c r="K33" i="58"/>
  <c r="L33" i="58"/>
  <c r="M33" i="58"/>
  <c r="M10" i="58" s="1"/>
  <c r="M38" i="58" s="1"/>
  <c r="N33" i="58"/>
  <c r="N10" i="58" s="1"/>
  <c r="N38" i="58" s="1"/>
  <c r="O33" i="58"/>
  <c r="O10" i="58" s="1"/>
  <c r="O38" i="58" s="1"/>
  <c r="P33" i="58"/>
  <c r="P10" i="58" s="1"/>
  <c r="P38" i="58" s="1"/>
  <c r="G29" i="58"/>
  <c r="H29" i="58"/>
  <c r="I29" i="58"/>
  <c r="J29" i="58"/>
  <c r="K29" i="58"/>
  <c r="L29" i="58"/>
  <c r="M29" i="58"/>
  <c r="N29" i="58"/>
  <c r="O29" i="58"/>
  <c r="P29" i="58"/>
  <c r="G28" i="58"/>
  <c r="H28" i="58"/>
  <c r="I28" i="58"/>
  <c r="J28" i="58"/>
  <c r="K28" i="58"/>
  <c r="L28" i="58"/>
  <c r="M28" i="58"/>
  <c r="N28" i="58"/>
  <c r="O28" i="58"/>
  <c r="P28" i="58"/>
  <c r="G22" i="58"/>
  <c r="H22" i="58"/>
  <c r="I22" i="58"/>
  <c r="J22" i="58"/>
  <c r="K22" i="58"/>
  <c r="L22" i="58"/>
  <c r="M22" i="58"/>
  <c r="N22" i="58"/>
  <c r="O22" i="58"/>
  <c r="P22" i="58"/>
  <c r="G16" i="58"/>
  <c r="H16" i="58"/>
  <c r="I16" i="58"/>
  <c r="J16" i="58"/>
  <c r="K16" i="58"/>
  <c r="L16" i="58"/>
  <c r="M16" i="58"/>
  <c r="N16" i="58"/>
  <c r="O16" i="58"/>
  <c r="P16" i="58"/>
  <c r="K10" i="58"/>
  <c r="K38" i="58" s="1"/>
  <c r="L10" i="58"/>
  <c r="L38" i="58" s="1"/>
  <c r="P27" i="44"/>
  <c r="P18" i="44"/>
  <c r="R64" i="38" l="1"/>
  <c r="R63" i="38"/>
  <c r="R62" i="38"/>
  <c r="R61" i="38"/>
  <c r="R60" i="38"/>
  <c r="R57" i="38"/>
  <c r="R56" i="38"/>
  <c r="R55" i="38"/>
  <c r="R54" i="38"/>
  <c r="R53" i="38"/>
  <c r="R50" i="38"/>
  <c r="R49" i="38"/>
  <c r="R48" i="38"/>
  <c r="R47" i="38"/>
  <c r="R46" i="38"/>
  <c r="R44" i="38"/>
  <c r="R43" i="38"/>
  <c r="R41" i="38"/>
  <c r="R36" i="38"/>
  <c r="R35" i="38"/>
  <c r="R34" i="38"/>
  <c r="R33" i="38"/>
  <c r="R32" i="38"/>
  <c r="R29" i="38"/>
  <c r="R28" i="38"/>
  <c r="R27" i="38"/>
  <c r="R26" i="38"/>
  <c r="R25" i="38"/>
  <c r="R22" i="38"/>
  <c r="R21" i="38"/>
  <c r="R20" i="38"/>
  <c r="R19" i="38"/>
  <c r="R18" i="38"/>
  <c r="R16" i="38"/>
  <c r="R15" i="38"/>
  <c r="R13" i="38"/>
  <c r="D31" i="25" l="1"/>
  <c r="C31" i="25"/>
  <c r="E30" i="25"/>
  <c r="B31" i="25"/>
  <c r="G32" i="24"/>
  <c r="H31" i="24"/>
  <c r="F32" i="24"/>
  <c r="C32" i="24"/>
  <c r="D31" i="24"/>
  <c r="B32" i="24"/>
  <c r="A48" i="64"/>
  <c r="H52" i="12"/>
  <c r="B48" i="64" s="1"/>
  <c r="I52" i="12"/>
  <c r="C48" i="64" s="1"/>
  <c r="J52" i="12"/>
  <c r="D48" i="64" s="1"/>
  <c r="B14" i="52"/>
  <c r="B15" i="52"/>
  <c r="B16" i="52"/>
  <c r="B17" i="52"/>
  <c r="B18" i="52"/>
  <c r="B19" i="52"/>
  <c r="B20" i="52"/>
  <c r="B21" i="52"/>
  <c r="B22" i="52"/>
  <c r="B23" i="52"/>
  <c r="B24" i="52"/>
  <c r="B25" i="52"/>
  <c r="B26" i="52"/>
  <c r="B27" i="52"/>
  <c r="B28" i="52"/>
  <c r="B29" i="52"/>
  <c r="B30" i="52"/>
  <c r="B31" i="52"/>
  <c r="B32" i="52"/>
  <c r="B33" i="52"/>
  <c r="B34" i="52"/>
  <c r="B35" i="52"/>
  <c r="B36" i="52"/>
  <c r="B37" i="52"/>
  <c r="B38" i="52"/>
  <c r="B39" i="52"/>
  <c r="B40" i="52"/>
  <c r="B41" i="52"/>
  <c r="B42" i="52"/>
  <c r="B43" i="52"/>
  <c r="B44" i="52"/>
  <c r="B13" i="52"/>
  <c r="B11" i="52"/>
  <c r="O11" i="11"/>
  <c r="O12" i="11"/>
  <c r="O13" i="11"/>
  <c r="O14" i="11"/>
  <c r="O15" i="11"/>
  <c r="O16" i="11"/>
  <c r="O17" i="11"/>
  <c r="O18" i="11"/>
  <c r="O19" i="11"/>
  <c r="O20" i="11"/>
  <c r="O21" i="11"/>
  <c r="O22" i="11"/>
  <c r="O23" i="11"/>
  <c r="O24" i="11"/>
  <c r="O25" i="11"/>
  <c r="O26" i="11"/>
  <c r="O27" i="11"/>
  <c r="O28" i="11"/>
  <c r="O29" i="11"/>
  <c r="O30" i="11"/>
  <c r="O31" i="11"/>
  <c r="O32" i="11"/>
  <c r="O33" i="11"/>
  <c r="O34" i="11"/>
  <c r="O35" i="11"/>
  <c r="O36" i="11"/>
  <c r="O37" i="11"/>
  <c r="O38" i="11"/>
  <c r="O39" i="11"/>
  <c r="O40" i="11"/>
  <c r="O41" i="11"/>
  <c r="O10" i="11"/>
  <c r="O8" i="11"/>
  <c r="B16" i="53" l="1"/>
  <c r="B17" i="53"/>
  <c r="B18" i="53"/>
  <c r="B19" i="53"/>
  <c r="B20" i="53"/>
  <c r="B21" i="53"/>
  <c r="B22" i="53"/>
  <c r="B23" i="53"/>
  <c r="B24" i="53"/>
  <c r="B25" i="53"/>
  <c r="B26" i="53"/>
  <c r="B27" i="53"/>
  <c r="B28" i="53"/>
  <c r="B15" i="53"/>
  <c r="B13" i="53"/>
  <c r="O14" i="2"/>
  <c r="O15" i="2"/>
  <c r="O16" i="2"/>
  <c r="O17" i="2"/>
  <c r="O18" i="2"/>
  <c r="O19" i="2"/>
  <c r="O20" i="2"/>
  <c r="O21" i="2"/>
  <c r="O22" i="2"/>
  <c r="O23" i="2"/>
  <c r="O24" i="2"/>
  <c r="O25" i="2"/>
  <c r="O26" i="2"/>
  <c r="O27" i="2"/>
  <c r="O12" i="2"/>
  <c r="D18" i="54"/>
  <c r="D19" i="54"/>
  <c r="D17" i="54"/>
  <c r="K79" i="19"/>
  <c r="K103" i="19" s="1"/>
  <c r="H29" i="20" s="1"/>
  <c r="C79" i="19"/>
  <c r="D79" i="19"/>
  <c r="D103" i="19" s="1"/>
  <c r="C29" i="20" s="1"/>
  <c r="E79" i="19"/>
  <c r="E103" i="19" s="1"/>
  <c r="D29" i="20" s="1"/>
  <c r="F79" i="19"/>
  <c r="F103" i="19" s="1"/>
  <c r="E29" i="20" s="1"/>
  <c r="G79" i="19"/>
  <c r="G103" i="19" s="1"/>
  <c r="F29" i="20" s="1"/>
  <c r="A79" i="19"/>
  <c r="A103" i="19" s="1"/>
  <c r="M25" i="19"/>
  <c r="K25" i="19"/>
  <c r="D65" i="35"/>
  <c r="E65" i="35"/>
  <c r="G65" i="35"/>
  <c r="H65" i="35"/>
  <c r="I65" i="35"/>
  <c r="K65" i="35"/>
  <c r="L65" i="35"/>
  <c r="M65" i="35"/>
  <c r="O65" i="35"/>
  <c r="P65" i="35"/>
  <c r="Q65" i="35"/>
  <c r="B65" i="35"/>
  <c r="D43" i="35"/>
  <c r="E43" i="35"/>
  <c r="G43" i="35"/>
  <c r="H43" i="35"/>
  <c r="I43" i="35"/>
  <c r="K43" i="35"/>
  <c r="L43" i="35"/>
  <c r="M43" i="35"/>
  <c r="O43" i="35"/>
  <c r="P43" i="35"/>
  <c r="Q43" i="35"/>
  <c r="B43" i="35"/>
  <c r="D36" i="35"/>
  <c r="E36" i="35"/>
  <c r="G36" i="35"/>
  <c r="H36" i="35"/>
  <c r="I36" i="35"/>
  <c r="J36" i="35"/>
  <c r="K36" i="35"/>
  <c r="L36" i="35"/>
  <c r="M36" i="35"/>
  <c r="B36" i="35"/>
  <c r="C41" i="34"/>
  <c r="D41" i="34"/>
  <c r="E41" i="34"/>
  <c r="F41" i="34"/>
  <c r="G41" i="34"/>
  <c r="H41" i="34"/>
  <c r="I41" i="34"/>
  <c r="J41" i="34"/>
  <c r="K41" i="34"/>
  <c r="L41" i="34"/>
  <c r="M41" i="34"/>
  <c r="N41" i="34"/>
  <c r="O41" i="34"/>
  <c r="P41" i="34"/>
  <c r="Q41" i="34"/>
  <c r="R41" i="34"/>
  <c r="B41" i="34"/>
  <c r="J40" i="34"/>
  <c r="K40" i="34"/>
  <c r="L40" i="34"/>
  <c r="M40" i="34"/>
  <c r="N40" i="34"/>
  <c r="J39" i="34"/>
  <c r="K39" i="34"/>
  <c r="L39" i="34"/>
  <c r="M39" i="34"/>
  <c r="N39" i="34"/>
  <c r="L12" i="34"/>
  <c r="M12" i="34"/>
  <c r="N12" i="34"/>
  <c r="J12" i="34"/>
  <c r="C9" i="33"/>
  <c r="D9" i="33"/>
  <c r="E9" i="33"/>
  <c r="F9" i="33"/>
  <c r="G9" i="33"/>
  <c r="B9" i="33"/>
  <c r="C35" i="33"/>
  <c r="D35" i="33"/>
  <c r="E35" i="33"/>
  <c r="F35" i="33"/>
  <c r="G35" i="33"/>
  <c r="B35" i="33"/>
  <c r="C47" i="33"/>
  <c r="D47" i="33"/>
  <c r="E47" i="33"/>
  <c r="F47" i="33"/>
  <c r="G47" i="33"/>
  <c r="B47" i="33"/>
  <c r="J32" i="8"/>
  <c r="H32" i="8"/>
  <c r="D30" i="8"/>
  <c r="E30" i="8" s="1"/>
  <c r="C31" i="8"/>
  <c r="K12" i="34"/>
  <c r="I79" i="19" l="1"/>
  <c r="C103" i="19"/>
  <c r="B29" i="20" s="1"/>
  <c r="I103" i="19"/>
  <c r="G29" i="20" s="1"/>
  <c r="F30" i="8"/>
  <c r="G10" i="68"/>
  <c r="C12" i="68"/>
  <c r="C15" i="68" s="1"/>
  <c r="G15" i="68" s="1"/>
  <c r="E29" i="25" l="1"/>
  <c r="H30" i="24"/>
  <c r="D30" i="24"/>
  <c r="O27" i="44"/>
  <c r="O18" i="44"/>
  <c r="A47" i="64"/>
  <c r="C47" i="64"/>
  <c r="H51" i="12"/>
  <c r="B47" i="64" s="1"/>
  <c r="I51" i="12"/>
  <c r="J51" i="12"/>
  <c r="D47" i="64" s="1"/>
  <c r="A78" i="19" l="1"/>
  <c r="A102" i="19" s="1"/>
  <c r="C78" i="19"/>
  <c r="C102" i="19" s="1"/>
  <c r="B28" i="20" s="1"/>
  <c r="D78" i="19"/>
  <c r="D102" i="19" s="1"/>
  <c r="C28" i="20" s="1"/>
  <c r="E78" i="19"/>
  <c r="E102" i="19" s="1"/>
  <c r="D28" i="20" s="1"/>
  <c r="F78" i="19"/>
  <c r="G78" i="19"/>
  <c r="G102" i="19" s="1"/>
  <c r="F28" i="20" s="1"/>
  <c r="K78" i="19"/>
  <c r="K102" i="19" s="1"/>
  <c r="H28" i="20" s="1"/>
  <c r="I78" i="19" l="1"/>
  <c r="F102" i="19"/>
  <c r="E28" i="20" s="1"/>
  <c r="K24" i="19"/>
  <c r="I102" i="19" s="1"/>
  <c r="G28" i="20" s="1"/>
  <c r="M24" i="19"/>
  <c r="C12" i="34"/>
  <c r="D12" i="34"/>
  <c r="E12" i="34"/>
  <c r="F12" i="34"/>
  <c r="G12" i="34"/>
  <c r="H12" i="34"/>
  <c r="I12" i="34"/>
  <c r="O12" i="34"/>
  <c r="P12" i="34"/>
  <c r="Q12" i="34"/>
  <c r="R12" i="34"/>
  <c r="B12" i="34"/>
  <c r="J31" i="8"/>
  <c r="H26" i="8"/>
  <c r="H27" i="8"/>
  <c r="H28" i="8"/>
  <c r="H29" i="8"/>
  <c r="H30" i="8"/>
  <c r="H31" i="8"/>
  <c r="D29" i="8"/>
  <c r="E29" i="8"/>
  <c r="F29" i="8"/>
  <c r="C30" i="8"/>
  <c r="B26" i="67" l="1"/>
  <c r="N27" i="44" l="1"/>
  <c r="N18" i="44"/>
  <c r="A77" i="19" l="1"/>
  <c r="A101" i="19" s="1"/>
  <c r="C77" i="19"/>
  <c r="C101" i="19" s="1"/>
  <c r="B27" i="20" s="1"/>
  <c r="D77" i="19"/>
  <c r="D101" i="19" s="1"/>
  <c r="C27" i="20" s="1"/>
  <c r="E77" i="19"/>
  <c r="E101" i="19" s="1"/>
  <c r="D27" i="20" s="1"/>
  <c r="F77" i="19"/>
  <c r="F101" i="19" s="1"/>
  <c r="E27" i="20" s="1"/>
  <c r="G77" i="19"/>
  <c r="G101" i="19" s="1"/>
  <c r="F27" i="20" s="1"/>
  <c r="K77" i="19"/>
  <c r="K101" i="19" s="1"/>
  <c r="H27" i="20" s="1"/>
  <c r="I77" i="19" l="1"/>
  <c r="M23" i="19"/>
  <c r="K23" i="19"/>
  <c r="E28" i="25"/>
  <c r="H29" i="24"/>
  <c r="D29" i="24"/>
  <c r="I101" i="19" l="1"/>
  <c r="G27" i="20" s="1"/>
  <c r="A46" i="64"/>
  <c r="H50" i="12"/>
  <c r="B46" i="64" s="1"/>
  <c r="I50" i="12"/>
  <c r="C46" i="64" s="1"/>
  <c r="J50" i="12"/>
  <c r="D46" i="64" s="1"/>
  <c r="J30" i="8"/>
  <c r="D28" i="8"/>
  <c r="F28" i="8" s="1"/>
  <c r="C29" i="8"/>
  <c r="E28" i="8" l="1"/>
  <c r="C5" i="64"/>
  <c r="D3" i="64"/>
  <c r="B5" i="64"/>
  <c r="A10" i="64"/>
  <c r="A11" i="64"/>
  <c r="A12" i="64"/>
  <c r="A13" i="64"/>
  <c r="A14" i="64"/>
  <c r="A15" i="64"/>
  <c r="A16" i="64"/>
  <c r="A17" i="64"/>
  <c r="A18" i="64"/>
  <c r="A19" i="64"/>
  <c r="A20" i="64"/>
  <c r="A21" i="64"/>
  <c r="A22" i="64"/>
  <c r="A23" i="64"/>
  <c r="A24" i="64"/>
  <c r="A25" i="64"/>
  <c r="A26" i="64"/>
  <c r="A27" i="64"/>
  <c r="A28" i="64"/>
  <c r="A29" i="64"/>
  <c r="A30" i="64"/>
  <c r="A31" i="64"/>
  <c r="A32" i="64"/>
  <c r="A33" i="64"/>
  <c r="A34" i="64"/>
  <c r="A35" i="64"/>
  <c r="A36" i="64"/>
  <c r="A37" i="64"/>
  <c r="A38" i="64"/>
  <c r="A39" i="64"/>
  <c r="A40" i="64"/>
  <c r="A41" i="64"/>
  <c r="A42" i="64"/>
  <c r="A43" i="64"/>
  <c r="A44" i="64"/>
  <c r="A45" i="64"/>
  <c r="A9" i="64"/>
  <c r="M22" i="19" l="1"/>
  <c r="K22" i="19"/>
  <c r="E27" i="25"/>
  <c r="H28" i="24"/>
  <c r="D28" i="24"/>
  <c r="M27" i="44"/>
  <c r="M18" i="44"/>
  <c r="H31" i="12"/>
  <c r="B27" i="64" s="1"/>
  <c r="I31" i="12"/>
  <c r="C27" i="64" s="1"/>
  <c r="J31" i="12"/>
  <c r="D27" i="64" s="1"/>
  <c r="H32" i="12"/>
  <c r="B28" i="64" s="1"/>
  <c r="I32" i="12"/>
  <c r="C28" i="64" s="1"/>
  <c r="J32" i="12"/>
  <c r="D28" i="64" s="1"/>
  <c r="H33" i="12"/>
  <c r="B29" i="64" s="1"/>
  <c r="I33" i="12"/>
  <c r="C29" i="64" s="1"/>
  <c r="J33" i="12"/>
  <c r="D29" i="64" s="1"/>
  <c r="H34" i="12"/>
  <c r="B30" i="64" s="1"/>
  <c r="I34" i="12"/>
  <c r="C30" i="64" s="1"/>
  <c r="J34" i="12"/>
  <c r="D30" i="64" s="1"/>
  <c r="H35" i="12"/>
  <c r="B31" i="64" s="1"/>
  <c r="I35" i="12"/>
  <c r="C31" i="64" s="1"/>
  <c r="J35" i="12"/>
  <c r="D31" i="64" s="1"/>
  <c r="H36" i="12"/>
  <c r="B32" i="64" s="1"/>
  <c r="I36" i="12"/>
  <c r="C32" i="64" s="1"/>
  <c r="J36" i="12"/>
  <c r="D32" i="64" s="1"/>
  <c r="H37" i="12"/>
  <c r="B33" i="64" s="1"/>
  <c r="I37" i="12"/>
  <c r="C33" i="64" s="1"/>
  <c r="J37" i="12"/>
  <c r="D33" i="64" s="1"/>
  <c r="H38" i="12"/>
  <c r="B34" i="64" s="1"/>
  <c r="I38" i="12"/>
  <c r="C34" i="64" s="1"/>
  <c r="J38" i="12"/>
  <c r="D34" i="64" s="1"/>
  <c r="H39" i="12"/>
  <c r="B35" i="64" s="1"/>
  <c r="I39" i="12"/>
  <c r="C35" i="64" s="1"/>
  <c r="J39" i="12"/>
  <c r="D35" i="64" s="1"/>
  <c r="H40" i="12"/>
  <c r="B36" i="64" s="1"/>
  <c r="I40" i="12"/>
  <c r="C36" i="64" s="1"/>
  <c r="J40" i="12"/>
  <c r="D36" i="64" s="1"/>
  <c r="H41" i="12"/>
  <c r="B37" i="64" s="1"/>
  <c r="I41" i="12"/>
  <c r="C37" i="64" s="1"/>
  <c r="J41" i="12"/>
  <c r="D37" i="64" s="1"/>
  <c r="H42" i="12"/>
  <c r="B38" i="64" s="1"/>
  <c r="I42" i="12"/>
  <c r="C38" i="64" s="1"/>
  <c r="J42" i="12"/>
  <c r="D38" i="64" s="1"/>
  <c r="H43" i="12"/>
  <c r="B39" i="64" s="1"/>
  <c r="I43" i="12"/>
  <c r="C39" i="64" s="1"/>
  <c r="J43" i="12"/>
  <c r="D39" i="64" s="1"/>
  <c r="H44" i="12"/>
  <c r="B40" i="64" s="1"/>
  <c r="I44" i="12"/>
  <c r="C40" i="64" s="1"/>
  <c r="J44" i="12"/>
  <c r="D40" i="64" s="1"/>
  <c r="H45" i="12"/>
  <c r="B41" i="64" s="1"/>
  <c r="I45" i="12"/>
  <c r="C41" i="64" s="1"/>
  <c r="J45" i="12"/>
  <c r="D41" i="64" s="1"/>
  <c r="H46" i="12"/>
  <c r="B42" i="64" s="1"/>
  <c r="I46" i="12"/>
  <c r="C42" i="64" s="1"/>
  <c r="J46" i="12"/>
  <c r="D42" i="64" s="1"/>
  <c r="H47" i="12"/>
  <c r="B43" i="64" s="1"/>
  <c r="I47" i="12"/>
  <c r="C43" i="64" s="1"/>
  <c r="J47" i="12"/>
  <c r="D43" i="64" s="1"/>
  <c r="H48" i="12"/>
  <c r="B44" i="64" s="1"/>
  <c r="I48" i="12"/>
  <c r="C44" i="64" s="1"/>
  <c r="J48" i="12"/>
  <c r="D44" i="64" s="1"/>
  <c r="H49" i="12"/>
  <c r="B45" i="64" s="1"/>
  <c r="I49" i="12"/>
  <c r="C45" i="64" s="1"/>
  <c r="J49" i="12"/>
  <c r="D45" i="64" s="1"/>
  <c r="I13" i="12"/>
  <c r="C9" i="64" s="1"/>
  <c r="I14" i="12"/>
  <c r="C10" i="64" s="1"/>
  <c r="I15" i="12"/>
  <c r="C11" i="64" s="1"/>
  <c r="I16" i="12"/>
  <c r="C12" i="64" s="1"/>
  <c r="I17" i="12"/>
  <c r="C13" i="64" s="1"/>
  <c r="I18" i="12"/>
  <c r="C14" i="64" s="1"/>
  <c r="I19" i="12"/>
  <c r="C15" i="64" s="1"/>
  <c r="I20" i="12"/>
  <c r="C16" i="64" s="1"/>
  <c r="I21" i="12"/>
  <c r="C17" i="64" s="1"/>
  <c r="I22" i="12"/>
  <c r="C18" i="64" s="1"/>
  <c r="I23" i="12"/>
  <c r="C19" i="64" s="1"/>
  <c r="I24" i="12"/>
  <c r="C20" i="64" s="1"/>
  <c r="I25" i="12"/>
  <c r="C21" i="64" s="1"/>
  <c r="I26" i="12"/>
  <c r="C22" i="64" s="1"/>
  <c r="I27" i="12"/>
  <c r="C23" i="64" s="1"/>
  <c r="I28" i="12"/>
  <c r="C24" i="64" s="1"/>
  <c r="I29" i="12"/>
  <c r="C25" i="64" s="1"/>
  <c r="J30" i="12"/>
  <c r="D26" i="64" s="1"/>
  <c r="I30" i="12"/>
  <c r="C26" i="64" s="1"/>
  <c r="H30" i="12"/>
  <c r="B26" i="64" s="1"/>
  <c r="H15" i="8" l="1"/>
  <c r="H16" i="8"/>
  <c r="H17" i="8"/>
  <c r="H18" i="8"/>
  <c r="H19" i="8"/>
  <c r="H20" i="8"/>
  <c r="H21" i="8"/>
  <c r="H22" i="8"/>
  <c r="H23" i="8"/>
  <c r="H24" i="8"/>
  <c r="H25" i="8"/>
  <c r="H14" i="8"/>
  <c r="J28" i="8" l="1"/>
  <c r="J27" i="8"/>
  <c r="D26" i="8"/>
  <c r="D27" i="8"/>
  <c r="E27" i="8" s="1"/>
  <c r="D25" i="8"/>
  <c r="C28" i="8"/>
  <c r="C24" i="8"/>
  <c r="C25" i="8"/>
  <c r="C26" i="8"/>
  <c r="C27" i="8"/>
  <c r="F27" i="8" l="1"/>
  <c r="H37" i="56"/>
  <c r="H36" i="56"/>
  <c r="H35" i="56"/>
  <c r="H34" i="56"/>
  <c r="H33" i="56"/>
  <c r="H31" i="56"/>
  <c r="H30" i="56"/>
  <c r="H29" i="56"/>
  <c r="H28" i="56"/>
  <c r="H27" i="56"/>
  <c r="H24" i="56"/>
  <c r="H23" i="56"/>
  <c r="H22" i="56"/>
  <c r="H21" i="56"/>
  <c r="H20" i="56"/>
  <c r="H17" i="56"/>
  <c r="H16" i="56"/>
  <c r="H13" i="56"/>
  <c r="A76" i="19"/>
  <c r="A100" i="19" s="1"/>
  <c r="C76" i="19"/>
  <c r="D76" i="19"/>
  <c r="D100" i="19" s="1"/>
  <c r="C26" i="20" s="1"/>
  <c r="E76" i="19"/>
  <c r="E100" i="19" s="1"/>
  <c r="D26" i="20" s="1"/>
  <c r="F76" i="19"/>
  <c r="F100" i="19" s="1"/>
  <c r="E26" i="20" s="1"/>
  <c r="G76" i="19"/>
  <c r="G100" i="19" s="1"/>
  <c r="F26" i="20" s="1"/>
  <c r="K76" i="19"/>
  <c r="K100" i="19" s="1"/>
  <c r="H26" i="20" s="1"/>
  <c r="I76" i="19" l="1"/>
  <c r="I100" i="19" s="1"/>
  <c r="G26" i="20" s="1"/>
  <c r="C100" i="19"/>
  <c r="B26" i="20" s="1"/>
  <c r="M8" i="19" l="1"/>
  <c r="M9" i="19"/>
  <c r="M10" i="19"/>
  <c r="M11" i="19"/>
  <c r="M12" i="19"/>
  <c r="M13" i="19"/>
  <c r="M14" i="19"/>
  <c r="M15" i="19"/>
  <c r="M16" i="19"/>
  <c r="M17" i="19"/>
  <c r="M18" i="19"/>
  <c r="M19" i="19"/>
  <c r="M20" i="19"/>
  <c r="M21" i="19"/>
  <c r="M7" i="19"/>
  <c r="H35" i="52" l="1"/>
  <c r="A28" i="55"/>
  <c r="A16" i="49"/>
  <c r="H25" i="53"/>
  <c r="F28" i="58"/>
  <c r="F29" i="58"/>
  <c r="A75" i="19"/>
  <c r="A99" i="19" s="1"/>
  <c r="C75" i="19"/>
  <c r="C99" i="19" s="1"/>
  <c r="B25" i="20" s="1"/>
  <c r="B31" i="20" s="1"/>
  <c r="D75" i="19"/>
  <c r="D99" i="19" s="1"/>
  <c r="C25" i="20" s="1"/>
  <c r="C31" i="20" s="1"/>
  <c r="E75" i="19"/>
  <c r="E99" i="19" s="1"/>
  <c r="D25" i="20" s="1"/>
  <c r="D31" i="20" s="1"/>
  <c r="F75" i="19"/>
  <c r="F99" i="19" s="1"/>
  <c r="E25" i="20" s="1"/>
  <c r="E31" i="20" s="1"/>
  <c r="G75" i="19"/>
  <c r="G99" i="19" s="1"/>
  <c r="F25" i="20" s="1"/>
  <c r="F31" i="20" s="1"/>
  <c r="K75" i="19"/>
  <c r="K99" i="19" s="1"/>
  <c r="H25" i="20" s="1"/>
  <c r="H31" i="20" s="1"/>
  <c r="K21" i="19"/>
  <c r="E26" i="25"/>
  <c r="H27" i="24"/>
  <c r="D27" i="24"/>
  <c r="I75" i="19" l="1"/>
  <c r="I99" i="19" s="1"/>
  <c r="G25" i="20" s="1"/>
  <c r="G31" i="20" s="1"/>
  <c r="L27" i="44"/>
  <c r="L18" i="44"/>
  <c r="E39" i="34"/>
  <c r="F39" i="34"/>
  <c r="G39" i="34"/>
  <c r="H39" i="34"/>
  <c r="E40" i="34"/>
  <c r="F40" i="34"/>
  <c r="G40" i="34"/>
  <c r="H40" i="34"/>
  <c r="J29" i="8"/>
  <c r="E26" i="8"/>
  <c r="F26" i="8"/>
  <c r="J15" i="8" l="1"/>
  <c r="J16" i="8"/>
  <c r="J17" i="8"/>
  <c r="J18" i="8"/>
  <c r="J19" i="8"/>
  <c r="J20" i="8"/>
  <c r="J21" i="8"/>
  <c r="J22" i="8"/>
  <c r="J23" i="8"/>
  <c r="J24" i="8"/>
  <c r="J25" i="8"/>
  <c r="J26" i="8"/>
  <c r="J14" i="8"/>
  <c r="M51" i="18" l="1"/>
  <c r="M72" i="18" s="1"/>
  <c r="H11" i="30" s="1"/>
  <c r="C51" i="18"/>
  <c r="C72" i="18" s="1"/>
  <c r="B11" i="30" s="1"/>
  <c r="E51" i="18"/>
  <c r="E72" i="18" s="1"/>
  <c r="D11" i="30" s="1"/>
  <c r="C52" i="18"/>
  <c r="G52" i="18"/>
  <c r="G73" i="18" s="1"/>
  <c r="F12" i="30" s="1"/>
  <c r="M53" i="18"/>
  <c r="D53" i="18"/>
  <c r="D74" i="18" s="1"/>
  <c r="C13" i="30" s="1"/>
  <c r="F53" i="18"/>
  <c r="F74" i="18" s="1"/>
  <c r="E13" i="30" s="1"/>
  <c r="E55" i="18"/>
  <c r="E76" i="18" s="1"/>
  <c r="D15" i="30" s="1"/>
  <c r="M57" i="18"/>
  <c r="M78" i="18" s="1"/>
  <c r="H17" i="30" s="1"/>
  <c r="M58" i="18"/>
  <c r="D58" i="18"/>
  <c r="D79" i="18" s="1"/>
  <c r="C18" i="30" s="1"/>
  <c r="D59" i="18"/>
  <c r="E60" i="18"/>
  <c r="E81" i="18" s="1"/>
  <c r="D20" i="30" s="1"/>
  <c r="M61" i="18"/>
  <c r="M82" i="18" s="1"/>
  <c r="H21" i="30" s="1"/>
  <c r="C61" i="18"/>
  <c r="C82" i="18" s="1"/>
  <c r="B21" i="30" s="1"/>
  <c r="D61" i="18"/>
  <c r="D82" i="18" s="1"/>
  <c r="C21" i="30" s="1"/>
  <c r="G48" i="18"/>
  <c r="G69" i="18" s="1"/>
  <c r="F8" i="30" s="1"/>
  <c r="D40" i="34"/>
  <c r="I40" i="34"/>
  <c r="O40" i="34"/>
  <c r="P40" i="34"/>
  <c r="Q40" i="34"/>
  <c r="R40" i="34"/>
  <c r="C40" i="34"/>
  <c r="B40" i="34"/>
  <c r="E25" i="25"/>
  <c r="H26" i="24"/>
  <c r="D26" i="24"/>
  <c r="K27" i="44"/>
  <c r="K18" i="44"/>
  <c r="H12" i="60"/>
  <c r="N11" i="11" s="1"/>
  <c r="H13" i="60"/>
  <c r="H14" i="60"/>
  <c r="N13" i="11" s="1"/>
  <c r="H16" i="60"/>
  <c r="H17" i="60"/>
  <c r="H18" i="60"/>
  <c r="N17" i="11" s="1"/>
  <c r="H19" i="60"/>
  <c r="H20" i="60"/>
  <c r="H21" i="60"/>
  <c r="N20" i="11" s="1"/>
  <c r="H22" i="60"/>
  <c r="N21" i="11" s="1"/>
  <c r="H15" i="60"/>
  <c r="N14" i="11" s="1"/>
  <c r="H30" i="60"/>
  <c r="H23" i="60"/>
  <c r="N22" i="11" s="1"/>
  <c r="H24" i="60"/>
  <c r="N23" i="11" s="1"/>
  <c r="H25" i="60"/>
  <c r="N24" i="11" s="1"/>
  <c r="H26" i="60"/>
  <c r="H27" i="60"/>
  <c r="N26" i="11" s="1"/>
  <c r="H28" i="60"/>
  <c r="H29" i="60"/>
  <c r="N28" i="11" s="1"/>
  <c r="H31" i="60"/>
  <c r="N30" i="11" s="1"/>
  <c r="H32" i="60"/>
  <c r="H33" i="60"/>
  <c r="H34" i="60"/>
  <c r="N33" i="11" s="1"/>
  <c r="H35" i="60"/>
  <c r="N34" i="11" s="1"/>
  <c r="H36" i="60"/>
  <c r="H37" i="60"/>
  <c r="N36" i="11" s="1"/>
  <c r="H38" i="60"/>
  <c r="N37" i="11" s="1"/>
  <c r="H39" i="60"/>
  <c r="N38" i="11" s="1"/>
  <c r="H40" i="60"/>
  <c r="N39" i="11" s="1"/>
  <c r="H41" i="60"/>
  <c r="N40" i="11" s="1"/>
  <c r="H42" i="60"/>
  <c r="N41" i="11" s="1"/>
  <c r="H9" i="60"/>
  <c r="H11" i="60"/>
  <c r="J17" i="56"/>
  <c r="B14" i="54" s="1"/>
  <c r="J14" i="54" s="1"/>
  <c r="E25" i="8"/>
  <c r="F33" i="58"/>
  <c r="F22" i="58"/>
  <c r="F41" i="58" s="1"/>
  <c r="F16" i="58"/>
  <c r="F40" i="58" s="1"/>
  <c r="K20" i="19"/>
  <c r="C74" i="19"/>
  <c r="C98" i="19" s="1"/>
  <c r="B24" i="20" s="1"/>
  <c r="D74" i="19"/>
  <c r="D98" i="19" s="1"/>
  <c r="C24" i="20" s="1"/>
  <c r="E74" i="19"/>
  <c r="E98" i="19" s="1"/>
  <c r="D24" i="20" s="1"/>
  <c r="F74" i="19"/>
  <c r="F98" i="19" s="1"/>
  <c r="E24" i="20" s="1"/>
  <c r="G74" i="19"/>
  <c r="G98" i="19" s="1"/>
  <c r="F24" i="20" s="1"/>
  <c r="K74" i="19"/>
  <c r="K98" i="19" s="1"/>
  <c r="H24" i="20" s="1"/>
  <c r="A74" i="19"/>
  <c r="A98" i="19" s="1"/>
  <c r="J16" i="53"/>
  <c r="B7" i="49" s="1"/>
  <c r="M17" i="53"/>
  <c r="D8" i="49" s="1"/>
  <c r="L18" i="53"/>
  <c r="C9" i="49" s="1"/>
  <c r="J19" i="53"/>
  <c r="B10" i="49" s="1"/>
  <c r="L20" i="53"/>
  <c r="C11" i="49" s="1"/>
  <c r="M21" i="53"/>
  <c r="D12" i="49" s="1"/>
  <c r="M22" i="53"/>
  <c r="D13" i="49" s="1"/>
  <c r="J23" i="53"/>
  <c r="B14" i="49" s="1"/>
  <c r="J24" i="53"/>
  <c r="B15" i="49" s="1"/>
  <c r="J26" i="53"/>
  <c r="B17" i="49" s="1"/>
  <c r="J28" i="53"/>
  <c r="B19" i="49" s="1"/>
  <c r="J15" i="53"/>
  <c r="B6" i="49" s="1"/>
  <c r="M13" i="53"/>
  <c r="D5" i="49" s="1"/>
  <c r="C73" i="19"/>
  <c r="C97" i="19" s="1"/>
  <c r="B23" i="20" s="1"/>
  <c r="D73" i="19"/>
  <c r="E73" i="19"/>
  <c r="E97" i="19" s="1"/>
  <c r="D23" i="20" s="1"/>
  <c r="F73" i="19"/>
  <c r="F97" i="19" s="1"/>
  <c r="E23" i="20" s="1"/>
  <c r="G73" i="19"/>
  <c r="G97" i="19" s="1"/>
  <c r="F23" i="20" s="1"/>
  <c r="D9" i="35"/>
  <c r="E9" i="35"/>
  <c r="I9" i="35"/>
  <c r="J9" i="35"/>
  <c r="K9" i="35"/>
  <c r="B9" i="35"/>
  <c r="C8" i="33"/>
  <c r="D8" i="33"/>
  <c r="E8" i="33"/>
  <c r="F8" i="33"/>
  <c r="G8" i="33"/>
  <c r="B8" i="33"/>
  <c r="J16" i="56"/>
  <c r="B15" i="54" s="1"/>
  <c r="J15" i="54" s="1"/>
  <c r="J21" i="56"/>
  <c r="B17" i="54" s="1"/>
  <c r="J17" i="54" s="1"/>
  <c r="J22" i="56"/>
  <c r="B18" i="54" s="1"/>
  <c r="J18" i="54" s="1"/>
  <c r="J23" i="56"/>
  <c r="B19" i="54" s="1"/>
  <c r="J19" i="54" s="1"/>
  <c r="J28" i="56"/>
  <c r="B27" i="54" s="1"/>
  <c r="J27" i="54" s="1"/>
  <c r="J29" i="56"/>
  <c r="B28" i="54" s="1"/>
  <c r="J28" i="54" s="1"/>
  <c r="J30" i="56"/>
  <c r="B29" i="54" s="1"/>
  <c r="J29" i="54" s="1"/>
  <c r="J34" i="56"/>
  <c r="B22" i="54" s="1"/>
  <c r="J22" i="54" s="1"/>
  <c r="J35" i="56"/>
  <c r="B23" i="54" s="1"/>
  <c r="J23" i="54" s="1"/>
  <c r="J36" i="56"/>
  <c r="B24" i="54" s="1"/>
  <c r="J24" i="54" s="1"/>
  <c r="J13" i="56"/>
  <c r="B12" i="54" s="1"/>
  <c r="A37" i="55"/>
  <c r="A36" i="55"/>
  <c r="A35" i="55"/>
  <c r="A34" i="55"/>
  <c r="A33" i="55"/>
  <c r="A32" i="55"/>
  <c r="A31" i="55"/>
  <c r="A30" i="55"/>
  <c r="A29" i="55"/>
  <c r="A27" i="55"/>
  <c r="A26" i="55"/>
  <c r="A24" i="55"/>
  <c r="A23" i="55"/>
  <c r="A22" i="55"/>
  <c r="A21" i="55"/>
  <c r="A20" i="55"/>
  <c r="A19" i="55"/>
  <c r="A18" i="55"/>
  <c r="A25" i="55"/>
  <c r="A10" i="55"/>
  <c r="A17" i="55"/>
  <c r="A16" i="55"/>
  <c r="A15" i="55"/>
  <c r="A14" i="55"/>
  <c r="A13" i="55"/>
  <c r="A12" i="55"/>
  <c r="A11" i="55"/>
  <c r="A9" i="55"/>
  <c r="A8" i="55"/>
  <c r="A7" i="55"/>
  <c r="A6" i="55"/>
  <c r="A19" i="49"/>
  <c r="A18" i="49"/>
  <c r="A17" i="49"/>
  <c r="A15" i="49"/>
  <c r="A14" i="49"/>
  <c r="A13" i="49"/>
  <c r="A12" i="49"/>
  <c r="A11" i="49"/>
  <c r="A10" i="49"/>
  <c r="A9" i="49"/>
  <c r="A8" i="49"/>
  <c r="A7" i="49"/>
  <c r="A6" i="49"/>
  <c r="H13" i="53"/>
  <c r="H15" i="53"/>
  <c r="H16" i="53"/>
  <c r="H17" i="53"/>
  <c r="H18" i="53"/>
  <c r="H19" i="53"/>
  <c r="H20" i="53"/>
  <c r="H21" i="53"/>
  <c r="H22" i="53"/>
  <c r="H23" i="53"/>
  <c r="H24" i="53"/>
  <c r="H26" i="53"/>
  <c r="H27" i="53"/>
  <c r="H28" i="53"/>
  <c r="H11" i="52"/>
  <c r="H13" i="52"/>
  <c r="H14" i="52"/>
  <c r="H15" i="52"/>
  <c r="H16" i="52"/>
  <c r="H18" i="52"/>
  <c r="H19" i="52"/>
  <c r="H20" i="52"/>
  <c r="H21" i="52"/>
  <c r="H22" i="52"/>
  <c r="H23" i="52"/>
  <c r="H24" i="52"/>
  <c r="H17" i="52"/>
  <c r="H32" i="52"/>
  <c r="H25" i="52"/>
  <c r="H26" i="52"/>
  <c r="H27" i="52"/>
  <c r="H28" i="52"/>
  <c r="H29" i="52"/>
  <c r="H30" i="52"/>
  <c r="H31" i="52"/>
  <c r="H33" i="52"/>
  <c r="H34" i="52"/>
  <c r="H36" i="52"/>
  <c r="H37" i="52"/>
  <c r="H38" i="52"/>
  <c r="H39" i="52"/>
  <c r="H40" i="52"/>
  <c r="H41" i="52"/>
  <c r="H42" i="52"/>
  <c r="H43" i="52"/>
  <c r="H44" i="52"/>
  <c r="H12" i="54"/>
  <c r="E24" i="25"/>
  <c r="H25" i="24"/>
  <c r="D25" i="24"/>
  <c r="J27" i="44"/>
  <c r="J18" i="44"/>
  <c r="C46" i="27"/>
  <c r="D97" i="19"/>
  <c r="C23" i="20" s="1"/>
  <c r="K73" i="19"/>
  <c r="K97" i="19" s="1"/>
  <c r="H23" i="20" s="1"/>
  <c r="A73" i="19"/>
  <c r="A97" i="19" s="1"/>
  <c r="K19" i="19"/>
  <c r="D24" i="8"/>
  <c r="E24" i="8" s="1"/>
  <c r="I27" i="44"/>
  <c r="H27" i="44"/>
  <c r="G27" i="44"/>
  <c r="F27" i="44"/>
  <c r="I18" i="44"/>
  <c r="H18" i="44"/>
  <c r="G18" i="44"/>
  <c r="F18" i="44"/>
  <c r="B11" i="34"/>
  <c r="C11" i="34"/>
  <c r="D11" i="34"/>
  <c r="O11" i="34"/>
  <c r="P11" i="34"/>
  <c r="R11" i="34"/>
  <c r="B39" i="34"/>
  <c r="C39" i="34"/>
  <c r="D39" i="34"/>
  <c r="I39" i="34"/>
  <c r="O39" i="34"/>
  <c r="P39" i="34"/>
  <c r="Q39" i="34"/>
  <c r="R39" i="34"/>
  <c r="E23" i="25"/>
  <c r="H24" i="24"/>
  <c r="D24" i="24"/>
  <c r="Q11" i="11"/>
  <c r="Q12" i="11"/>
  <c r="R12" i="11" s="1"/>
  <c r="Q13" i="11"/>
  <c r="R13" i="11" s="1"/>
  <c r="Q15" i="11"/>
  <c r="R15" i="11" s="1"/>
  <c r="Q16" i="11"/>
  <c r="Q17" i="11"/>
  <c r="R17" i="11" s="1"/>
  <c r="Q18" i="11"/>
  <c r="R18" i="11" s="1"/>
  <c r="Q19" i="11"/>
  <c r="R19" i="11" s="1"/>
  <c r="Q20" i="11"/>
  <c r="R20" i="11" s="1"/>
  <c r="Q21" i="11"/>
  <c r="R21" i="11" s="1"/>
  <c r="Q14" i="11"/>
  <c r="R14" i="11" s="1"/>
  <c r="Q29" i="11"/>
  <c r="R29" i="11" s="1"/>
  <c r="Q22" i="11"/>
  <c r="R22" i="11" s="1"/>
  <c r="Q23" i="11"/>
  <c r="R23" i="11" s="1"/>
  <c r="Q24" i="11"/>
  <c r="R24" i="11" s="1"/>
  <c r="Q25" i="11"/>
  <c r="R25" i="11" s="1"/>
  <c r="Q26" i="11"/>
  <c r="Q27" i="11"/>
  <c r="R27" i="11" s="1"/>
  <c r="Q28" i="11"/>
  <c r="R28" i="11" s="1"/>
  <c r="Q30" i="11"/>
  <c r="R30" i="11" s="1"/>
  <c r="Q31" i="11"/>
  <c r="Q32" i="11"/>
  <c r="R32" i="11" s="1"/>
  <c r="Q33" i="11"/>
  <c r="R33" i="11" s="1"/>
  <c r="Q34" i="11"/>
  <c r="R34" i="11" s="1"/>
  <c r="Q35" i="11"/>
  <c r="R35" i="11" s="1"/>
  <c r="Q36" i="11"/>
  <c r="R36" i="11" s="1"/>
  <c r="Q37" i="11"/>
  <c r="R37" i="11" s="1"/>
  <c r="Q38" i="11"/>
  <c r="R38" i="11" s="1"/>
  <c r="Q39" i="11"/>
  <c r="Q40" i="11"/>
  <c r="R40" i="11" s="1"/>
  <c r="Q41" i="11"/>
  <c r="R41" i="11" s="1"/>
  <c r="Q10" i="11"/>
  <c r="R10" i="11" s="1"/>
  <c r="C89" i="27"/>
  <c r="C128" i="27" s="1"/>
  <c r="B11" i="31" s="1"/>
  <c r="D89" i="27"/>
  <c r="E89" i="27"/>
  <c r="E128" i="27" s="1"/>
  <c r="D11" i="31" s="1"/>
  <c r="F89" i="27"/>
  <c r="F128" i="27" s="1"/>
  <c r="E11" i="31" s="1"/>
  <c r="G89" i="27"/>
  <c r="G128" i="27" s="1"/>
  <c r="F11" i="31" s="1"/>
  <c r="K8" i="27"/>
  <c r="C90" i="27"/>
  <c r="C129" i="27" s="1"/>
  <c r="B12" i="31" s="1"/>
  <c r="D90" i="27"/>
  <c r="D129" i="27" s="1"/>
  <c r="C12" i="31" s="1"/>
  <c r="E90" i="27"/>
  <c r="E129" i="27" s="1"/>
  <c r="D12" i="31" s="1"/>
  <c r="F90" i="27"/>
  <c r="G90" i="27"/>
  <c r="G129" i="27" s="1"/>
  <c r="F12" i="31" s="1"/>
  <c r="K9" i="27"/>
  <c r="C91" i="27"/>
  <c r="D91" i="27"/>
  <c r="E91" i="27"/>
  <c r="F91" i="27"/>
  <c r="G91" i="27"/>
  <c r="G130" i="27" s="1"/>
  <c r="F13" i="31" s="1"/>
  <c r="K10" i="27"/>
  <c r="C92" i="27"/>
  <c r="C131" i="27" s="1"/>
  <c r="B14" i="31" s="1"/>
  <c r="D92" i="27"/>
  <c r="D131" i="27" s="1"/>
  <c r="C14" i="31" s="1"/>
  <c r="E92" i="27"/>
  <c r="E131" i="27" s="1"/>
  <c r="D14" i="31" s="1"/>
  <c r="F92" i="27"/>
  <c r="G92" i="27"/>
  <c r="G131" i="27" s="1"/>
  <c r="F14" i="31" s="1"/>
  <c r="K11" i="27"/>
  <c r="C94" i="27"/>
  <c r="C133" i="27" s="1"/>
  <c r="B16" i="31" s="1"/>
  <c r="D94" i="27"/>
  <c r="D133" i="27" s="1"/>
  <c r="C16" i="31" s="1"/>
  <c r="E94" i="27"/>
  <c r="E133" i="27" s="1"/>
  <c r="D16" i="31" s="1"/>
  <c r="F94" i="27"/>
  <c r="G94" i="27"/>
  <c r="G133" i="27" s="1"/>
  <c r="F16" i="31" s="1"/>
  <c r="K13" i="27"/>
  <c r="C95" i="27"/>
  <c r="D95" i="27"/>
  <c r="D134" i="27" s="1"/>
  <c r="C17" i="31" s="1"/>
  <c r="E95" i="27"/>
  <c r="E134" i="27" s="1"/>
  <c r="D17" i="31" s="1"/>
  <c r="F95" i="27"/>
  <c r="F134" i="27" s="1"/>
  <c r="E17" i="31" s="1"/>
  <c r="G95" i="27"/>
  <c r="G134" i="27" s="1"/>
  <c r="F17" i="31" s="1"/>
  <c r="K14" i="27"/>
  <c r="C96" i="27"/>
  <c r="C135" i="27" s="1"/>
  <c r="B18" i="31" s="1"/>
  <c r="D96" i="27"/>
  <c r="E96" i="27"/>
  <c r="F96" i="27"/>
  <c r="G96" i="27"/>
  <c r="G135" i="27" s="1"/>
  <c r="F18" i="31" s="1"/>
  <c r="K15" i="27"/>
  <c r="C97" i="27"/>
  <c r="C136" i="27" s="1"/>
  <c r="B19" i="31" s="1"/>
  <c r="D97" i="27"/>
  <c r="D136" i="27" s="1"/>
  <c r="C19" i="31" s="1"/>
  <c r="E97" i="27"/>
  <c r="E136" i="27" s="1"/>
  <c r="D19" i="31" s="1"/>
  <c r="F97" i="27"/>
  <c r="F136" i="27" s="1"/>
  <c r="E19" i="31" s="1"/>
  <c r="G97" i="27"/>
  <c r="K16" i="27"/>
  <c r="C98" i="27"/>
  <c r="C137" i="27" s="1"/>
  <c r="B20" i="31" s="1"/>
  <c r="D98" i="27"/>
  <c r="E98" i="27"/>
  <c r="F98" i="27"/>
  <c r="F137" i="27" s="1"/>
  <c r="E20" i="31" s="1"/>
  <c r="G98" i="27"/>
  <c r="G137" i="27" s="1"/>
  <c r="F20" i="31" s="1"/>
  <c r="K17" i="27"/>
  <c r="C99" i="27"/>
  <c r="D99" i="27"/>
  <c r="D138" i="27" s="1"/>
  <c r="C21" i="31" s="1"/>
  <c r="E99" i="27"/>
  <c r="E138" i="27" s="1"/>
  <c r="D21" i="31" s="1"/>
  <c r="F99" i="27"/>
  <c r="F138" i="27" s="1"/>
  <c r="E21" i="31" s="1"/>
  <c r="G99" i="27"/>
  <c r="G138" i="27" s="1"/>
  <c r="F21" i="31" s="1"/>
  <c r="K18" i="27"/>
  <c r="C100" i="27"/>
  <c r="C139" i="27" s="1"/>
  <c r="B22" i="31" s="1"/>
  <c r="D100" i="27"/>
  <c r="D139" i="27" s="1"/>
  <c r="C22" i="31" s="1"/>
  <c r="E100" i="27"/>
  <c r="E139" i="27" s="1"/>
  <c r="D22" i="31" s="1"/>
  <c r="F100" i="27"/>
  <c r="F139" i="27" s="1"/>
  <c r="E22" i="31" s="1"/>
  <c r="G100" i="27"/>
  <c r="G139" i="27" s="1"/>
  <c r="F22" i="31" s="1"/>
  <c r="K19" i="27"/>
  <c r="C93" i="27"/>
  <c r="C132" i="27" s="1"/>
  <c r="B15" i="31" s="1"/>
  <c r="D93" i="27"/>
  <c r="D132" i="27" s="1"/>
  <c r="C15" i="31" s="1"/>
  <c r="E93" i="27"/>
  <c r="E132" i="27" s="1"/>
  <c r="D15" i="31" s="1"/>
  <c r="F93" i="27"/>
  <c r="F132" i="27" s="1"/>
  <c r="E15" i="31" s="1"/>
  <c r="G93" i="27"/>
  <c r="K12" i="27"/>
  <c r="C108" i="27"/>
  <c r="C147" i="27" s="1"/>
  <c r="B30" i="31" s="1"/>
  <c r="D108" i="27"/>
  <c r="E108" i="27"/>
  <c r="E147" i="27" s="1"/>
  <c r="D30" i="31" s="1"/>
  <c r="F108" i="27"/>
  <c r="F147" i="27" s="1"/>
  <c r="E30" i="31" s="1"/>
  <c r="G108" i="27"/>
  <c r="G147" i="27" s="1"/>
  <c r="F30" i="31" s="1"/>
  <c r="K27" i="27"/>
  <c r="C101" i="27"/>
  <c r="D101" i="27"/>
  <c r="D140" i="27" s="1"/>
  <c r="C23" i="31" s="1"/>
  <c r="E101" i="27"/>
  <c r="E140" i="27" s="1"/>
  <c r="D23" i="31" s="1"/>
  <c r="F101" i="27"/>
  <c r="G101" i="27"/>
  <c r="G140" i="27" s="1"/>
  <c r="F23" i="31" s="1"/>
  <c r="K20" i="27"/>
  <c r="C102" i="27"/>
  <c r="C141" i="27" s="1"/>
  <c r="B24" i="31" s="1"/>
  <c r="D102" i="27"/>
  <c r="E102" i="27"/>
  <c r="E141" i="27" s="1"/>
  <c r="D24" i="31" s="1"/>
  <c r="F102" i="27"/>
  <c r="F141" i="27" s="1"/>
  <c r="E24" i="31" s="1"/>
  <c r="G102" i="27"/>
  <c r="G141" i="27" s="1"/>
  <c r="F24" i="31" s="1"/>
  <c r="K21" i="27"/>
  <c r="C103" i="27"/>
  <c r="C142" i="27" s="1"/>
  <c r="B25" i="31" s="1"/>
  <c r="D103" i="27"/>
  <c r="D142" i="27" s="1"/>
  <c r="C25" i="31" s="1"/>
  <c r="E103" i="27"/>
  <c r="F103" i="27"/>
  <c r="G103" i="27"/>
  <c r="G142" i="27" s="1"/>
  <c r="F25" i="31" s="1"/>
  <c r="K22" i="27"/>
  <c r="C104" i="27"/>
  <c r="C143" i="27" s="1"/>
  <c r="B26" i="31" s="1"/>
  <c r="D104" i="27"/>
  <c r="E104" i="27"/>
  <c r="F104" i="27"/>
  <c r="G104" i="27"/>
  <c r="G143" i="27" s="1"/>
  <c r="F26" i="31" s="1"/>
  <c r="K23" i="27"/>
  <c r="C105" i="27"/>
  <c r="C144" i="27" s="1"/>
  <c r="B27" i="31" s="1"/>
  <c r="D105" i="27"/>
  <c r="D144" i="27" s="1"/>
  <c r="C27" i="31" s="1"/>
  <c r="E105" i="27"/>
  <c r="F105" i="27"/>
  <c r="G105" i="27"/>
  <c r="G144" i="27" s="1"/>
  <c r="F27" i="31" s="1"/>
  <c r="K24" i="27"/>
  <c r="C106" i="27"/>
  <c r="C145" i="27" s="1"/>
  <c r="B28" i="31" s="1"/>
  <c r="D106" i="27"/>
  <c r="E106" i="27"/>
  <c r="F106" i="27"/>
  <c r="F145" i="27" s="1"/>
  <c r="E28" i="31" s="1"/>
  <c r="G106" i="27"/>
  <c r="G145" i="27" s="1"/>
  <c r="F28" i="31" s="1"/>
  <c r="K25" i="27"/>
  <c r="C107" i="27"/>
  <c r="C146" i="27" s="1"/>
  <c r="B29" i="31" s="1"/>
  <c r="D107" i="27"/>
  <c r="E107" i="27"/>
  <c r="F107" i="27"/>
  <c r="G107" i="27"/>
  <c r="G146" i="27" s="1"/>
  <c r="F29" i="31" s="1"/>
  <c r="K26" i="27"/>
  <c r="C109" i="27"/>
  <c r="C148" i="27" s="1"/>
  <c r="B31" i="31" s="1"/>
  <c r="D109" i="27"/>
  <c r="E109" i="27"/>
  <c r="F109" i="27"/>
  <c r="F148" i="27" s="1"/>
  <c r="E31" i="31" s="1"/>
  <c r="G109" i="27"/>
  <c r="G148" i="27" s="1"/>
  <c r="F31" i="31" s="1"/>
  <c r="K28" i="27"/>
  <c r="C110" i="27"/>
  <c r="C149" i="27" s="1"/>
  <c r="B32" i="31" s="1"/>
  <c r="D110" i="27"/>
  <c r="D149" i="27" s="1"/>
  <c r="C32" i="31" s="1"/>
  <c r="E110" i="27"/>
  <c r="E149" i="27" s="1"/>
  <c r="D32" i="31" s="1"/>
  <c r="F110" i="27"/>
  <c r="G110" i="27"/>
  <c r="K29" i="27"/>
  <c r="C111" i="27"/>
  <c r="C150" i="27" s="1"/>
  <c r="B33" i="31" s="1"/>
  <c r="D111" i="27"/>
  <c r="E111" i="27"/>
  <c r="E150" i="27" s="1"/>
  <c r="D33" i="31" s="1"/>
  <c r="F111" i="27"/>
  <c r="F150" i="27" s="1"/>
  <c r="E33" i="31" s="1"/>
  <c r="G111" i="27"/>
  <c r="G150" i="27" s="1"/>
  <c r="F33" i="31" s="1"/>
  <c r="K30" i="27"/>
  <c r="C112" i="27"/>
  <c r="D112" i="27"/>
  <c r="D151" i="27" s="1"/>
  <c r="C34" i="31" s="1"/>
  <c r="E112" i="27"/>
  <c r="E151" i="27" s="1"/>
  <c r="D34" i="31" s="1"/>
  <c r="F112" i="27"/>
  <c r="G112" i="27"/>
  <c r="G151" i="27" s="1"/>
  <c r="F34" i="31" s="1"/>
  <c r="K31" i="27"/>
  <c r="C113" i="27"/>
  <c r="C152" i="27" s="1"/>
  <c r="B35" i="31" s="1"/>
  <c r="D113" i="27"/>
  <c r="E113" i="27"/>
  <c r="E152" i="27" s="1"/>
  <c r="D35" i="31" s="1"/>
  <c r="F113" i="27"/>
  <c r="F152" i="27" s="1"/>
  <c r="E35" i="31" s="1"/>
  <c r="G113" i="27"/>
  <c r="G152" i="27" s="1"/>
  <c r="F35" i="31" s="1"/>
  <c r="K32" i="27"/>
  <c r="C114" i="27"/>
  <c r="C153" i="27" s="1"/>
  <c r="B36" i="31" s="1"/>
  <c r="D114" i="27"/>
  <c r="E114" i="27"/>
  <c r="E153" i="27" s="1"/>
  <c r="D36" i="31" s="1"/>
  <c r="F114" i="27"/>
  <c r="F153" i="27" s="1"/>
  <c r="E36" i="31" s="1"/>
  <c r="G114" i="27"/>
  <c r="G153" i="27" s="1"/>
  <c r="F36" i="31" s="1"/>
  <c r="K33" i="27"/>
  <c r="C115" i="27"/>
  <c r="C154" i="27" s="1"/>
  <c r="B37" i="31" s="1"/>
  <c r="D115" i="27"/>
  <c r="D154" i="27" s="1"/>
  <c r="C37" i="31" s="1"/>
  <c r="E115" i="27"/>
  <c r="F115" i="27"/>
  <c r="F154" i="27" s="1"/>
  <c r="E37" i="31" s="1"/>
  <c r="G115" i="27"/>
  <c r="G154" i="27" s="1"/>
  <c r="F37" i="31" s="1"/>
  <c r="K34" i="27"/>
  <c r="C116" i="27"/>
  <c r="C155" i="27" s="1"/>
  <c r="B38" i="31" s="1"/>
  <c r="D116" i="27"/>
  <c r="E116" i="27"/>
  <c r="E155" i="27" s="1"/>
  <c r="D38" i="31" s="1"/>
  <c r="F116" i="27"/>
  <c r="G116" i="27"/>
  <c r="G155" i="27" s="1"/>
  <c r="F38" i="31" s="1"/>
  <c r="K35" i="27"/>
  <c r="C117" i="27"/>
  <c r="C156" i="27" s="1"/>
  <c r="B39" i="31" s="1"/>
  <c r="D117" i="27"/>
  <c r="E117" i="27"/>
  <c r="E156" i="27" s="1"/>
  <c r="D39" i="31" s="1"/>
  <c r="F117" i="27"/>
  <c r="F156" i="27" s="1"/>
  <c r="E39" i="31" s="1"/>
  <c r="G117" i="27"/>
  <c r="G156" i="27" s="1"/>
  <c r="F39" i="31" s="1"/>
  <c r="K36" i="27"/>
  <c r="C118" i="27"/>
  <c r="C157" i="27" s="1"/>
  <c r="B40" i="31" s="1"/>
  <c r="D118" i="27"/>
  <c r="D157" i="27" s="1"/>
  <c r="C40" i="31" s="1"/>
  <c r="E118" i="27"/>
  <c r="F118" i="27"/>
  <c r="G118" i="27"/>
  <c r="G157" i="27" s="1"/>
  <c r="F40" i="31" s="1"/>
  <c r="K37" i="27"/>
  <c r="C119" i="27"/>
  <c r="D119" i="27"/>
  <c r="D158" i="27" s="1"/>
  <c r="C41" i="31" s="1"/>
  <c r="E119" i="27"/>
  <c r="E158" i="27" s="1"/>
  <c r="D41" i="31" s="1"/>
  <c r="F119" i="27"/>
  <c r="F158" i="27" s="1"/>
  <c r="E41" i="31" s="1"/>
  <c r="G119" i="27"/>
  <c r="G158" i="27" s="1"/>
  <c r="F41" i="31" s="1"/>
  <c r="K38" i="27"/>
  <c r="C120" i="27"/>
  <c r="C159" i="27" s="1"/>
  <c r="B42" i="31" s="1"/>
  <c r="D120" i="27"/>
  <c r="E120" i="27"/>
  <c r="E159" i="27" s="1"/>
  <c r="D42" i="31" s="1"/>
  <c r="F120" i="27"/>
  <c r="G120" i="27"/>
  <c r="G159" i="27" s="1"/>
  <c r="F42" i="31" s="1"/>
  <c r="K39" i="27"/>
  <c r="C87" i="27"/>
  <c r="D87" i="27"/>
  <c r="D126" i="27" s="1"/>
  <c r="C9" i="31" s="1"/>
  <c r="E87" i="27"/>
  <c r="E126" i="27" s="1"/>
  <c r="D9" i="31" s="1"/>
  <c r="F87" i="27"/>
  <c r="G87" i="27"/>
  <c r="G126" i="27" s="1"/>
  <c r="F9" i="31" s="1"/>
  <c r="K6" i="27"/>
  <c r="C30" i="18"/>
  <c r="D48" i="18"/>
  <c r="F48" i="18"/>
  <c r="F69" i="18" s="1"/>
  <c r="E8" i="30" s="1"/>
  <c r="C49" i="27"/>
  <c r="C50" i="27"/>
  <c r="C51" i="27"/>
  <c r="C53" i="27"/>
  <c r="C54" i="27"/>
  <c r="C55" i="27"/>
  <c r="C56" i="27"/>
  <c r="C57" i="27"/>
  <c r="C58" i="27"/>
  <c r="C59" i="27"/>
  <c r="C52" i="27"/>
  <c r="C67" i="27"/>
  <c r="C60" i="27"/>
  <c r="C61" i="27"/>
  <c r="C62" i="27"/>
  <c r="C63" i="27"/>
  <c r="C64" i="27"/>
  <c r="C65" i="27"/>
  <c r="C66" i="27"/>
  <c r="C68" i="27"/>
  <c r="C69" i="27"/>
  <c r="C70" i="27"/>
  <c r="C71" i="27"/>
  <c r="C72" i="27"/>
  <c r="C73" i="27"/>
  <c r="C74" i="27"/>
  <c r="C75" i="27"/>
  <c r="C76" i="27"/>
  <c r="C77" i="27"/>
  <c r="C78" i="27"/>
  <c r="C79" i="27"/>
  <c r="C48" i="27"/>
  <c r="K8" i="18"/>
  <c r="D50" i="18"/>
  <c r="D71" i="18" s="1"/>
  <c r="C10" i="30" s="1"/>
  <c r="E50" i="18"/>
  <c r="E71" i="18" s="1"/>
  <c r="D10" i="30" s="1"/>
  <c r="K9" i="18"/>
  <c r="G51" i="18"/>
  <c r="G72" i="18" s="1"/>
  <c r="F11" i="30" s="1"/>
  <c r="K10" i="18"/>
  <c r="E52" i="18"/>
  <c r="E73" i="18" s="1"/>
  <c r="D12" i="30" s="1"/>
  <c r="K11" i="18"/>
  <c r="C53" i="18"/>
  <c r="C74" i="18" s="1"/>
  <c r="B13" i="30" s="1"/>
  <c r="K12" i="18"/>
  <c r="E54" i="18"/>
  <c r="E75" i="18" s="1"/>
  <c r="D14" i="30" s="1"/>
  <c r="K13" i="18"/>
  <c r="G55" i="18"/>
  <c r="G76" i="18" s="1"/>
  <c r="F15" i="30" s="1"/>
  <c r="K14" i="18"/>
  <c r="K15" i="18"/>
  <c r="D57" i="18"/>
  <c r="D78" i="18" s="1"/>
  <c r="C17" i="30" s="1"/>
  <c r="F57" i="18"/>
  <c r="F78" i="18" s="1"/>
  <c r="E17" i="30" s="1"/>
  <c r="K16" i="18"/>
  <c r="E58" i="18"/>
  <c r="E79" i="18" s="1"/>
  <c r="D18" i="30" s="1"/>
  <c r="K17" i="18"/>
  <c r="E59" i="18"/>
  <c r="E80" i="18" s="1"/>
  <c r="D19" i="30" s="1"/>
  <c r="K18" i="18"/>
  <c r="K19" i="18"/>
  <c r="F61" i="18"/>
  <c r="F82" i="18" s="1"/>
  <c r="E21" i="30" s="1"/>
  <c r="G61" i="18"/>
  <c r="G82" i="18" s="1"/>
  <c r="F21" i="30" s="1"/>
  <c r="K20" i="18"/>
  <c r="K21" i="18"/>
  <c r="C63" i="18"/>
  <c r="C84" i="18" s="1"/>
  <c r="B23" i="30" s="1"/>
  <c r="E63" i="18"/>
  <c r="E84" i="18" s="1"/>
  <c r="D23" i="30" s="1"/>
  <c r="G63" i="18"/>
  <c r="G84" i="18" s="1"/>
  <c r="F23" i="30" s="1"/>
  <c r="K6" i="18"/>
  <c r="C126" i="27"/>
  <c r="B9" i="31" s="1"/>
  <c r="M87" i="27"/>
  <c r="M126" i="27" s="1"/>
  <c r="H9" i="31" s="1"/>
  <c r="M120" i="27"/>
  <c r="M159" i="27" s="1"/>
  <c r="H42" i="31" s="1"/>
  <c r="F159" i="27"/>
  <c r="E42" i="31" s="1"/>
  <c r="M119" i="27"/>
  <c r="M158" i="27" s="1"/>
  <c r="H41" i="31" s="1"/>
  <c r="M118" i="27"/>
  <c r="M157" i="27" s="1"/>
  <c r="H40" i="31" s="1"/>
  <c r="F157" i="27"/>
  <c r="E40" i="31" s="1"/>
  <c r="M117" i="27"/>
  <c r="M156" i="27" s="1"/>
  <c r="H39" i="31" s="1"/>
  <c r="D156" i="27"/>
  <c r="C39" i="31" s="1"/>
  <c r="M116" i="27"/>
  <c r="M155" i="27" s="1"/>
  <c r="H38" i="31" s="1"/>
  <c r="F155" i="27"/>
  <c r="E38" i="31" s="1"/>
  <c r="D155" i="27"/>
  <c r="C38" i="31" s="1"/>
  <c r="M115" i="27"/>
  <c r="M154" i="27" s="1"/>
  <c r="H37" i="31" s="1"/>
  <c r="E154" i="27"/>
  <c r="D37" i="31" s="1"/>
  <c r="M114" i="27"/>
  <c r="M153" i="27" s="1"/>
  <c r="H36" i="31" s="1"/>
  <c r="M113" i="27"/>
  <c r="M152" i="27" s="1"/>
  <c r="H35" i="31" s="1"/>
  <c r="D152" i="27"/>
  <c r="C35" i="31" s="1"/>
  <c r="M112" i="27"/>
  <c r="M151" i="27" s="1"/>
  <c r="H34" i="31" s="1"/>
  <c r="F151" i="27"/>
  <c r="E34" i="31" s="1"/>
  <c r="C151" i="27"/>
  <c r="B34" i="31" s="1"/>
  <c r="M111" i="27"/>
  <c r="M150" i="27" s="1"/>
  <c r="H33" i="31" s="1"/>
  <c r="D150" i="27"/>
  <c r="C33" i="31" s="1"/>
  <c r="M110" i="27"/>
  <c r="M149" i="27" s="1"/>
  <c r="H32" i="31" s="1"/>
  <c r="G149" i="27"/>
  <c r="F32" i="31" s="1"/>
  <c r="F149" i="27"/>
  <c r="E32" i="31" s="1"/>
  <c r="M109" i="27"/>
  <c r="M148" i="27" s="1"/>
  <c r="H31" i="31" s="1"/>
  <c r="E148" i="27"/>
  <c r="D31" i="31" s="1"/>
  <c r="D148" i="27"/>
  <c r="C31" i="31" s="1"/>
  <c r="M107" i="27"/>
  <c r="M146" i="27" s="1"/>
  <c r="H29" i="31" s="1"/>
  <c r="F146" i="27"/>
  <c r="E29" i="31" s="1"/>
  <c r="D146" i="27"/>
  <c r="C29" i="31" s="1"/>
  <c r="M106" i="27"/>
  <c r="M145" i="27" s="1"/>
  <c r="H28" i="31" s="1"/>
  <c r="E145" i="27"/>
  <c r="D28" i="31" s="1"/>
  <c r="D145" i="27"/>
  <c r="C28" i="31" s="1"/>
  <c r="M105" i="27"/>
  <c r="M144" i="27" s="1"/>
  <c r="H27" i="31" s="1"/>
  <c r="F144" i="27"/>
  <c r="E27" i="31" s="1"/>
  <c r="M104" i="27"/>
  <c r="M143" i="27" s="1"/>
  <c r="H26" i="31" s="1"/>
  <c r="F143" i="27"/>
  <c r="E26" i="31" s="1"/>
  <c r="E143" i="27"/>
  <c r="D26" i="31" s="1"/>
  <c r="D143" i="27"/>
  <c r="C26" i="31" s="1"/>
  <c r="M103" i="27"/>
  <c r="M142" i="27" s="1"/>
  <c r="H25" i="31" s="1"/>
  <c r="F142" i="27"/>
  <c r="E25" i="31" s="1"/>
  <c r="M102" i="27"/>
  <c r="M141" i="27" s="1"/>
  <c r="H24" i="31" s="1"/>
  <c r="D141" i="27"/>
  <c r="C24" i="31" s="1"/>
  <c r="M101" i="27"/>
  <c r="M140" i="27" s="1"/>
  <c r="H23" i="31" s="1"/>
  <c r="F140" i="27"/>
  <c r="E23" i="31" s="1"/>
  <c r="C140" i="27"/>
  <c r="B23" i="31" s="1"/>
  <c r="M108" i="27"/>
  <c r="M147" i="27" s="1"/>
  <c r="H30" i="31" s="1"/>
  <c r="D147" i="27"/>
  <c r="C30" i="31" s="1"/>
  <c r="M93" i="27"/>
  <c r="M132" i="27" s="1"/>
  <c r="H15" i="31" s="1"/>
  <c r="G132" i="27"/>
  <c r="F15" i="31" s="1"/>
  <c r="M100" i="27"/>
  <c r="M139" i="27" s="1"/>
  <c r="H22" i="31" s="1"/>
  <c r="M99" i="27"/>
  <c r="M138" i="27" s="1"/>
  <c r="H21" i="31" s="1"/>
  <c r="C138" i="27"/>
  <c r="B21" i="31" s="1"/>
  <c r="M98" i="27"/>
  <c r="M137" i="27" s="1"/>
  <c r="H20" i="31" s="1"/>
  <c r="E137" i="27"/>
  <c r="D20" i="31" s="1"/>
  <c r="M97" i="27"/>
  <c r="M136" i="27" s="1"/>
  <c r="H19" i="31" s="1"/>
  <c r="G136" i="27"/>
  <c r="F19" i="31" s="1"/>
  <c r="M96" i="27"/>
  <c r="M135" i="27" s="1"/>
  <c r="H18" i="31" s="1"/>
  <c r="F135" i="27"/>
  <c r="E18" i="31" s="1"/>
  <c r="E135" i="27"/>
  <c r="D18" i="31" s="1"/>
  <c r="D135" i="27"/>
  <c r="C18" i="31" s="1"/>
  <c r="M95" i="27"/>
  <c r="M134" i="27" s="1"/>
  <c r="H17" i="31" s="1"/>
  <c r="C134" i="27"/>
  <c r="B17" i="31" s="1"/>
  <c r="M94" i="27"/>
  <c r="M133" i="27" s="1"/>
  <c r="H16" i="31" s="1"/>
  <c r="F133" i="27"/>
  <c r="E16" i="31" s="1"/>
  <c r="M92" i="27"/>
  <c r="M131" i="27" s="1"/>
  <c r="H14" i="31" s="1"/>
  <c r="F131" i="27"/>
  <c r="E14" i="31" s="1"/>
  <c r="M91" i="27"/>
  <c r="M130" i="27" s="1"/>
  <c r="H13" i="31" s="1"/>
  <c r="F130" i="27"/>
  <c r="E13" i="31" s="1"/>
  <c r="E130" i="27"/>
  <c r="D13" i="31" s="1"/>
  <c r="D130" i="27"/>
  <c r="C13" i="31" s="1"/>
  <c r="M90" i="27"/>
  <c r="M129" i="27" s="1"/>
  <c r="H12" i="31" s="1"/>
  <c r="F129" i="27"/>
  <c r="E12" i="31" s="1"/>
  <c r="M89" i="27"/>
  <c r="M128" i="27" s="1"/>
  <c r="H11" i="31" s="1"/>
  <c r="D128" i="27"/>
  <c r="C11" i="31" s="1"/>
  <c r="M63" i="18"/>
  <c r="M84" i="18" s="1"/>
  <c r="H23" i="30" s="1"/>
  <c r="M62" i="18"/>
  <c r="M83" i="18" s="1"/>
  <c r="H22" i="30" s="1"/>
  <c r="M59" i="18"/>
  <c r="M80" i="18" s="1"/>
  <c r="H19" i="30" s="1"/>
  <c r="M56" i="18"/>
  <c r="Q20" i="2" s="1"/>
  <c r="M55" i="18"/>
  <c r="M76" i="18" s="1"/>
  <c r="H15" i="30" s="1"/>
  <c r="M52" i="18"/>
  <c r="M73" i="18" s="1"/>
  <c r="H12" i="30" s="1"/>
  <c r="M50" i="18"/>
  <c r="M71" i="18" s="1"/>
  <c r="H10" i="30" s="1"/>
  <c r="D72" i="19"/>
  <c r="D96" i="19" s="1"/>
  <c r="C22" i="20" s="1"/>
  <c r="E72" i="19"/>
  <c r="E96" i="19" s="1"/>
  <c r="D22" i="20" s="1"/>
  <c r="F72" i="19"/>
  <c r="F96" i="19" s="1"/>
  <c r="E22" i="20" s="1"/>
  <c r="G72" i="19"/>
  <c r="G96" i="19" s="1"/>
  <c r="F22" i="20" s="1"/>
  <c r="C72" i="19"/>
  <c r="C96" i="19" s="1"/>
  <c r="B22" i="20" s="1"/>
  <c r="K72" i="19"/>
  <c r="K96" i="19" s="1"/>
  <c r="H22" i="20" s="1"/>
  <c r="K8" i="19"/>
  <c r="K9" i="19"/>
  <c r="K10" i="19"/>
  <c r="K11" i="19"/>
  <c r="K12" i="19"/>
  <c r="K13" i="19"/>
  <c r="K14" i="19"/>
  <c r="K15" i="19"/>
  <c r="K16" i="19"/>
  <c r="K17" i="19"/>
  <c r="K18" i="19"/>
  <c r="K7" i="19"/>
  <c r="A72" i="19"/>
  <c r="A96" i="19" s="1"/>
  <c r="D23" i="8"/>
  <c r="E23" i="8" s="1"/>
  <c r="E22" i="25"/>
  <c r="H32" i="24"/>
  <c r="H23" i="24"/>
  <c r="H22" i="24"/>
  <c r="H21" i="24"/>
  <c r="H20" i="24"/>
  <c r="H19" i="24"/>
  <c r="H18" i="24"/>
  <c r="H17" i="24"/>
  <c r="H16" i="24"/>
  <c r="H15" i="24"/>
  <c r="H14" i="24"/>
  <c r="H13" i="24"/>
  <c r="D23" i="24"/>
  <c r="C71" i="19"/>
  <c r="C95" i="19" s="1"/>
  <c r="B21" i="20" s="1"/>
  <c r="D71" i="19"/>
  <c r="D95" i="19" s="1"/>
  <c r="C21" i="20" s="1"/>
  <c r="E71" i="19"/>
  <c r="E95" i="19" s="1"/>
  <c r="D21" i="20" s="1"/>
  <c r="F71" i="19"/>
  <c r="F95" i="19" s="1"/>
  <c r="E21" i="20" s="1"/>
  <c r="G71" i="19"/>
  <c r="G95" i="19" s="1"/>
  <c r="F21" i="20" s="1"/>
  <c r="K71" i="19"/>
  <c r="K95" i="19" s="1"/>
  <c r="H21" i="20" s="1"/>
  <c r="A71" i="19"/>
  <c r="A95" i="19" s="1"/>
  <c r="D22" i="8"/>
  <c r="E22" i="8" s="1"/>
  <c r="C23" i="8"/>
  <c r="E13" i="25"/>
  <c r="E14" i="25"/>
  <c r="E15" i="25"/>
  <c r="E16" i="25"/>
  <c r="E17" i="25"/>
  <c r="E18" i="25"/>
  <c r="E19" i="25"/>
  <c r="E20" i="25"/>
  <c r="E21" i="25"/>
  <c r="E31" i="25"/>
  <c r="E12" i="25"/>
  <c r="D14" i="24"/>
  <c r="D15" i="24"/>
  <c r="D16" i="24"/>
  <c r="D17" i="24"/>
  <c r="D18" i="24"/>
  <c r="D19" i="24"/>
  <c r="D20" i="24"/>
  <c r="D21" i="24"/>
  <c r="D22" i="24"/>
  <c r="D13" i="24"/>
  <c r="D21" i="8"/>
  <c r="F21" i="8" s="1"/>
  <c r="C22" i="8"/>
  <c r="D70" i="19"/>
  <c r="D94" i="19" s="1"/>
  <c r="C20" i="20" s="1"/>
  <c r="E70" i="19"/>
  <c r="E94" i="19" s="1"/>
  <c r="D20" i="20" s="1"/>
  <c r="F70" i="19"/>
  <c r="F94" i="19" s="1"/>
  <c r="E20" i="20" s="1"/>
  <c r="G70" i="19"/>
  <c r="G94" i="19" s="1"/>
  <c r="F20" i="20" s="1"/>
  <c r="K70" i="19"/>
  <c r="K94" i="19" s="1"/>
  <c r="H20" i="20" s="1"/>
  <c r="C70" i="19"/>
  <c r="C94" i="19" s="1"/>
  <c r="B20" i="20" s="1"/>
  <c r="A70" i="19"/>
  <c r="A94" i="19" s="1"/>
  <c r="K69" i="19"/>
  <c r="K93" i="19" s="1"/>
  <c r="H19" i="20" s="1"/>
  <c r="G69" i="19"/>
  <c r="G93" i="19" s="1"/>
  <c r="F19" i="20" s="1"/>
  <c r="F69" i="19"/>
  <c r="F93" i="19" s="1"/>
  <c r="E19" i="20" s="1"/>
  <c r="E69" i="19"/>
  <c r="E93" i="19" s="1"/>
  <c r="D19" i="20" s="1"/>
  <c r="D69" i="19"/>
  <c r="D93" i="19" s="1"/>
  <c r="C19" i="20" s="1"/>
  <c r="C69" i="19"/>
  <c r="C93" i="19" s="1"/>
  <c r="B19" i="20" s="1"/>
  <c r="A69" i="19"/>
  <c r="A93" i="19" s="1"/>
  <c r="K68" i="19"/>
  <c r="K92" i="19" s="1"/>
  <c r="H18" i="20" s="1"/>
  <c r="G68" i="19"/>
  <c r="G92" i="19" s="1"/>
  <c r="F18" i="20" s="1"/>
  <c r="F68" i="19"/>
  <c r="F92" i="19" s="1"/>
  <c r="E18" i="20" s="1"/>
  <c r="E68" i="19"/>
  <c r="E92" i="19" s="1"/>
  <c r="D18" i="20" s="1"/>
  <c r="D68" i="19"/>
  <c r="D92" i="19" s="1"/>
  <c r="C18" i="20" s="1"/>
  <c r="C68" i="19"/>
  <c r="C92" i="19" s="1"/>
  <c r="B18" i="20" s="1"/>
  <c r="A68" i="19"/>
  <c r="A92" i="19" s="1"/>
  <c r="K67" i="19"/>
  <c r="K91" i="19" s="1"/>
  <c r="H17" i="20" s="1"/>
  <c r="G67" i="19"/>
  <c r="G91" i="19" s="1"/>
  <c r="F17" i="20" s="1"/>
  <c r="F67" i="19"/>
  <c r="F91" i="19" s="1"/>
  <c r="E17" i="20" s="1"/>
  <c r="E67" i="19"/>
  <c r="E91" i="19" s="1"/>
  <c r="D17" i="20" s="1"/>
  <c r="D67" i="19"/>
  <c r="D91" i="19" s="1"/>
  <c r="C17" i="20" s="1"/>
  <c r="C67" i="19"/>
  <c r="C91" i="19" s="1"/>
  <c r="B17" i="20" s="1"/>
  <c r="A67" i="19"/>
  <c r="A91" i="19" s="1"/>
  <c r="K66" i="19"/>
  <c r="K90" i="19" s="1"/>
  <c r="H16" i="20" s="1"/>
  <c r="G66" i="19"/>
  <c r="G90" i="19" s="1"/>
  <c r="F16" i="20" s="1"/>
  <c r="F66" i="19"/>
  <c r="F90" i="19" s="1"/>
  <c r="E16" i="20" s="1"/>
  <c r="E66" i="19"/>
  <c r="E90" i="19" s="1"/>
  <c r="D16" i="20" s="1"/>
  <c r="D66" i="19"/>
  <c r="D90" i="19" s="1"/>
  <c r="C16" i="20" s="1"/>
  <c r="C66" i="19"/>
  <c r="C90" i="19" s="1"/>
  <c r="B16" i="20" s="1"/>
  <c r="A66" i="19"/>
  <c r="A90" i="19" s="1"/>
  <c r="K65" i="19"/>
  <c r="K89" i="19" s="1"/>
  <c r="H15" i="20" s="1"/>
  <c r="G65" i="19"/>
  <c r="G89" i="19" s="1"/>
  <c r="F15" i="20" s="1"/>
  <c r="F65" i="19"/>
  <c r="F89" i="19" s="1"/>
  <c r="E15" i="20" s="1"/>
  <c r="E65" i="19"/>
  <c r="E89" i="19" s="1"/>
  <c r="D15" i="20" s="1"/>
  <c r="D65" i="19"/>
  <c r="D89" i="19" s="1"/>
  <c r="C15" i="20" s="1"/>
  <c r="C65" i="19"/>
  <c r="A65" i="19"/>
  <c r="A89" i="19" s="1"/>
  <c r="K64" i="19"/>
  <c r="K88" i="19" s="1"/>
  <c r="H14" i="20" s="1"/>
  <c r="G64" i="19"/>
  <c r="G88" i="19" s="1"/>
  <c r="F14" i="20" s="1"/>
  <c r="F64" i="19"/>
  <c r="F88" i="19" s="1"/>
  <c r="E14" i="20" s="1"/>
  <c r="E64" i="19"/>
  <c r="E88" i="19" s="1"/>
  <c r="D14" i="20" s="1"/>
  <c r="D64" i="19"/>
  <c r="D88" i="19" s="1"/>
  <c r="C14" i="20" s="1"/>
  <c r="C64" i="19"/>
  <c r="C88" i="19" s="1"/>
  <c r="B14" i="20" s="1"/>
  <c r="A64" i="19"/>
  <c r="A88" i="19" s="1"/>
  <c r="K63" i="19"/>
  <c r="K87" i="19" s="1"/>
  <c r="H13" i="20" s="1"/>
  <c r="G63" i="19"/>
  <c r="G87" i="19" s="1"/>
  <c r="F13" i="20" s="1"/>
  <c r="F63" i="19"/>
  <c r="F87" i="19" s="1"/>
  <c r="E13" i="20" s="1"/>
  <c r="E63" i="19"/>
  <c r="E87" i="19" s="1"/>
  <c r="D13" i="20" s="1"/>
  <c r="D63" i="19"/>
  <c r="D87" i="19" s="1"/>
  <c r="C13" i="20" s="1"/>
  <c r="C63" i="19"/>
  <c r="C87" i="19" s="1"/>
  <c r="B13" i="20" s="1"/>
  <c r="A63" i="19"/>
  <c r="A87" i="19" s="1"/>
  <c r="K62" i="19"/>
  <c r="K86" i="19" s="1"/>
  <c r="H12" i="20" s="1"/>
  <c r="G62" i="19"/>
  <c r="G86" i="19" s="1"/>
  <c r="F12" i="20" s="1"/>
  <c r="F62" i="19"/>
  <c r="F86" i="19" s="1"/>
  <c r="E12" i="20" s="1"/>
  <c r="E62" i="19"/>
  <c r="E86" i="19" s="1"/>
  <c r="D12" i="20" s="1"/>
  <c r="D62" i="19"/>
  <c r="D86" i="19" s="1"/>
  <c r="C12" i="20" s="1"/>
  <c r="C62" i="19"/>
  <c r="C86" i="19" s="1"/>
  <c r="B12" i="20" s="1"/>
  <c r="A62" i="19"/>
  <c r="A86" i="19" s="1"/>
  <c r="K61" i="19"/>
  <c r="K85" i="19" s="1"/>
  <c r="H11" i="20" s="1"/>
  <c r="G61" i="19"/>
  <c r="G85" i="19" s="1"/>
  <c r="F11" i="20" s="1"/>
  <c r="F61" i="19"/>
  <c r="F85" i="19" s="1"/>
  <c r="E11" i="20" s="1"/>
  <c r="E61" i="19"/>
  <c r="E85" i="19" s="1"/>
  <c r="D11" i="20" s="1"/>
  <c r="D61" i="19"/>
  <c r="D85" i="19" s="1"/>
  <c r="C11" i="20" s="1"/>
  <c r="C61" i="19"/>
  <c r="C85" i="19" s="1"/>
  <c r="B11" i="20" s="1"/>
  <c r="A61" i="19"/>
  <c r="A85" i="19" s="1"/>
  <c r="D20" i="8"/>
  <c r="E20" i="8" s="1"/>
  <c r="C21" i="8"/>
  <c r="D19" i="8"/>
  <c r="F19" i="8" s="1"/>
  <c r="C20" i="8"/>
  <c r="D13" i="8"/>
  <c r="F13" i="8" s="1"/>
  <c r="D14" i="8"/>
  <c r="E14" i="8" s="1"/>
  <c r="D15" i="8"/>
  <c r="F15" i="8" s="1"/>
  <c r="D16" i="8"/>
  <c r="E16" i="8" s="1"/>
  <c r="D17" i="8"/>
  <c r="F17" i="8" s="1"/>
  <c r="D18" i="8"/>
  <c r="F18" i="8" s="1"/>
  <c r="D12" i="8"/>
  <c r="F12" i="8" s="1"/>
  <c r="C12" i="8"/>
  <c r="C13" i="8"/>
  <c r="C14" i="8"/>
  <c r="C15" i="8"/>
  <c r="C16" i="8"/>
  <c r="C17" i="8"/>
  <c r="C18" i="8"/>
  <c r="C19" i="8"/>
  <c r="C11" i="8"/>
  <c r="Q23" i="2"/>
  <c r="C89" i="19"/>
  <c r="B15" i="20" s="1"/>
  <c r="F22" i="8"/>
  <c r="K90" i="27" l="1"/>
  <c r="K129" i="27" s="1"/>
  <c r="G12" i="31" s="1"/>
  <c r="K120" i="27"/>
  <c r="K159" i="27" s="1"/>
  <c r="G42" i="31" s="1"/>
  <c r="K114" i="27"/>
  <c r="K153" i="27" s="1"/>
  <c r="G36" i="31" s="1"/>
  <c r="D8" i="20"/>
  <c r="E8" i="20"/>
  <c r="B8" i="20"/>
  <c r="F8" i="20"/>
  <c r="C8" i="20"/>
  <c r="H8" i="20"/>
  <c r="K92" i="27"/>
  <c r="K131" i="27" s="1"/>
  <c r="G14" i="31" s="1"/>
  <c r="K113" i="27"/>
  <c r="K152" i="27" s="1"/>
  <c r="G35" i="31" s="1"/>
  <c r="K106" i="27"/>
  <c r="K145" i="27" s="1"/>
  <c r="G28" i="31" s="1"/>
  <c r="F14" i="8"/>
  <c r="D153" i="27"/>
  <c r="C36" i="31" s="1"/>
  <c r="D159" i="27"/>
  <c r="C42" i="31" s="1"/>
  <c r="K98" i="27"/>
  <c r="K137" i="27" s="1"/>
  <c r="G20" i="31" s="1"/>
  <c r="K96" i="27"/>
  <c r="I68" i="19"/>
  <c r="I92" i="19" s="1"/>
  <c r="G18" i="20" s="1"/>
  <c r="E15" i="8"/>
  <c r="Q27" i="2"/>
  <c r="R27" i="2" s="1"/>
  <c r="K118" i="27"/>
  <c r="K157" i="27" s="1"/>
  <c r="G40" i="31" s="1"/>
  <c r="K107" i="27"/>
  <c r="K146" i="27" s="1"/>
  <c r="G29" i="31" s="1"/>
  <c r="K105" i="27"/>
  <c r="K103" i="27"/>
  <c r="K142" i="27" s="1"/>
  <c r="G25" i="31" s="1"/>
  <c r="K135" i="27"/>
  <c r="G18" i="31" s="1"/>
  <c r="D137" i="27"/>
  <c r="C20" i="31" s="1"/>
  <c r="K144" i="27"/>
  <c r="G27" i="31" s="1"/>
  <c r="E157" i="27"/>
  <c r="D40" i="31" s="1"/>
  <c r="K119" i="27"/>
  <c r="K158" i="27" s="1"/>
  <c r="G41" i="31" s="1"/>
  <c r="K108" i="27"/>
  <c r="K147" i="27" s="1"/>
  <c r="G30" i="31" s="1"/>
  <c r="K91" i="27"/>
  <c r="K130" i="27" s="1"/>
  <c r="G13" i="31" s="1"/>
  <c r="K87" i="27"/>
  <c r="K126" i="27" s="1"/>
  <c r="G9" i="31" s="1"/>
  <c r="K104" i="27"/>
  <c r="K143" i="27" s="1"/>
  <c r="G26" i="31" s="1"/>
  <c r="K109" i="27"/>
  <c r="K148" i="27" s="1"/>
  <c r="G31" i="31" s="1"/>
  <c r="K101" i="27"/>
  <c r="K140" i="27" s="1"/>
  <c r="G23" i="31" s="1"/>
  <c r="K100" i="27"/>
  <c r="K139" i="27" s="1"/>
  <c r="G22" i="31" s="1"/>
  <c r="K110" i="27"/>
  <c r="K149" i="27" s="1"/>
  <c r="G32" i="31" s="1"/>
  <c r="K99" i="27"/>
  <c r="K138" i="27" s="1"/>
  <c r="G21" i="31" s="1"/>
  <c r="K117" i="27"/>
  <c r="K156" i="27" s="1"/>
  <c r="G39" i="31" s="1"/>
  <c r="K97" i="27"/>
  <c r="K136" i="27" s="1"/>
  <c r="G19" i="31" s="1"/>
  <c r="K112" i="27"/>
  <c r="K151" i="27" s="1"/>
  <c r="G34" i="31" s="1"/>
  <c r="K102" i="27"/>
  <c r="K141" i="27" s="1"/>
  <c r="G24" i="31" s="1"/>
  <c r="K111" i="27"/>
  <c r="K150" i="27" s="1"/>
  <c r="G33" i="31" s="1"/>
  <c r="E142" i="27"/>
  <c r="D25" i="31" s="1"/>
  <c r="E144" i="27"/>
  <c r="D27" i="31" s="1"/>
  <c r="E146" i="27"/>
  <c r="D29" i="31" s="1"/>
  <c r="C158" i="27"/>
  <c r="B41" i="31" s="1"/>
  <c r="F126" i="27"/>
  <c r="E9" i="31" s="1"/>
  <c r="K95" i="27"/>
  <c r="K134" i="27" s="1"/>
  <c r="G17" i="31" s="1"/>
  <c r="K116" i="27"/>
  <c r="K155" i="27" s="1"/>
  <c r="G38" i="31" s="1"/>
  <c r="C130" i="27"/>
  <c r="B13" i="31" s="1"/>
  <c r="K93" i="27"/>
  <c r="K132" i="27" s="1"/>
  <c r="G15" i="31" s="1"/>
  <c r="D62" i="18"/>
  <c r="D83" i="18" s="1"/>
  <c r="C22" i="30" s="1"/>
  <c r="C39" i="18"/>
  <c r="G59" i="18"/>
  <c r="G80" i="18" s="1"/>
  <c r="F19" i="30" s="1"/>
  <c r="C59" i="18"/>
  <c r="C80" i="18" s="1"/>
  <c r="B19" i="30" s="1"/>
  <c r="G56" i="18"/>
  <c r="G77" i="18" s="1"/>
  <c r="F16" i="30" s="1"/>
  <c r="C55" i="18"/>
  <c r="C76" i="18" s="1"/>
  <c r="B15" i="30" s="1"/>
  <c r="F52" i="18"/>
  <c r="F73" i="18" s="1"/>
  <c r="E12" i="30" s="1"/>
  <c r="C50" i="18"/>
  <c r="C71" i="18" s="1"/>
  <c r="B10" i="30" s="1"/>
  <c r="Q19" i="2"/>
  <c r="D52" i="18"/>
  <c r="D73" i="18" s="1"/>
  <c r="C12" i="30" s="1"/>
  <c r="M60" i="18"/>
  <c r="C58" i="18"/>
  <c r="C79" i="18" s="1"/>
  <c r="B18" i="30" s="1"/>
  <c r="G54" i="18"/>
  <c r="G75" i="18" s="1"/>
  <c r="F14" i="30" s="1"/>
  <c r="C54" i="18"/>
  <c r="F50" i="18"/>
  <c r="F71" i="18" s="1"/>
  <c r="E10" i="30" s="1"/>
  <c r="G50" i="18"/>
  <c r="G71" i="18" s="1"/>
  <c r="F10" i="30" s="1"/>
  <c r="F54" i="18"/>
  <c r="F75" i="18" s="1"/>
  <c r="E14" i="30" s="1"/>
  <c r="D54" i="18"/>
  <c r="D75" i="18" s="1"/>
  <c r="C14" i="30" s="1"/>
  <c r="F62" i="18"/>
  <c r="F83" i="18" s="1"/>
  <c r="E22" i="30" s="1"/>
  <c r="G60" i="18"/>
  <c r="G81" i="18" s="1"/>
  <c r="F20" i="30" s="1"/>
  <c r="C60" i="18"/>
  <c r="E56" i="18"/>
  <c r="E77" i="18" s="1"/>
  <c r="D16" i="30" s="1"/>
  <c r="E53" i="18"/>
  <c r="E74" i="18" s="1"/>
  <c r="D13" i="30" s="1"/>
  <c r="G62" i="18"/>
  <c r="G83" i="18" s="1"/>
  <c r="F22" i="30" s="1"/>
  <c r="E62" i="18"/>
  <c r="E83" i="18" s="1"/>
  <c r="D22" i="30" s="1"/>
  <c r="C62" i="18"/>
  <c r="C83" i="18" s="1"/>
  <c r="B22" i="30" s="1"/>
  <c r="F60" i="18"/>
  <c r="F81" i="18" s="1"/>
  <c r="E20" i="30" s="1"/>
  <c r="D60" i="18"/>
  <c r="D81" i="18" s="1"/>
  <c r="C20" i="30" s="1"/>
  <c r="G58" i="18"/>
  <c r="G79" i="18" s="1"/>
  <c r="F18" i="30" s="1"/>
  <c r="F56" i="18"/>
  <c r="F77" i="18" s="1"/>
  <c r="E16" i="30" s="1"/>
  <c r="D56" i="18"/>
  <c r="D77" i="18" s="1"/>
  <c r="C16" i="30" s="1"/>
  <c r="D55" i="18"/>
  <c r="D76" i="18" s="1"/>
  <c r="C15" i="30" s="1"/>
  <c r="F63" i="18"/>
  <c r="F84" i="18" s="1"/>
  <c r="E23" i="30" s="1"/>
  <c r="D63" i="18"/>
  <c r="K63" i="18" s="1"/>
  <c r="K84" i="18" s="1"/>
  <c r="G23" i="30" s="1"/>
  <c r="E61" i="18"/>
  <c r="E82" i="18" s="1"/>
  <c r="D21" i="30" s="1"/>
  <c r="F59" i="18"/>
  <c r="F80" i="18" s="1"/>
  <c r="E19" i="30" s="1"/>
  <c r="D51" i="18"/>
  <c r="I67" i="19"/>
  <c r="I91" i="19" s="1"/>
  <c r="G17" i="20" s="1"/>
  <c r="I62" i="19"/>
  <c r="I86" i="19" s="1"/>
  <c r="G12" i="20" s="1"/>
  <c r="I61" i="19"/>
  <c r="I85" i="19" s="1"/>
  <c r="G11" i="20" s="1"/>
  <c r="I73" i="19"/>
  <c r="I97" i="19" s="1"/>
  <c r="G23" i="20" s="1"/>
  <c r="E7" i="20"/>
  <c r="K94" i="27"/>
  <c r="K133" i="27" s="1"/>
  <c r="G16" i="31" s="1"/>
  <c r="M77" i="18"/>
  <c r="H16" i="30" s="1"/>
  <c r="Q16" i="2"/>
  <c r="R16" i="2" s="1"/>
  <c r="C48" i="18"/>
  <c r="C69" i="18" s="1"/>
  <c r="B8" i="30" s="1"/>
  <c r="E48" i="18"/>
  <c r="E69" i="18" s="1"/>
  <c r="D8" i="30" s="1"/>
  <c r="C41" i="18"/>
  <c r="C38" i="18"/>
  <c r="E57" i="18"/>
  <c r="E78" i="18" s="1"/>
  <c r="D17" i="30" s="1"/>
  <c r="C33" i="18"/>
  <c r="F51" i="18"/>
  <c r="F72" i="18" s="1"/>
  <c r="E11" i="30" s="1"/>
  <c r="C29" i="18"/>
  <c r="C40" i="18"/>
  <c r="C31" i="18"/>
  <c r="M79" i="18"/>
  <c r="H18" i="30" s="1"/>
  <c r="Q22" i="2"/>
  <c r="R22" i="2" s="1"/>
  <c r="K54" i="18"/>
  <c r="K75" i="18" s="1"/>
  <c r="G14" i="30" s="1"/>
  <c r="C75" i="18"/>
  <c r="B14" i="30" s="1"/>
  <c r="D84" i="18"/>
  <c r="C23" i="30" s="1"/>
  <c r="C81" i="18"/>
  <c r="B20" i="30" s="1"/>
  <c r="M74" i="18"/>
  <c r="H13" i="30" s="1"/>
  <c r="Q17" i="2"/>
  <c r="R17" i="2" s="1"/>
  <c r="C73" i="18"/>
  <c r="B12" i="30" s="1"/>
  <c r="D72" i="18"/>
  <c r="C11" i="30" s="1"/>
  <c r="Q21" i="2"/>
  <c r="R21" i="2" s="1"/>
  <c r="Q14" i="2"/>
  <c r="R14" i="2" s="1"/>
  <c r="Q25" i="2"/>
  <c r="R25" i="2" s="1"/>
  <c r="Q15" i="2"/>
  <c r="R15" i="2" s="1"/>
  <c r="M54" i="18"/>
  <c r="D80" i="18"/>
  <c r="C19" i="30" s="1"/>
  <c r="Q26" i="2"/>
  <c r="R26" i="2" s="1"/>
  <c r="H53" i="60"/>
  <c r="N21" i="2" s="1"/>
  <c r="N25" i="11"/>
  <c r="H48" i="60"/>
  <c r="N16" i="2" s="1"/>
  <c r="N16" i="11"/>
  <c r="H57" i="60"/>
  <c r="N25" i="2" s="1"/>
  <c r="H59" i="60"/>
  <c r="N27" i="2" s="1"/>
  <c r="N29" i="11"/>
  <c r="H52" i="60"/>
  <c r="N20" i="2" s="1"/>
  <c r="N19" i="11"/>
  <c r="H50" i="60"/>
  <c r="N18" i="2" s="1"/>
  <c r="N15" i="11"/>
  <c r="H51" i="60"/>
  <c r="N19" i="2" s="1"/>
  <c r="N10" i="11"/>
  <c r="H56" i="60"/>
  <c r="N24" i="2" s="1"/>
  <c r="N32" i="11"/>
  <c r="H55" i="60"/>
  <c r="N23" i="2" s="1"/>
  <c r="N27" i="11"/>
  <c r="H49" i="60"/>
  <c r="N17" i="2" s="1"/>
  <c r="H46" i="60"/>
  <c r="N14" i="2" s="1"/>
  <c r="N18" i="11"/>
  <c r="N12" i="2"/>
  <c r="N8" i="11"/>
  <c r="H47" i="60"/>
  <c r="N15" i="2" s="1"/>
  <c r="N35" i="11"/>
  <c r="H54" i="60"/>
  <c r="N22" i="2" s="1"/>
  <c r="N31" i="11"/>
  <c r="H58" i="60"/>
  <c r="N26" i="2" s="1"/>
  <c r="N12" i="11"/>
  <c r="F16" i="8"/>
  <c r="E18" i="8"/>
  <c r="K89" i="27"/>
  <c r="K128" i="27" s="1"/>
  <c r="G11" i="31" s="1"/>
  <c r="K115" i="27"/>
  <c r="K154" i="27" s="1"/>
  <c r="G37" i="31" s="1"/>
  <c r="I74" i="19"/>
  <c r="I98" i="19" s="1"/>
  <c r="G24" i="20" s="1"/>
  <c r="C42" i="18"/>
  <c r="F58" i="18"/>
  <c r="G57" i="18"/>
  <c r="G78" i="18" s="1"/>
  <c r="F17" i="30" s="1"/>
  <c r="C56" i="18"/>
  <c r="I69" i="19"/>
  <c r="I93" i="19" s="1"/>
  <c r="G19" i="20" s="1"/>
  <c r="I71" i="19"/>
  <c r="I95" i="19" s="1"/>
  <c r="G21" i="20" s="1"/>
  <c r="C7" i="20"/>
  <c r="I72" i="19"/>
  <c r="I96" i="19" s="1"/>
  <c r="G22" i="20" s="1"/>
  <c r="I70" i="19"/>
  <c r="I94" i="19" s="1"/>
  <c r="G20" i="20" s="1"/>
  <c r="I66" i="19"/>
  <c r="I90" i="19" s="1"/>
  <c r="G16" i="20" s="1"/>
  <c r="I63" i="19"/>
  <c r="I87" i="19" s="1"/>
  <c r="G13" i="20" s="1"/>
  <c r="F7" i="20"/>
  <c r="I64" i="19"/>
  <c r="I88" i="19" s="1"/>
  <c r="G14" i="20" s="1"/>
  <c r="I65" i="19"/>
  <c r="I89" i="19" s="1"/>
  <c r="G15" i="20" s="1"/>
  <c r="D7" i="20"/>
  <c r="H7" i="20"/>
  <c r="B7" i="20"/>
  <c r="M25" i="53"/>
  <c r="D16" i="49" s="1"/>
  <c r="J25" i="53"/>
  <c r="B16" i="49" s="1"/>
  <c r="L25" i="53"/>
  <c r="C16" i="49" s="1"/>
  <c r="R39" i="11"/>
  <c r="R31" i="11"/>
  <c r="R16" i="11"/>
  <c r="J44" i="52"/>
  <c r="B37" i="55" s="1"/>
  <c r="M44" i="52"/>
  <c r="D37" i="55" s="1"/>
  <c r="L44" i="52"/>
  <c r="C37" i="55" s="1"/>
  <c r="J40" i="52"/>
  <c r="B33" i="55" s="1"/>
  <c r="M40" i="52"/>
  <c r="D33" i="55" s="1"/>
  <c r="L40" i="52"/>
  <c r="C33" i="55" s="1"/>
  <c r="J36" i="52"/>
  <c r="B29" i="55" s="1"/>
  <c r="M36" i="52"/>
  <c r="D29" i="55" s="1"/>
  <c r="L36" i="52"/>
  <c r="C29" i="55" s="1"/>
  <c r="L31" i="52"/>
  <c r="C24" i="55" s="1"/>
  <c r="M31" i="52"/>
  <c r="D24" i="55" s="1"/>
  <c r="J31" i="52"/>
  <c r="B24" i="55" s="1"/>
  <c r="M27" i="52"/>
  <c r="D20" i="55" s="1"/>
  <c r="J27" i="52"/>
  <c r="B20" i="55" s="1"/>
  <c r="L27" i="52"/>
  <c r="C20" i="55" s="1"/>
  <c r="L17" i="52"/>
  <c r="C10" i="55" s="1"/>
  <c r="M17" i="52"/>
  <c r="D10" i="55" s="1"/>
  <c r="J17" i="52"/>
  <c r="B10" i="55" s="1"/>
  <c r="M21" i="52"/>
  <c r="D14" i="55" s="1"/>
  <c r="L21" i="52"/>
  <c r="C14" i="55" s="1"/>
  <c r="J21" i="52"/>
  <c r="B14" i="55" s="1"/>
  <c r="M16" i="52"/>
  <c r="D9" i="55" s="1"/>
  <c r="J16" i="52"/>
  <c r="B9" i="55" s="1"/>
  <c r="L16" i="52"/>
  <c r="C9" i="55" s="1"/>
  <c r="L43" i="52"/>
  <c r="C36" i="55" s="1"/>
  <c r="M43" i="52"/>
  <c r="D36" i="55" s="1"/>
  <c r="J43" i="52"/>
  <c r="B36" i="55" s="1"/>
  <c r="L39" i="52"/>
  <c r="C32" i="55" s="1"/>
  <c r="M39" i="52"/>
  <c r="D32" i="55" s="1"/>
  <c r="J39" i="52"/>
  <c r="B32" i="55" s="1"/>
  <c r="M35" i="52"/>
  <c r="D28" i="55" s="1"/>
  <c r="L35" i="52"/>
  <c r="C28" i="55" s="1"/>
  <c r="J35" i="52"/>
  <c r="B28" i="55" s="1"/>
  <c r="L30" i="52"/>
  <c r="C23" i="55" s="1"/>
  <c r="M30" i="52"/>
  <c r="D23" i="55" s="1"/>
  <c r="J30" i="52"/>
  <c r="B23" i="55" s="1"/>
  <c r="L26" i="52"/>
  <c r="C19" i="55" s="1"/>
  <c r="M26" i="52"/>
  <c r="D19" i="55" s="1"/>
  <c r="J26" i="52"/>
  <c r="B19" i="55" s="1"/>
  <c r="L24" i="52"/>
  <c r="C17" i="55" s="1"/>
  <c r="J24" i="52"/>
  <c r="B17" i="55" s="1"/>
  <c r="M24" i="52"/>
  <c r="D17" i="55" s="1"/>
  <c r="J20" i="52"/>
  <c r="B13" i="55" s="1"/>
  <c r="L20" i="52"/>
  <c r="C13" i="55" s="1"/>
  <c r="M20" i="52"/>
  <c r="D13" i="55" s="1"/>
  <c r="M15" i="52"/>
  <c r="D8" i="55" s="1"/>
  <c r="L15" i="52"/>
  <c r="C8" i="55" s="1"/>
  <c r="J15" i="52"/>
  <c r="B8" i="55" s="1"/>
  <c r="J11" i="52"/>
  <c r="B5" i="55" s="1"/>
  <c r="L11" i="52"/>
  <c r="C5" i="55" s="1"/>
  <c r="M11" i="52"/>
  <c r="D5" i="55" s="1"/>
  <c r="J38" i="52"/>
  <c r="B31" i="55" s="1"/>
  <c r="L38" i="52"/>
  <c r="C31" i="55" s="1"/>
  <c r="M38" i="52"/>
  <c r="D31" i="55" s="1"/>
  <c r="L29" i="52"/>
  <c r="C22" i="55" s="1"/>
  <c r="M29" i="52"/>
  <c r="D22" i="55" s="1"/>
  <c r="J29" i="52"/>
  <c r="B22" i="55" s="1"/>
  <c r="M14" i="52"/>
  <c r="D7" i="55" s="1"/>
  <c r="L14" i="52"/>
  <c r="C7" i="55" s="1"/>
  <c r="J14" i="52"/>
  <c r="B7" i="55" s="1"/>
  <c r="M13" i="52"/>
  <c r="D6" i="55" s="1"/>
  <c r="L13" i="52"/>
  <c r="C6" i="55" s="1"/>
  <c r="J13" i="52"/>
  <c r="B6" i="55" s="1"/>
  <c r="J41" i="52"/>
  <c r="B34" i="55" s="1"/>
  <c r="M41" i="52"/>
  <c r="D34" i="55" s="1"/>
  <c r="L41" i="52"/>
  <c r="C34" i="55" s="1"/>
  <c r="J37" i="52"/>
  <c r="B30" i="55" s="1"/>
  <c r="M37" i="52"/>
  <c r="D30" i="55" s="1"/>
  <c r="L37" i="52"/>
  <c r="C30" i="55" s="1"/>
  <c r="M33" i="52"/>
  <c r="D26" i="55" s="1"/>
  <c r="J33" i="52"/>
  <c r="B26" i="55" s="1"/>
  <c r="L33" i="52"/>
  <c r="C26" i="55" s="1"/>
  <c r="J28" i="52"/>
  <c r="B21" i="55" s="1"/>
  <c r="M28" i="52"/>
  <c r="D21" i="55" s="1"/>
  <c r="L28" i="52"/>
  <c r="C21" i="55" s="1"/>
  <c r="M32" i="52"/>
  <c r="D25" i="55" s="1"/>
  <c r="J32" i="52"/>
  <c r="B25" i="55" s="1"/>
  <c r="L32" i="52"/>
  <c r="C25" i="55" s="1"/>
  <c r="M22" i="52"/>
  <c r="D15" i="55" s="1"/>
  <c r="L22" i="52"/>
  <c r="C15" i="55" s="1"/>
  <c r="J22" i="52"/>
  <c r="B15" i="55" s="1"/>
  <c r="J18" i="52"/>
  <c r="B11" i="55" s="1"/>
  <c r="L18" i="52"/>
  <c r="C11" i="55" s="1"/>
  <c r="M18" i="52"/>
  <c r="D11" i="55" s="1"/>
  <c r="R11" i="11"/>
  <c r="R26" i="11"/>
  <c r="Q8" i="11"/>
  <c r="R8" i="11" s="1"/>
  <c r="D69" i="18"/>
  <c r="C8" i="30" s="1"/>
  <c r="M12" i="54"/>
  <c r="J12" i="54"/>
  <c r="L12" i="54"/>
  <c r="F14" i="58"/>
  <c r="F10" i="58" s="1"/>
  <c r="F38" i="58" s="1"/>
  <c r="R19" i="2"/>
  <c r="R20" i="2"/>
  <c r="R23" i="2"/>
  <c r="M27" i="53"/>
  <c r="D18" i="49" s="1"/>
  <c r="J27" i="53"/>
  <c r="B18" i="49" s="1"/>
  <c r="L16" i="53"/>
  <c r="C7" i="49" s="1"/>
  <c r="F7" i="49" s="1"/>
  <c r="L13" i="53"/>
  <c r="C5" i="49" s="1"/>
  <c r="M16" i="53"/>
  <c r="D7" i="49" s="1"/>
  <c r="G7" i="49" s="1"/>
  <c r="M20" i="53"/>
  <c r="D11" i="49" s="1"/>
  <c r="M18" i="53"/>
  <c r="D9" i="49" s="1"/>
  <c r="J22" i="53"/>
  <c r="B13" i="49" s="1"/>
  <c r="J20" i="53"/>
  <c r="B11" i="49" s="1"/>
  <c r="F11" i="49" s="1"/>
  <c r="L22" i="53"/>
  <c r="C13" i="49" s="1"/>
  <c r="M24" i="53"/>
  <c r="D15" i="49" s="1"/>
  <c r="G15" i="49" s="1"/>
  <c r="J18" i="53"/>
  <c r="B9" i="49" s="1"/>
  <c r="F9" i="49" s="1"/>
  <c r="L26" i="53"/>
  <c r="C17" i="49" s="1"/>
  <c r="F17" i="49" s="1"/>
  <c r="L24" i="53"/>
  <c r="C15" i="49" s="1"/>
  <c r="F15" i="49" s="1"/>
  <c r="M26" i="53"/>
  <c r="D17" i="49" s="1"/>
  <c r="G17" i="49" s="1"/>
  <c r="L28" i="53"/>
  <c r="C19" i="49" s="1"/>
  <c r="F19" i="49" s="1"/>
  <c r="J13" i="53"/>
  <c r="B5" i="49" s="1"/>
  <c r="G5" i="49" s="1"/>
  <c r="L15" i="53"/>
  <c r="C6" i="49" s="1"/>
  <c r="F6" i="49" s="1"/>
  <c r="M15" i="53"/>
  <c r="D6" i="49" s="1"/>
  <c r="G6" i="49" s="1"/>
  <c r="J17" i="53"/>
  <c r="B8" i="49" s="1"/>
  <c r="G8" i="49" s="1"/>
  <c r="L19" i="53"/>
  <c r="C10" i="49" s="1"/>
  <c r="F10" i="49" s="1"/>
  <c r="M19" i="53"/>
  <c r="D10" i="49" s="1"/>
  <c r="G10" i="49" s="1"/>
  <c r="J21" i="53"/>
  <c r="B12" i="49" s="1"/>
  <c r="L23" i="53"/>
  <c r="C14" i="49" s="1"/>
  <c r="F14" i="49" s="1"/>
  <c r="M23" i="53"/>
  <c r="D14" i="49" s="1"/>
  <c r="G14" i="49" s="1"/>
  <c r="M28" i="53"/>
  <c r="D19" i="49" s="1"/>
  <c r="G19" i="49" s="1"/>
  <c r="L27" i="53"/>
  <c r="C18" i="49" s="1"/>
  <c r="L17" i="53"/>
  <c r="C8" i="49" s="1"/>
  <c r="L21" i="53"/>
  <c r="C12" i="49" s="1"/>
  <c r="F23" i="8"/>
  <c r="E13" i="8"/>
  <c r="E17" i="8"/>
  <c r="E19" i="8"/>
  <c r="F20" i="8"/>
  <c r="F24" i="8"/>
  <c r="E12" i="8"/>
  <c r="E21" i="8"/>
  <c r="F25" i="8"/>
  <c r="K51" i="18" l="1"/>
  <c r="K72" i="18" s="1"/>
  <c r="G11" i="30" s="1"/>
  <c r="G8" i="20"/>
  <c r="H60" i="60"/>
  <c r="K52" i="18"/>
  <c r="K73" i="18" s="1"/>
  <c r="G12" i="30" s="1"/>
  <c r="K50" i="18"/>
  <c r="K71" i="18" s="1"/>
  <c r="G10" i="30" s="1"/>
  <c r="K60" i="18"/>
  <c r="K81" i="18" s="1"/>
  <c r="G20" i="30" s="1"/>
  <c r="K61" i="18"/>
  <c r="K82" i="18" s="1"/>
  <c r="G21" i="30" s="1"/>
  <c r="K62" i="18"/>
  <c r="K83" i="18" s="1"/>
  <c r="G22" i="30" s="1"/>
  <c r="M81" i="18"/>
  <c r="H20" i="30" s="1"/>
  <c r="Q24" i="2"/>
  <c r="R24" i="2" s="1"/>
  <c r="K48" i="18"/>
  <c r="K69" i="18" s="1"/>
  <c r="G8" i="30" s="1"/>
  <c r="K59" i="18"/>
  <c r="K80" i="18" s="1"/>
  <c r="G19" i="30" s="1"/>
  <c r="G22" i="55"/>
  <c r="G23" i="55"/>
  <c r="G8" i="55"/>
  <c r="G36" i="55"/>
  <c r="G19" i="55"/>
  <c r="G9" i="55"/>
  <c r="F20" i="55"/>
  <c r="G34" i="55"/>
  <c r="G31" i="55"/>
  <c r="F14" i="55"/>
  <c r="G13" i="55"/>
  <c r="F29" i="55"/>
  <c r="G10" i="55"/>
  <c r="M75" i="18"/>
  <c r="H14" i="30" s="1"/>
  <c r="Q18" i="2"/>
  <c r="F10" i="55"/>
  <c r="C37" i="18"/>
  <c r="C34" i="18"/>
  <c r="F55" i="18"/>
  <c r="K56" i="18"/>
  <c r="K77" i="18" s="1"/>
  <c r="G16" i="30" s="1"/>
  <c r="C77" i="18"/>
  <c r="B16" i="30" s="1"/>
  <c r="F79" i="18"/>
  <c r="E18" i="30" s="1"/>
  <c r="K58" i="18"/>
  <c r="K79" i="18" s="1"/>
  <c r="G18" i="30" s="1"/>
  <c r="G53" i="18"/>
  <c r="C32" i="18"/>
  <c r="C35" i="18"/>
  <c r="C57" i="18"/>
  <c r="C36" i="18"/>
  <c r="C27" i="18"/>
  <c r="M48" i="18"/>
  <c r="M69" i="18" s="1"/>
  <c r="H8" i="30" s="1"/>
  <c r="G7" i="20"/>
  <c r="F13" i="55"/>
  <c r="F9" i="55"/>
  <c r="F34" i="55"/>
  <c r="G7" i="55"/>
  <c r="F32" i="55"/>
  <c r="G25" i="55"/>
  <c r="F21" i="55"/>
  <c r="F22" i="55"/>
  <c r="F31" i="55"/>
  <c r="F36" i="55"/>
  <c r="G14" i="55"/>
  <c r="G20" i="55"/>
  <c r="G33" i="55"/>
  <c r="F37" i="55"/>
  <c r="G24" i="55"/>
  <c r="F17" i="55"/>
  <c r="G5" i="55"/>
  <c r="F16" i="49"/>
  <c r="G16" i="49"/>
  <c r="F5" i="55"/>
  <c r="F8" i="55"/>
  <c r="F23" i="55"/>
  <c r="F24" i="55"/>
  <c r="F33" i="55"/>
  <c r="G15" i="55"/>
  <c r="F19" i="55"/>
  <c r="G28" i="55"/>
  <c r="F25" i="55"/>
  <c r="G21" i="55"/>
  <c r="G17" i="55"/>
  <c r="G37" i="55"/>
  <c r="G26" i="55"/>
  <c r="F26" i="55"/>
  <c r="G30" i="55"/>
  <c r="M19" i="52"/>
  <c r="D12" i="55" s="1"/>
  <c r="L19" i="52"/>
  <c r="C12" i="55" s="1"/>
  <c r="J19" i="52"/>
  <c r="B12" i="55" s="1"/>
  <c r="G11" i="55"/>
  <c r="F7" i="55"/>
  <c r="J23" i="52"/>
  <c r="B16" i="55" s="1"/>
  <c r="M23" i="52"/>
  <c r="D16" i="55" s="1"/>
  <c r="L23" i="52"/>
  <c r="C16" i="55" s="1"/>
  <c r="F11" i="55"/>
  <c r="F6" i="55"/>
  <c r="G29" i="55"/>
  <c r="J25" i="52"/>
  <c r="B18" i="55" s="1"/>
  <c r="M25" i="52"/>
  <c r="D18" i="55" s="1"/>
  <c r="L25" i="52"/>
  <c r="C18" i="55" s="1"/>
  <c r="J34" i="52"/>
  <c r="B27" i="55" s="1"/>
  <c r="L34" i="52"/>
  <c r="C27" i="55" s="1"/>
  <c r="M34" i="52"/>
  <c r="D27" i="55" s="1"/>
  <c r="L42" i="52"/>
  <c r="C35" i="55" s="1"/>
  <c r="M42" i="52"/>
  <c r="D35" i="55" s="1"/>
  <c r="J42" i="52"/>
  <c r="B35" i="55" s="1"/>
  <c r="F15" i="55"/>
  <c r="F30" i="55"/>
  <c r="G6" i="55"/>
  <c r="F28" i="55"/>
  <c r="G32" i="55"/>
  <c r="G18" i="49"/>
  <c r="F18" i="49"/>
  <c r="G11" i="49"/>
  <c r="F13" i="49"/>
  <c r="G13" i="49"/>
  <c r="G9" i="49"/>
  <c r="F5" i="49"/>
  <c r="F8" i="49"/>
  <c r="F12" i="49"/>
  <c r="G12" i="49"/>
  <c r="D32" i="24"/>
  <c r="G16" i="55" l="1"/>
  <c r="F12" i="55"/>
  <c r="R18" i="2"/>
  <c r="Q12" i="2"/>
  <c r="R12" i="2" s="1"/>
  <c r="G74" i="18"/>
  <c r="F13" i="30" s="1"/>
  <c r="K53" i="18"/>
  <c r="K74" i="18" s="1"/>
  <c r="G13" i="30" s="1"/>
  <c r="K57" i="18"/>
  <c r="K78" i="18" s="1"/>
  <c r="G17" i="30" s="1"/>
  <c r="C78" i="18"/>
  <c r="B17" i="30" s="1"/>
  <c r="F76" i="18"/>
  <c r="E15" i="30" s="1"/>
  <c r="K55" i="18"/>
  <c r="K76" i="18" s="1"/>
  <c r="G15" i="30" s="1"/>
  <c r="G35" i="55"/>
  <c r="F35" i="55"/>
  <c r="G18" i="55"/>
  <c r="G27" i="55"/>
  <c r="G12" i="55"/>
  <c r="F27" i="55"/>
  <c r="F18" i="55"/>
  <c r="F16" i="55"/>
</calcChain>
</file>

<file path=xl/sharedStrings.xml><?xml version="1.0" encoding="utf-8"?>
<sst xmlns="http://schemas.openxmlformats.org/spreadsheetml/2006/main" count="3145" uniqueCount="1377">
  <si>
    <t>1) Some other tables which provide figures by age-group give the number of drug-related deaths of people who were aged under 25. However, this column's figures are for ages 15-24, inclusive, as there are very few drug-related deaths of people aged 0-14.</t>
  </si>
  <si>
    <t>2) Some other tables which provide figures by age-group give the number of drug-related deaths of people who were aged under 25. However, this column's figures are for ages 15-24, inclusive, as there are very few drug-related deaths of people aged 0-14.</t>
  </si>
  <si>
    <r>
      <t xml:space="preserve">95% Confidence Interval </t>
    </r>
    <r>
      <rPr>
        <b/>
        <u/>
        <vertAlign val="superscript"/>
        <sz val="10"/>
        <rFont val="Arial"/>
        <family val="2"/>
      </rPr>
      <t>2</t>
    </r>
  </si>
  <si>
    <r>
      <t xml:space="preserve">+ / - </t>
    </r>
    <r>
      <rPr>
        <b/>
        <vertAlign val="superscript"/>
        <sz val="10"/>
        <rFont val="Arial"/>
        <family val="2"/>
      </rPr>
      <t>3</t>
    </r>
  </si>
  <si>
    <r>
      <t xml:space="preserve">from </t>
    </r>
    <r>
      <rPr>
        <b/>
        <vertAlign val="superscript"/>
        <sz val="10"/>
        <rFont val="Arial"/>
        <family val="2"/>
      </rPr>
      <t>5</t>
    </r>
  </si>
  <si>
    <r>
      <t xml:space="preserve">to </t>
    </r>
    <r>
      <rPr>
        <b/>
        <vertAlign val="superscript"/>
        <sz val="10"/>
        <rFont val="Arial"/>
        <family val="2"/>
      </rPr>
      <t>5</t>
    </r>
  </si>
  <si>
    <t>35-64</t>
  </si>
  <si>
    <t>Figure 4</t>
  </si>
  <si>
    <t>All Tables and Figures</t>
  </si>
  <si>
    <t>Drug-related deaths per 1,000 problem drug users - NHS Board areas</t>
  </si>
  <si>
    <t>(b) controlled substance was present only as part of a compound analgesic or a cold remedy</t>
  </si>
  <si>
    <t>4) Only a proportion of deaths from these causes can be attributed to drug misuse - more information can be found in paragraph B8 of Annex B.</t>
  </si>
  <si>
    <r>
      <t xml:space="preserve">deaths within the Drug Strategy 'baseline' definition, but excluded from this report's statistics because: </t>
    </r>
    <r>
      <rPr>
        <vertAlign val="superscript"/>
        <sz val="10"/>
        <rFont val="Arial"/>
        <family val="2"/>
      </rPr>
      <t xml:space="preserve"> 1</t>
    </r>
  </si>
  <si>
    <r>
      <t xml:space="preserve">(a) cause of death was a secondary infection or a related complication </t>
    </r>
    <r>
      <rPr>
        <vertAlign val="superscript"/>
        <sz val="10"/>
        <rFont val="Arial"/>
        <family val="2"/>
      </rPr>
      <t>2</t>
    </r>
  </si>
  <si>
    <r>
      <t xml:space="preserve">other deaths counted as 'drug-related' by the 'wide' definition - but not on the basis used for this report </t>
    </r>
    <r>
      <rPr>
        <vertAlign val="superscript"/>
        <sz val="10"/>
        <rFont val="Arial"/>
        <family val="2"/>
      </rPr>
      <t>3</t>
    </r>
  </si>
  <si>
    <r>
      <t xml:space="preserve">Underlying cause of death, with its ICD10 </t>
    </r>
    <r>
      <rPr>
        <vertAlign val="superscript"/>
        <sz val="10"/>
        <rFont val="Arial"/>
        <family val="2"/>
      </rPr>
      <t>5</t>
    </r>
    <r>
      <rPr>
        <sz val="10"/>
        <rFont val="Arial"/>
        <family val="2"/>
      </rPr>
      <t xml:space="preserve"> code(s):</t>
    </r>
  </si>
  <si>
    <t>Year</t>
  </si>
  <si>
    <t>1996</t>
  </si>
  <si>
    <t>Scotland</t>
  </si>
  <si>
    <t>Ayrshire &amp; Arran</t>
  </si>
  <si>
    <t>Borders</t>
  </si>
  <si>
    <t>Dumfries &amp; Galloway</t>
  </si>
  <si>
    <t>Fife</t>
  </si>
  <si>
    <t>Forth Valley</t>
  </si>
  <si>
    <t>Grampian</t>
  </si>
  <si>
    <t>Lanarkshire</t>
  </si>
  <si>
    <t>Lothian</t>
  </si>
  <si>
    <t>Orkney</t>
  </si>
  <si>
    <t>Shetland</t>
  </si>
  <si>
    <t>Tayside</t>
  </si>
  <si>
    <t>Western Isles</t>
  </si>
  <si>
    <t>Under 25</t>
  </si>
  <si>
    <t>Diazepam</t>
  </si>
  <si>
    <t>Methadone</t>
  </si>
  <si>
    <t>Cocaine</t>
  </si>
  <si>
    <t>Drug abuse</t>
  </si>
  <si>
    <t>(X40-X44)</t>
  </si>
  <si>
    <t>(X60-X64)</t>
  </si>
  <si>
    <t>(Y10-Y14)</t>
  </si>
  <si>
    <t>(F11-F16, F19)</t>
  </si>
  <si>
    <t>25-34</t>
  </si>
  <si>
    <t>35-44</t>
  </si>
  <si>
    <t>Males</t>
  </si>
  <si>
    <t>Females</t>
  </si>
  <si>
    <t>(X85)</t>
  </si>
  <si>
    <t>Alcohol</t>
  </si>
  <si>
    <t>Annual moving averages</t>
  </si>
  <si>
    <t>West Lothian</t>
  </si>
  <si>
    <t>West Dunbartonshire</t>
  </si>
  <si>
    <t>Stirling</t>
  </si>
  <si>
    <t>South Lanarkshire</t>
  </si>
  <si>
    <t>South Ayrshire</t>
  </si>
  <si>
    <t>Shetland Islands</t>
  </si>
  <si>
    <t>Scottish Borders</t>
  </si>
  <si>
    <t>Renfrewshire</t>
  </si>
  <si>
    <t>Perth &amp; Kinross</t>
  </si>
  <si>
    <t>Orkney Islands</t>
  </si>
  <si>
    <t>North Lanarkshire</t>
  </si>
  <si>
    <t>North Ayrshire</t>
  </si>
  <si>
    <t>Moray</t>
  </si>
  <si>
    <t>Midlothian</t>
  </si>
  <si>
    <t>Inverclyde</t>
  </si>
  <si>
    <t>Highland</t>
  </si>
  <si>
    <t>Glasgow City</t>
  </si>
  <si>
    <t>Falkirk</t>
  </si>
  <si>
    <t>East Renfrewshire</t>
  </si>
  <si>
    <t>East Lothian</t>
  </si>
  <si>
    <t>East Dunbartonshire</t>
  </si>
  <si>
    <t>East Ayrshire</t>
  </si>
  <si>
    <t>Dundee City</t>
  </si>
  <si>
    <t>Clackmannanshire</t>
  </si>
  <si>
    <t>Argyll &amp; Bute</t>
  </si>
  <si>
    <t>Angus</t>
  </si>
  <si>
    <t>Aberdeenshire</t>
  </si>
  <si>
    <t>Aberdeen City</t>
  </si>
  <si>
    <t>All deaths</t>
  </si>
  <si>
    <t>Figure 1</t>
  </si>
  <si>
    <t>likely lower</t>
  </si>
  <si>
    <t>likely upper</t>
  </si>
  <si>
    <t>Annual averages</t>
  </si>
  <si>
    <t>..</t>
  </si>
  <si>
    <t>NHS Board area</t>
  </si>
  <si>
    <t>Council area</t>
  </si>
  <si>
    <t>Male</t>
  </si>
  <si>
    <t>Sex</t>
  </si>
  <si>
    <t>Age-group</t>
  </si>
  <si>
    <t>Age</t>
  </si>
  <si>
    <t>Greater Glasgow &amp; Clyde</t>
  </si>
  <si>
    <t>Median</t>
  </si>
  <si>
    <t>5-year average</t>
  </si>
  <si>
    <t>3-year average</t>
  </si>
  <si>
    <t>Benzodiazepines</t>
  </si>
  <si>
    <t>of which:</t>
  </si>
  <si>
    <t>Amphetamines</t>
  </si>
  <si>
    <t xml:space="preserve">All drug-related deaths </t>
  </si>
  <si>
    <t>Cannabis</t>
  </si>
  <si>
    <t xml:space="preserve">Ecstasy-type </t>
  </si>
  <si>
    <t>Tramadol</t>
  </si>
  <si>
    <t>2003-2007</t>
  </si>
  <si>
    <t>annual averages:</t>
  </si>
  <si>
    <t>45-54</t>
  </si>
  <si>
    <t>55 and over</t>
  </si>
  <si>
    <t>Age at Death</t>
  </si>
  <si>
    <t>All</t>
  </si>
  <si>
    <t>0-14</t>
  </si>
  <si>
    <t>15-24</t>
  </si>
  <si>
    <t>55-64</t>
  </si>
  <si>
    <t>65+</t>
  </si>
  <si>
    <t>Dumfries + Galloway</t>
  </si>
  <si>
    <t>All Ages</t>
  </si>
  <si>
    <t>0 - 4</t>
  </si>
  <si>
    <t>5 - 9</t>
  </si>
  <si>
    <t>10 - 14</t>
  </si>
  <si>
    <t>15 - 19</t>
  </si>
  <si>
    <t>20 - 24</t>
  </si>
  <si>
    <t>25 - 29</t>
  </si>
  <si>
    <t>30 - 34</t>
  </si>
  <si>
    <t>35 - 39</t>
  </si>
  <si>
    <t>40 - 44</t>
  </si>
  <si>
    <t>45 - 49</t>
  </si>
  <si>
    <t>50 - 54</t>
  </si>
  <si>
    <t>55 - 59</t>
  </si>
  <si>
    <t>60 - 64</t>
  </si>
  <si>
    <t>65 - 69</t>
  </si>
  <si>
    <t>70 - 74</t>
  </si>
  <si>
    <t>75 - 79</t>
  </si>
  <si>
    <t>80 - 84</t>
  </si>
  <si>
    <t>85 - 89</t>
  </si>
  <si>
    <t>90+</t>
  </si>
  <si>
    <t>15 to 24</t>
  </si>
  <si>
    <t>25 to 34</t>
  </si>
  <si>
    <t>35 to 44</t>
  </si>
  <si>
    <t>45 to 54</t>
  </si>
  <si>
    <t>55 to 64</t>
  </si>
  <si>
    <t>All ages (incl. 0-14 and 65+)</t>
  </si>
  <si>
    <t>Resulting death rates (per 1,000 population) - NB: formulas take account of the fact that we are using the total deaths in FIVE years</t>
  </si>
  <si>
    <t xml:space="preserve">Numbers  of drug-related deaths - from SAS output </t>
  </si>
  <si>
    <t>Registration Year</t>
  </si>
  <si>
    <t>PERSONS</t>
  </si>
  <si>
    <t>Resulting death rates (per 1,000 population)</t>
  </si>
  <si>
    <t>All drug-related deaths</t>
  </si>
  <si>
    <t>All years</t>
  </si>
  <si>
    <t>All such deaths</t>
  </si>
  <si>
    <t>Cause of death</t>
  </si>
  <si>
    <t>Hepatitis C</t>
  </si>
  <si>
    <t>(B18.2)</t>
  </si>
  <si>
    <t>HIV</t>
  </si>
  <si>
    <t>(B20-24)</t>
  </si>
  <si>
    <t>Total all deaths from the specified causes</t>
  </si>
  <si>
    <t>Volatile Substance Abuse deaths</t>
  </si>
  <si>
    <t>Standard definition of drug-related deaths</t>
  </si>
  <si>
    <t>diff</t>
  </si>
  <si>
    <t>Argyll + Bute</t>
  </si>
  <si>
    <t>Perth + Kinross</t>
  </si>
  <si>
    <t>SCOTLAND</t>
  </si>
  <si>
    <t>new coding rules</t>
  </si>
  <si>
    <t>85 &amp; over</t>
  </si>
  <si>
    <t>Population aged 15 to 64</t>
  </si>
  <si>
    <t>age 15-64 only</t>
  </si>
  <si>
    <t>check</t>
  </si>
  <si>
    <t>old rules - 2011</t>
  </si>
  <si>
    <t>Underlying cause of death (ICD10 codes)</t>
  </si>
  <si>
    <t>1996-2000</t>
  </si>
  <si>
    <t>Table 1</t>
  </si>
  <si>
    <t>Drug-related deaths in Scotland, 3- and 5-year moving averages, and likely range of values around 5-year moving average</t>
  </si>
  <si>
    <t>Table 2</t>
  </si>
  <si>
    <t>Table 3</t>
  </si>
  <si>
    <t>Table 4</t>
  </si>
  <si>
    <t>Table 5</t>
  </si>
  <si>
    <t>Table 6</t>
  </si>
  <si>
    <t>Table 7</t>
  </si>
  <si>
    <t>Table 8</t>
  </si>
  <si>
    <t>Table C1</t>
  </si>
  <si>
    <t>Table C2</t>
  </si>
  <si>
    <t>Table C3</t>
  </si>
  <si>
    <t>Table C4</t>
  </si>
  <si>
    <t>Table HB1</t>
  </si>
  <si>
    <t>Table HB2</t>
  </si>
  <si>
    <t>Table HB3</t>
  </si>
  <si>
    <t>Table HB4</t>
  </si>
  <si>
    <t>Table X</t>
  </si>
  <si>
    <t>Drug-related deaths in Scotland - different definitions</t>
  </si>
  <si>
    <t>Table Y</t>
  </si>
  <si>
    <t>Table Z</t>
  </si>
  <si>
    <t>Footnote</t>
  </si>
  <si>
    <t>Drug-related deaths</t>
  </si>
  <si>
    <r>
      <t xml:space="preserve">Likely range of values around 5-year average </t>
    </r>
    <r>
      <rPr>
        <b/>
        <vertAlign val="superscript"/>
        <sz val="10"/>
        <rFont val="Arial"/>
        <family val="2"/>
      </rPr>
      <t>1</t>
    </r>
  </si>
  <si>
    <t>Figure 1: Drug-related deaths in Scotland, 3- and 5-year moving averages, and likely range of values around 5-year moving average</t>
  </si>
  <si>
    <t>All causes of death</t>
  </si>
  <si>
    <t>Accidental poisoning</t>
  </si>
  <si>
    <t>Intentional self-poisoning</t>
  </si>
  <si>
    <t>Assault by drugs, etc.</t>
  </si>
  <si>
    <t>Undetermined intent</t>
  </si>
  <si>
    <t>Amphet-amines</t>
  </si>
  <si>
    <t>Any benzo-diazepine</t>
  </si>
  <si>
    <t>Footnotes</t>
  </si>
  <si>
    <t>2) More information can be found in paragraph 3.3.1 of the commentary.</t>
  </si>
  <si>
    <r>
      <t xml:space="preserve">Heroin / morphine </t>
    </r>
    <r>
      <rPr>
        <b/>
        <vertAlign val="superscript"/>
        <sz val="10"/>
        <rFont val="Arial"/>
        <family val="2"/>
      </rPr>
      <t>2</t>
    </r>
  </si>
  <si>
    <t>Female</t>
  </si>
  <si>
    <t>under 25</t>
  </si>
  <si>
    <t>25 - 34</t>
  </si>
  <si>
    <t>35 - 44</t>
  </si>
  <si>
    <t>45 - 54</t>
  </si>
  <si>
    <t>55 &amp; over</t>
  </si>
  <si>
    <t>Lower quartile</t>
  </si>
  <si>
    <t>Upper quartile</t>
  </si>
  <si>
    <r>
      <t xml:space="preserve">Age-group </t>
    </r>
    <r>
      <rPr>
        <b/>
        <vertAlign val="superscript"/>
        <sz val="10"/>
        <rFont val="Arial"/>
        <family val="2"/>
      </rPr>
      <t>1</t>
    </r>
  </si>
  <si>
    <t>3) Including ages 0-14 and 65+.</t>
  </si>
  <si>
    <r>
      <t xml:space="preserve">15 - 24 </t>
    </r>
    <r>
      <rPr>
        <b/>
        <vertAlign val="superscript"/>
        <sz val="10"/>
        <rFont val="Arial"/>
        <family val="2"/>
      </rPr>
      <t>1</t>
    </r>
  </si>
  <si>
    <t>Ages 15 - 64</t>
  </si>
  <si>
    <r>
      <t xml:space="preserve">All ages </t>
    </r>
    <r>
      <rPr>
        <b/>
        <vertAlign val="superscript"/>
        <sz val="10"/>
        <rFont val="Arial"/>
        <family val="2"/>
      </rPr>
      <t>3</t>
    </r>
  </si>
  <si>
    <r>
      <t xml:space="preserve">55 - 64 </t>
    </r>
    <r>
      <rPr>
        <b/>
        <vertAlign val="superscript"/>
        <sz val="10"/>
        <rFont val="Arial"/>
        <family val="2"/>
      </rPr>
      <t>2</t>
    </r>
  </si>
  <si>
    <t>1) Using the population in the middle of the 5-year period as a proxy for the average population over the whole period.</t>
  </si>
  <si>
    <t>2) More information can found in paragraph 3.3.1 of the commentary.</t>
  </si>
  <si>
    <t>1) Calculated by dividing the average number of drug-related deaths per year over the specified 5-year period by the estimated population in the middle of the 5-year period (which is a proxy for the average population over the whole of the period).</t>
  </si>
  <si>
    <t>4) Including ages 0-14 and 65+.</t>
  </si>
  <si>
    <r>
      <t xml:space="preserve">15 - 24 </t>
    </r>
    <r>
      <rPr>
        <b/>
        <vertAlign val="superscript"/>
        <sz val="10"/>
        <rFont val="Arial"/>
        <family val="2"/>
      </rPr>
      <t>2</t>
    </r>
  </si>
  <si>
    <r>
      <t xml:space="preserve">All ages </t>
    </r>
    <r>
      <rPr>
        <b/>
        <vertAlign val="superscript"/>
        <sz val="10"/>
        <rFont val="Arial"/>
        <family val="2"/>
      </rPr>
      <t>4</t>
    </r>
  </si>
  <si>
    <r>
      <t xml:space="preserve">55 - 64 </t>
    </r>
    <r>
      <rPr>
        <b/>
        <vertAlign val="superscript"/>
        <sz val="10"/>
        <rFont val="Arial"/>
        <family val="2"/>
      </rPr>
      <t>3</t>
    </r>
  </si>
  <si>
    <t xml:space="preserve">average deaths per 1,000 population </t>
  </si>
  <si>
    <t>Intentional
self-poisoning</t>
  </si>
  <si>
    <t xml:space="preserve">                 </t>
  </si>
  <si>
    <t>this paper (based on UK Drug Strategy 'baseline' definition)</t>
  </si>
  <si>
    <t>(on the 'wide' definition)</t>
  </si>
  <si>
    <t xml:space="preserve">     </t>
  </si>
  <si>
    <t xml:space="preserve">2) The figures for some of the 'controlled' drugs may differ slightly from those given in earlier tables for two reasons. First, they were produced from what was the then General Register Office for Scotland's new database, rather than the old database (more information can be found in paragraph A4). Second, a small proportion of the deaths which involved controlled drugs were excluded from the figures which appear in the earlier tables, for reasons such as those given in paragraph A3. </t>
  </si>
  <si>
    <t xml:space="preserve">All drug-related deaths (on the 'wide' definition) </t>
  </si>
  <si>
    <t>on the basis used for this report's statistics (i.e. the Drug Strategy 'baseline' definition, as implemented by National Records of Scotland (NRS))</t>
  </si>
  <si>
    <t>(i) included in this report's statistics</t>
  </si>
  <si>
    <t>implicated in, or potentially contributed, to the death</t>
  </si>
  <si>
    <t>(a) deaths for which one (or more) New Psychoactive Substances was</t>
  </si>
  <si>
    <t>(b) deaths for which one (or more) New Psychoactive Substances was</t>
  </si>
  <si>
    <r>
      <t xml:space="preserve">(ii) </t>
    </r>
    <r>
      <rPr>
        <u/>
        <sz val="10"/>
        <rFont val="Arial"/>
        <family val="2"/>
      </rPr>
      <t>not</t>
    </r>
    <r>
      <rPr>
        <sz val="10"/>
        <rFont val="Arial"/>
        <family val="2"/>
      </rPr>
      <t xml:space="preserve"> included in this report's statistics</t>
    </r>
  </si>
  <si>
    <r>
      <t xml:space="preserve">present but </t>
    </r>
    <r>
      <rPr>
        <u/>
        <sz val="10"/>
        <rFont val="Arial"/>
        <family val="2"/>
      </rPr>
      <t>not</t>
    </r>
    <r>
      <rPr>
        <sz val="10"/>
        <rFont val="Arial"/>
        <family val="2"/>
      </rPr>
      <t xml:space="preserve"> considered to have contributed to the death</t>
    </r>
  </si>
  <si>
    <t>old rules - 2012</t>
  </si>
  <si>
    <t>There may be other differences between years and/or areas in the way in which the information was produced - more information can be found in Section 2 of the commentary.</t>
  </si>
  <si>
    <t>35 to 64</t>
  </si>
  <si>
    <t>Estimate</t>
  </si>
  <si>
    <t>Upper end</t>
  </si>
  <si>
    <t>Lower end</t>
  </si>
  <si>
    <t>Likely range of values</t>
  </si>
  <si>
    <t>plus</t>
  </si>
  <si>
    <t>minus</t>
  </si>
  <si>
    <t>To</t>
  </si>
  <si>
    <t>From</t>
  </si>
  <si>
    <t>Drug-related deaths per 1,000 problem drug users</t>
  </si>
  <si>
    <t>Figure 4: Drug-related deaths in Scotland: different definitions</t>
  </si>
  <si>
    <t>Numbers for Figure 3 (linked to Table C5)</t>
  </si>
  <si>
    <t>Numbers for Figure 2 (linked to Table HB5)</t>
  </si>
  <si>
    <t>1) More information can be found in paragraph 3.1.2 of the commentary.</t>
  </si>
  <si>
    <t>National Records of Scotland has estimated what the figures for 2011 onwards would have been, had the data been coded using the old rules.</t>
  </si>
  <si>
    <t>Cases for which at least one of the "main" drugs was reported as being present</t>
  </si>
  <si>
    <t>Office for National Statistics 'wide' definition</t>
  </si>
  <si>
    <t>average</t>
  </si>
  <si>
    <t>old rules - 2013</t>
  </si>
  <si>
    <r>
      <t xml:space="preserve">(i) included in this report's statistics </t>
    </r>
    <r>
      <rPr>
        <vertAlign val="superscript"/>
        <sz val="10"/>
        <rFont val="Arial"/>
        <family val="2"/>
      </rPr>
      <t>6</t>
    </r>
  </si>
  <si>
    <t>Table NPS2</t>
  </si>
  <si>
    <t>NOT included in this report's statistics</t>
  </si>
  <si>
    <t>Benzodiazepine-type NPS present; no other types of NPS</t>
  </si>
  <si>
    <t>Other types of NPS present; no Benzodiazepine-type NPS</t>
  </si>
  <si>
    <t>Type(s) of NPS that were present</t>
  </si>
  <si>
    <t>1) The substances which are counted (for the purpose of these figures) as New Psychoactive Substances are described in Annex E.</t>
  </si>
  <si>
    <t>All deaths for which one or more NPSs was implicated in, or potentially contributed to, the death</t>
  </si>
  <si>
    <t>All deaths for which NPSs were present but were not considered to have contributed to the death</t>
  </si>
  <si>
    <r>
      <rPr>
        <u/>
        <sz val="10"/>
        <color indexed="8"/>
        <rFont val="Arial"/>
        <family val="2"/>
      </rPr>
      <t>Both</t>
    </r>
    <r>
      <rPr>
        <sz val="10"/>
        <color indexed="8"/>
        <rFont val="Arial"/>
        <family val="2"/>
      </rPr>
      <t xml:space="preserve"> Benzodiazepine-type NPS and other types of NPS present</t>
    </r>
  </si>
  <si>
    <r>
      <t>Included in this report's statistics</t>
    </r>
    <r>
      <rPr>
        <vertAlign val="superscript"/>
        <sz val="10"/>
        <color indexed="8"/>
        <rFont val="Arial"/>
        <family val="2"/>
      </rPr>
      <t>2</t>
    </r>
  </si>
  <si>
    <t>no.</t>
  </si>
  <si>
    <r>
      <t>Included in this report's statistics</t>
    </r>
    <r>
      <rPr>
        <b/>
        <vertAlign val="superscript"/>
        <sz val="10"/>
        <color indexed="8"/>
        <rFont val="Arial"/>
        <family val="2"/>
      </rPr>
      <t>2</t>
    </r>
  </si>
  <si>
    <t>Substances which were implicated in, or potentially contributed to, the cause of death</t>
  </si>
  <si>
    <t>Substances which were present, but which were not considered to have contributed to the death</t>
  </si>
  <si>
    <t>Table NPS1</t>
  </si>
  <si>
    <t>Table NPS3</t>
  </si>
  <si>
    <t>(ii) Old coding rules</t>
  </si>
  <si>
    <t xml:space="preserve">(i) only one drug (and, perhaps, alcohol) was found to be present in the body </t>
  </si>
  <si>
    <t>(i) New coding rules</t>
  </si>
  <si>
    <t>Any drug: all such deaths</t>
  </si>
  <si>
    <t>Highland 2</t>
  </si>
  <si>
    <t>Total</t>
  </si>
  <si>
    <t>The figures that have been used for earlier years are the numbers that would have been seen had the new boundaries applied in those years.</t>
  </si>
  <si>
    <t>no such deaths</t>
  </si>
  <si>
    <t>(c) Both Benzodiazepine-type NPS and other types of NPS present</t>
  </si>
  <si>
    <r>
      <t xml:space="preserve">NPS the only substance(s)* implicated in the death </t>
    </r>
    <r>
      <rPr>
        <vertAlign val="superscript"/>
        <sz val="10"/>
        <rFont val="Arial"/>
        <family val="2"/>
      </rPr>
      <t>2</t>
    </r>
  </si>
  <si>
    <r>
      <t xml:space="preserve">NPS the only substance(s)* implicated in the death </t>
    </r>
    <r>
      <rPr>
        <vertAlign val="superscript"/>
        <sz val="10"/>
        <rFont val="Arial"/>
        <family val="2"/>
      </rPr>
      <t>4</t>
    </r>
  </si>
  <si>
    <t>NPS the only substance(s)* implicated in the death</t>
  </si>
  <si>
    <t>Other substance(s)** implicated in the death</t>
  </si>
  <si>
    <r>
      <t xml:space="preserve">Other substance(s)** also implicated in the death </t>
    </r>
    <r>
      <rPr>
        <vertAlign val="superscript"/>
        <sz val="10"/>
        <rFont val="Arial"/>
        <family val="2"/>
      </rPr>
      <t>3</t>
    </r>
  </si>
  <si>
    <r>
      <t xml:space="preserve">Other substance(s)** also implicated in the death </t>
    </r>
    <r>
      <rPr>
        <vertAlign val="superscript"/>
        <sz val="10"/>
        <rFont val="Arial"/>
        <family val="2"/>
      </rPr>
      <t>5</t>
    </r>
  </si>
  <si>
    <t>2008-2012</t>
  </si>
  <si>
    <r>
      <t xml:space="preserve">NHS Board area </t>
    </r>
    <r>
      <rPr>
        <b/>
        <vertAlign val="superscript"/>
        <sz val="10"/>
        <rFont val="Arial"/>
        <family val="2"/>
      </rPr>
      <t>2</t>
    </r>
  </si>
  <si>
    <r>
      <t xml:space="preserve">Greater Glasgow &amp; Clyde </t>
    </r>
    <r>
      <rPr>
        <vertAlign val="superscript"/>
        <sz val="10"/>
        <rFont val="Arial"/>
        <family val="2"/>
      </rPr>
      <t>3</t>
    </r>
  </si>
  <si>
    <r>
      <t xml:space="preserve">Highland </t>
    </r>
    <r>
      <rPr>
        <vertAlign val="superscript"/>
        <sz val="10"/>
        <rFont val="Arial"/>
        <family val="2"/>
      </rPr>
      <t>3</t>
    </r>
  </si>
  <si>
    <t>Persons</t>
  </si>
  <si>
    <t>All ages</t>
  </si>
  <si>
    <t>Total: all deaths which involved New Psychoactive Substances</t>
  </si>
  <si>
    <r>
      <rPr>
        <b/>
        <sz val="8"/>
        <rFont val="Arial"/>
        <family val="2"/>
      </rPr>
      <t>However, there may be a few exceptions:</t>
    </r>
    <r>
      <rPr>
        <sz val="8"/>
        <rFont val="Arial"/>
        <family val="2"/>
      </rPr>
      <t xml:space="preserve"> </t>
    </r>
  </si>
  <si>
    <t>(ii) only one drug (and, perhaps, alcohol) was implicated in, or potentially contributed to, the cause of death</t>
  </si>
  <si>
    <t>Drug-related deaths registered in year</t>
  </si>
  <si>
    <t>(other drugs may have been reported as being present, but were not considered to have had any direct contribution to the death)</t>
  </si>
  <si>
    <t>average number of drug-related deaths per year</t>
  </si>
  <si>
    <t>2) The 95% Confidence Intervals are the range within which it is expected that the true value will lie. On the basis of statistical theory, there is only a 5% chance that a 95% Confidence Interval will not include the (unknown) true value of the quantity which is being estimated - so, on average, one would expect that 19 out of 20 of all 95% Confidence Intervals will include the (unknown) true values. ISD did not publish confidence intervals for the numbers for each sex or for each age-group.</t>
  </si>
  <si>
    <t>5) The 'from' value in the range for the rate is calculated using the upper end of the 95% Confidence Interval for the estimated number of problem drug users, and the 'to' value in the range for the rate is calculated using the lower end of the 95% Confidence Interval for the estimated number of problem drug users.</t>
  </si>
  <si>
    <r>
      <t xml:space="preserve">average deaths per 1,000 population </t>
    </r>
    <r>
      <rPr>
        <b/>
        <vertAlign val="superscript"/>
        <sz val="10"/>
        <rFont val="Arial"/>
        <family val="2"/>
      </rPr>
      <t xml:space="preserve">1 </t>
    </r>
  </si>
  <si>
    <t>2) The 95% Confidence Intervals are the range within which it is expected that the true value will lie. On the basis of statistical theory, there is only a 5% chance that a 95% Confidence Interval will not include the (unknown) true value of the quantity which is being estimated - so, on average, one would expect that 19 out of 20 of all 95% Confidence Intervals will include the (unknown) true values.</t>
  </si>
  <si>
    <t xml:space="preserve">5) The 'from' value in the range for the rate is calculated using the upper end of the 95% Confidence Interval for the estimated number of problem drug users, and the 'to' value in the range for the rate is calculated using the lower end of the 95% Confidence Interval for the estimated number of problem drug users, </t>
  </si>
  <si>
    <r>
      <t xml:space="preserve">Deaths from some causes which may be associated with present or past drug misuse </t>
    </r>
    <r>
      <rPr>
        <b/>
        <vertAlign val="superscript"/>
        <sz val="10"/>
        <rFont val="Arial"/>
        <family val="2"/>
      </rPr>
      <t>4</t>
    </r>
  </si>
  <si>
    <t>Benzodiaz-'epine-type NPS present; no other types of NPS</t>
  </si>
  <si>
    <t>Other types of NPS present; no Benzodiaz-epine-type NPS</t>
  </si>
  <si>
    <r>
      <rPr>
        <b/>
        <u/>
        <sz val="10"/>
        <color indexed="8"/>
        <rFont val="Arial"/>
        <family val="2"/>
      </rPr>
      <t>Both</t>
    </r>
    <r>
      <rPr>
        <b/>
        <sz val="10"/>
        <color indexed="8"/>
        <rFont val="Arial"/>
        <family val="2"/>
      </rPr>
      <t xml:space="preserve"> benzo-diazepine-type NPS and other types of NPS</t>
    </r>
  </si>
  <si>
    <t>All type(s) of NPS</t>
  </si>
  <si>
    <t>under
25</t>
  </si>
  <si>
    <t>35 to 
44</t>
  </si>
  <si>
    <t>** apart, perhaps, from alcohol.</t>
  </si>
  <si>
    <r>
      <t xml:space="preserve">Deaths which involved 'New Psychoactive Substances' </t>
    </r>
    <r>
      <rPr>
        <b/>
        <vertAlign val="superscript"/>
        <sz val="10"/>
        <rFont val="Arial"/>
        <family val="2"/>
      </rPr>
      <t xml:space="preserve">1 </t>
    </r>
  </si>
  <si>
    <t>1) The substances which are counted (for the purpose of these figures) as 'New Psychoactive Substances' are described in Annex E.</t>
  </si>
  <si>
    <t>Note that the date of death is not a factor, because methadone has 'always' been controlled.</t>
  </si>
  <si>
    <r>
      <t xml:space="preserve">(ii) </t>
    </r>
    <r>
      <rPr>
        <u/>
        <sz val="10"/>
        <rFont val="Arial"/>
        <family val="2"/>
      </rPr>
      <t>not</t>
    </r>
    <r>
      <rPr>
        <sz val="10"/>
        <rFont val="Arial"/>
        <family val="2"/>
      </rPr>
      <t xml:space="preserve"> included in this report's statistics </t>
    </r>
    <r>
      <rPr>
        <vertAlign val="superscript"/>
        <sz val="10"/>
        <rFont val="Arial"/>
        <family val="2"/>
      </rPr>
      <t>7</t>
    </r>
  </si>
  <si>
    <t>Cases for which 'unspecified drug' appears in the 'Poison' field (or, for 2008 onwards, the 'AlsoPres' field)</t>
  </si>
  <si>
    <t>Nor does it identify cases for which 'UNSPECIFIED CHEMICAL', 'UNSPECIFIED GAS' or 'UNSPECIFIED SOLVENT' were mentioned.)</t>
  </si>
  <si>
    <t>ONS / 'wide' definition</t>
  </si>
  <si>
    <t>of which: 'unspecified drug'</t>
  </si>
  <si>
    <t>% with 'unspecified drug'</t>
  </si>
  <si>
    <t>All 'wide definition' deaths</t>
  </si>
  <si>
    <t>of which: at least one of the 'main' drugs was present</t>
  </si>
  <si>
    <t>none of the 'main' drugs were present</t>
  </si>
  <si>
    <t>% of deaths for which at least one of the 'main' drugs was present</t>
  </si>
  <si>
    <t xml:space="preserve">Population of Scotland - from Time-Series Tables on Website </t>
  </si>
  <si>
    <t>Population - grouped into age-groups used for 'Drug-related Deaths' table</t>
  </si>
  <si>
    <t>Drug-deaths by age-groups used for ISD estimates of problem drug user numbers table gives figures for each year, from which calculate annual averages for use in calculation of death rates per 1,000 problem drug users in each of the categories shown in the table.</t>
  </si>
  <si>
    <t>***** Cases satisfying National Records of Scotland (NRS) implementation of UK Drug Strategy standard definition only *****</t>
  </si>
  <si>
    <t>UK Drug Strategy definition (as applied by General Register Office for Scotland (GROS)) in UK-wide defn used by GROS/NRS</t>
  </si>
  <si>
    <t>Averages for 'cells' that are used</t>
  </si>
  <si>
    <t>NHS Board areas - boundaries with effect from 1 April 2014 - totals of relevant local authority areas</t>
  </si>
  <si>
    <t>HENCE:  'error bars'</t>
  </si>
  <si>
    <r>
      <t xml:space="preserve">Drugs </t>
    </r>
    <r>
      <rPr>
        <b/>
        <vertAlign val="superscript"/>
        <sz val="10"/>
        <rFont val="Arial"/>
        <family val="2"/>
      </rPr>
      <t>1, 2</t>
    </r>
  </si>
  <si>
    <r>
      <t>Anti-depressants</t>
    </r>
    <r>
      <rPr>
        <vertAlign val="superscript"/>
        <sz val="10"/>
        <rFont val="Arial"/>
        <family val="2"/>
      </rPr>
      <t xml:space="preserve"> 3</t>
    </r>
  </si>
  <si>
    <r>
      <t xml:space="preserve">Anti-psychotics </t>
    </r>
    <r>
      <rPr>
        <vertAlign val="superscript"/>
        <sz val="10"/>
        <rFont val="Arial"/>
        <family val="2"/>
      </rPr>
      <t>4</t>
    </r>
  </si>
  <si>
    <r>
      <t xml:space="preserve">Benzodiazepines </t>
    </r>
    <r>
      <rPr>
        <vertAlign val="superscript"/>
        <sz val="10"/>
        <rFont val="Arial"/>
        <family val="2"/>
      </rPr>
      <t>5</t>
    </r>
  </si>
  <si>
    <t>1) More than one drug may be reported per death. These are mentions of each drug, so do not add up to the overall total. Up to 2007, some pathologists reported only those drugs which they thought caused, or contributed to, the death. With effect from 2008, pathologists report separately:
(a) drugs which were implicated in, or which potentially contributed to, the cause of death; and
(b) other drugs which were present but which were not considered to have had any direct contribution to the death.</t>
  </si>
  <si>
    <t>(ii) all drugs which were found to be present in the body</t>
  </si>
  <si>
    <t xml:space="preserve">(i) drugs which were implicated in, or which potentially contributed to, the cause of death </t>
  </si>
  <si>
    <t>3) The average of the percentage differences between (a) the estimate and the lower end of the 95% Confidence Interval and (b) the estimate and the upper end of the 95% Confidence Interval. It is calculated using the rounded values of the estimate and the two ends.</t>
  </si>
  <si>
    <t>1) Refer to Annex B for information about the other definitions.</t>
  </si>
  <si>
    <t xml:space="preserve">5) 'ICD10' is the International Statistical Classification of Diseases and Related Health Problems, Tenth Revision. </t>
  </si>
  <si>
    <t>(i) Deaths for which one or more NPSs was implicated in, or potentially contributed to, the death</t>
  </si>
  <si>
    <t>(ii) Deaths for which NPSs were present but were NOT considered to have contributed to the death</t>
  </si>
  <si>
    <t>(b) Other types of NPS present; no Benzodiazepine-type NPS</t>
  </si>
  <si>
    <t>(i) Deaths for which one or more NPSs were implicated in, or potentially contributed to, the death</t>
  </si>
  <si>
    <t>(a) Benzodiazepine-type NPS present; no other types of NPS</t>
  </si>
  <si>
    <t>Table CS1</t>
  </si>
  <si>
    <t>Table CS2</t>
  </si>
  <si>
    <r>
      <t xml:space="preserve">Drug-related deaths: standard definition </t>
    </r>
    <r>
      <rPr>
        <vertAlign val="superscript"/>
        <sz val="10"/>
        <rFont val="Arial"/>
        <family val="2"/>
      </rPr>
      <t>2</t>
    </r>
  </si>
  <si>
    <r>
      <t xml:space="preserve">Drug-related deaths: consistent series </t>
    </r>
    <r>
      <rPr>
        <vertAlign val="superscript"/>
        <sz val="10"/>
        <rFont val="Arial"/>
        <family val="2"/>
      </rPr>
      <t>1</t>
    </r>
  </si>
  <si>
    <r>
      <t xml:space="preserve">Drug-related deaths: consistent series </t>
    </r>
    <r>
      <rPr>
        <vertAlign val="superscript"/>
        <sz val="10"/>
        <rFont val="Arial"/>
        <family val="2"/>
      </rPr>
      <t>2</t>
    </r>
  </si>
  <si>
    <r>
      <t>Mephedrone</t>
    </r>
    <r>
      <rPr>
        <vertAlign val="superscript"/>
        <sz val="10"/>
        <rFont val="Arial"/>
        <family val="2"/>
      </rPr>
      <t>4</t>
    </r>
    <r>
      <rPr>
        <sz val="10"/>
        <rFont val="Arial"/>
        <family val="2"/>
      </rPr>
      <t xml:space="preserve"> present</t>
    </r>
  </si>
  <si>
    <r>
      <t>Phenazepam</t>
    </r>
    <r>
      <rPr>
        <vertAlign val="superscript"/>
        <sz val="10"/>
        <rFont val="Arial"/>
        <family val="2"/>
      </rPr>
      <t>5</t>
    </r>
    <r>
      <rPr>
        <sz val="10"/>
        <rFont val="Arial"/>
        <family val="2"/>
      </rPr>
      <t xml:space="preserve"> present</t>
    </r>
  </si>
  <si>
    <r>
      <t>Tramadol</t>
    </r>
    <r>
      <rPr>
        <vertAlign val="superscript"/>
        <sz val="10"/>
        <rFont val="Arial"/>
        <family val="2"/>
      </rPr>
      <t>6</t>
    </r>
    <r>
      <rPr>
        <sz val="10"/>
        <rFont val="Arial"/>
        <family val="2"/>
      </rPr>
      <t xml:space="preserve"> present</t>
    </r>
  </si>
  <si>
    <r>
      <t>Zopiclone</t>
    </r>
    <r>
      <rPr>
        <vertAlign val="superscript"/>
        <sz val="10"/>
        <rFont val="Arial"/>
        <family val="2"/>
      </rPr>
      <t>6</t>
    </r>
    <r>
      <rPr>
        <sz val="10"/>
        <rFont val="Arial"/>
        <family val="2"/>
      </rPr>
      <t xml:space="preserve"> present</t>
    </r>
  </si>
  <si>
    <r>
      <t xml:space="preserve">None of the above, but one or more other substances which are now controlled were present </t>
    </r>
    <r>
      <rPr>
        <vertAlign val="superscript"/>
        <sz val="10"/>
        <rFont val="Arial"/>
        <family val="2"/>
      </rPr>
      <t>7</t>
    </r>
  </si>
  <si>
    <t>number</t>
  </si>
  <si>
    <r>
      <t xml:space="preserve">percent </t>
    </r>
    <r>
      <rPr>
        <vertAlign val="superscript"/>
        <sz val="10"/>
        <rFont val="Arial"/>
        <family val="2"/>
      </rPr>
      <t>4</t>
    </r>
  </si>
  <si>
    <t>old rules - 2014</t>
  </si>
  <si>
    <t>Codeine or a codeine-containing compound</t>
  </si>
  <si>
    <t>Dihydro-codeine or a d.h.c-containing compound</t>
  </si>
  <si>
    <t>Any opiate or opioid</t>
  </si>
  <si>
    <t>14 and under</t>
  </si>
  <si>
    <t>15 - 24</t>
  </si>
  <si>
    <t>55 - 64</t>
  </si>
  <si>
    <t>65 and over</t>
  </si>
  <si>
    <t>Amitriptyline</t>
  </si>
  <si>
    <t>Gabapentin</t>
  </si>
  <si>
    <t>Mirtazepine</t>
  </si>
  <si>
    <t>Phenazepam</t>
  </si>
  <si>
    <t>Other substance(s)** also implicated in the death</t>
  </si>
  <si>
    <t>(iii) total of (i) + (ii):</t>
  </si>
  <si>
    <t>(a) Drug-related deaths - standard definition</t>
  </si>
  <si>
    <t>The estimated numbers of problem drug users are also based on the Board boundaries that applied with effect from April 2014</t>
  </si>
  <si>
    <t>Heroin / morphine, Methadone or Bupren-orphine</t>
  </si>
  <si>
    <t>Ecstasy-type</t>
  </si>
  <si>
    <r>
      <t xml:space="preserve">Any other drug </t>
    </r>
    <r>
      <rPr>
        <vertAlign val="superscript"/>
        <sz val="10"/>
        <rFont val="Arial"/>
        <family val="2"/>
      </rPr>
      <t>3</t>
    </r>
  </si>
  <si>
    <t>Alcohol (with only one drug - see the examples given in footnote 1)</t>
  </si>
  <si>
    <t>average of rates for 2000 to 2004</t>
  </si>
  <si>
    <t>2) Some other tables which provide figures by age-group give the number of drug-related deaths of people who were aged 55 and over. However, this column's figures are for ages 55-64, inclusive, as there are relatively few drug-related deaths of people aged 65 and over.</t>
  </si>
  <si>
    <r>
      <t>(b) extra deaths counted in the consistent series</t>
    </r>
    <r>
      <rPr>
        <b/>
        <sz val="10"/>
        <rFont val="Arial"/>
        <family val="2"/>
      </rPr>
      <t xml:space="preserve"> </t>
    </r>
    <r>
      <rPr>
        <b/>
        <vertAlign val="superscript"/>
        <sz val="10"/>
        <rFont val="Arial"/>
        <family val="2"/>
      </rPr>
      <t>4</t>
    </r>
  </si>
  <si>
    <t>3) Including the relevant parts of the former Argyll &amp; Clyde Board area.</t>
  </si>
  <si>
    <t>3) Some other tables which provide figures by age-group give the number of drug-related deaths of people who were aged 55 and over. However, this column's figures are for ages 55-64, inclusive, as there are relatively few drug-related deaths of people aged 65 and over.</t>
  </si>
  <si>
    <t xml:space="preserve">* apart, perhaps, from alcohol. </t>
  </si>
  <si>
    <r>
      <t>Figure 2</t>
    </r>
    <r>
      <rPr>
        <b/>
        <sz val="12"/>
        <rFont val="Arial"/>
        <family val="2"/>
      </rPr>
      <t>: Drug-related deaths per 1,000 problem drug users - NHS Board areas</t>
    </r>
  </si>
  <si>
    <t>Table 9</t>
  </si>
  <si>
    <t>Table HB5</t>
  </si>
  <si>
    <t>Figure 2</t>
  </si>
  <si>
    <t>Table C5</t>
  </si>
  <si>
    <t>Figure 3</t>
  </si>
  <si>
    <t>old rules - 2015</t>
  </si>
  <si>
    <r>
      <t xml:space="preserve">European Monitoring Centre for Drugs and Drug Addiction 'general mortality register' definition </t>
    </r>
    <r>
      <rPr>
        <b/>
        <vertAlign val="superscript"/>
        <sz val="10"/>
        <rFont val="Arial"/>
        <family val="2"/>
      </rPr>
      <t>2</t>
    </r>
  </si>
  <si>
    <t>Population</t>
  </si>
  <si>
    <t>Number of drug-related deaths, on the basis of:</t>
  </si>
  <si>
    <t>Drug-deaths per million population</t>
  </si>
  <si>
    <t>per million population</t>
  </si>
  <si>
    <t>numbers</t>
  </si>
  <si>
    <t>15 to 64</t>
  </si>
  <si>
    <r>
      <t xml:space="preserve">Scotland </t>
    </r>
    <r>
      <rPr>
        <vertAlign val="superscript"/>
        <sz val="10"/>
        <rFont val="Arial"/>
        <family val="2"/>
      </rPr>
      <t>5</t>
    </r>
  </si>
  <si>
    <t>24 and under</t>
  </si>
  <si>
    <t>old rules - 2016</t>
  </si>
  <si>
    <t>Population in middle year of latest five-year period</t>
  </si>
  <si>
    <t>Population in middle year of latest five-year period - from mid-year estimates on Website</t>
  </si>
  <si>
    <t>Na h-Eileanan Siar</t>
  </si>
  <si>
    <t>City of Edinburgh</t>
  </si>
  <si>
    <t>five-year</t>
  </si>
  <si>
    <t>Alprazolam</t>
  </si>
  <si>
    <t>Buprenorphine</t>
  </si>
  <si>
    <t>Citalopram</t>
  </si>
  <si>
    <t>Delorazepam</t>
  </si>
  <si>
    <t>Etizolam</t>
  </si>
  <si>
    <t>Fluoxetine</t>
  </si>
  <si>
    <t>Olanzapine</t>
  </si>
  <si>
    <t>Oxycodone</t>
  </si>
  <si>
    <t>Propranolol</t>
  </si>
  <si>
    <t>Zopiclone</t>
  </si>
  <si>
    <t>Sertraline</t>
  </si>
  <si>
    <r>
      <t>Council area</t>
    </r>
    <r>
      <rPr>
        <vertAlign val="superscript"/>
        <sz val="10"/>
        <rFont val="Arial"/>
        <family val="2"/>
      </rPr>
      <t>1</t>
    </r>
  </si>
  <si>
    <r>
      <t xml:space="preserve">Council area </t>
    </r>
    <r>
      <rPr>
        <vertAlign val="superscript"/>
        <sz val="10"/>
        <rFont val="Arial"/>
        <family val="2"/>
      </rPr>
      <t>2</t>
    </r>
  </si>
  <si>
    <r>
      <t xml:space="preserve">Council area </t>
    </r>
    <r>
      <rPr>
        <vertAlign val="superscript"/>
        <sz val="10"/>
        <rFont val="Arial"/>
        <family val="2"/>
      </rPr>
      <t>3</t>
    </r>
  </si>
  <si>
    <t>Table EMCDDA</t>
  </si>
  <si>
    <t>Pregabalin</t>
  </si>
  <si>
    <t>Heroin, Methadone, Etizolam, Pregabalin</t>
  </si>
  <si>
    <t>Morphine, Heroin, Methadone, Etizolam</t>
  </si>
  <si>
    <t>Methadone, Diazepam, Etizolam</t>
  </si>
  <si>
    <t>Methadone, Heroin, Etizolam</t>
  </si>
  <si>
    <t>Methadone, Etizolam, Gabapentin, Pregabalin</t>
  </si>
  <si>
    <t>Methadone, Etizolam</t>
  </si>
  <si>
    <t>Paracetamol</t>
  </si>
  <si>
    <t>Mirtazapine</t>
  </si>
  <si>
    <t>Heroin, Methadone, Etizolam, Gabapentin</t>
  </si>
  <si>
    <t>Cannabis, Alcohol</t>
  </si>
  <si>
    <t>Mirtazapine, Cannabis</t>
  </si>
  <si>
    <t>Methadone, Morphine, Etizolam, Gabapentin</t>
  </si>
  <si>
    <t>Heroin, Etizolam</t>
  </si>
  <si>
    <t>Diazepam, Alcohol</t>
  </si>
  <si>
    <t>Heroin, Methadone, Etizolam</t>
  </si>
  <si>
    <t>Dihydrocodeine</t>
  </si>
  <si>
    <t>Morphine, Methadone, Etizolam</t>
  </si>
  <si>
    <t>Methadone, Morphine, Etizolam</t>
  </si>
  <si>
    <t>Mirtazapine, Cannabis, Alcohol</t>
  </si>
  <si>
    <t>Morphine, Etizolam</t>
  </si>
  <si>
    <t>Etizolam, Methadone</t>
  </si>
  <si>
    <t>Tramadol, Etizolam</t>
  </si>
  <si>
    <t>Heroin, Etizolam, Methadone</t>
  </si>
  <si>
    <t>Gabapentin, Mirtazapine</t>
  </si>
  <si>
    <t>Heroin, Methadone, Diclazepam</t>
  </si>
  <si>
    <t>Heroin, Etizolam, Alcohol</t>
  </si>
  <si>
    <t>Naproxen</t>
  </si>
  <si>
    <t>Methadone, Gabapentin, Etizolam</t>
  </si>
  <si>
    <t>Mirtazapine, Amitriptyline</t>
  </si>
  <si>
    <t>Gabapentin, Methadone, Etizolam</t>
  </si>
  <si>
    <t>Cocaine, Methadone, Etizolam</t>
  </si>
  <si>
    <t>Methadone, Etizolam, Cocaine</t>
  </si>
  <si>
    <t>Heroin, Etizolam, Methadone, Cocaine</t>
  </si>
  <si>
    <t>Methadone, Etizolam, Gabapentin</t>
  </si>
  <si>
    <t>Heroin, Etizolam, Cocaine</t>
  </si>
  <si>
    <t>Amitriptyline, Diazepam</t>
  </si>
  <si>
    <t>Diazepam, Pregabalin</t>
  </si>
  <si>
    <t>Pregabalin, Mirtazapine</t>
  </si>
  <si>
    <t>Methadone, Etizolam, Pregabalin</t>
  </si>
  <si>
    <t>Heroin, Diclazepam, Cocaine</t>
  </si>
  <si>
    <t>Sertraline, Alcohol</t>
  </si>
  <si>
    <t>Mirtazapine, Alcohol</t>
  </si>
  <si>
    <t>Methadone, Etizolam, Alcohol</t>
  </si>
  <si>
    <t>Methadone, Etizolam, Morphine</t>
  </si>
  <si>
    <t>Mirtazapine, Paracetamol</t>
  </si>
  <si>
    <t>Morphine, Heroin, Etizolam</t>
  </si>
  <si>
    <t>Etizolam, Alcohol</t>
  </si>
  <si>
    <t>Diazepam, Cannabis</t>
  </si>
  <si>
    <t>Heroin</t>
  </si>
  <si>
    <t>Morphine, Alcohol</t>
  </si>
  <si>
    <t>Number reported</t>
  </si>
  <si>
    <t>per million</t>
  </si>
  <si>
    <r>
      <t>for latest year</t>
    </r>
    <r>
      <rPr>
        <b/>
        <vertAlign val="superscript"/>
        <sz val="10"/>
        <color theme="1"/>
        <rFont val="Arial"/>
        <family val="2"/>
      </rPr>
      <t>2</t>
    </r>
  </si>
  <si>
    <r>
      <t>population</t>
    </r>
    <r>
      <rPr>
        <b/>
        <vertAlign val="superscript"/>
        <sz val="10"/>
        <color theme="1"/>
        <rFont val="Arial"/>
        <family val="2"/>
      </rPr>
      <t>2</t>
    </r>
  </si>
  <si>
    <t>Belgium</t>
  </si>
  <si>
    <t>Bulgaria</t>
  </si>
  <si>
    <t>Czech Republic</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</si>
  <si>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</si>
  <si>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</si>
  <si>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</si>
  <si>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</si>
  <si>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</si>
  <si>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</si>
  <si>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</si>
  <si>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</si>
  <si>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</si>
  <si>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</si>
  <si>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</si>
  <si>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</si>
  <si>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</si>
  <si>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</si>
  <si>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</si>
  <si>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</si>
  <si>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</si>
  <si>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</si>
  <si>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</si>
  <si>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</si>
  <si>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</si>
  <si>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</si>
  <si>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</si>
  <si>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</si>
  <si>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r>
      <t>United Kingdom</t>
    </r>
    <r>
      <rPr>
        <vertAlign val="superscript"/>
        <sz val="10"/>
        <color theme="1"/>
        <rFont val="Arial"/>
        <family val="2"/>
      </rPr>
      <t>3</t>
    </r>
  </si>
  <si>
    <t>European Union</t>
  </si>
  <si>
    <t>Turkey</t>
  </si>
  <si>
    <t>Norway</t>
  </si>
  <si>
    <t>EU, Turkey and Norway</t>
  </si>
  <si>
    <r>
      <t>Scotland</t>
    </r>
    <r>
      <rPr>
        <vertAlign val="superscript"/>
        <sz val="10"/>
        <color theme="1"/>
        <rFont val="Arial"/>
        <family val="2"/>
      </rPr>
      <t>3</t>
    </r>
  </si>
  <si>
    <t>derived from tables which are available on the NRS website</t>
  </si>
  <si>
    <r>
      <t>Council area</t>
    </r>
    <r>
      <rPr>
        <vertAlign val="superscript"/>
        <sz val="10"/>
        <rFont val="Arial"/>
        <family val="2"/>
      </rPr>
      <t xml:space="preserve"> 6</t>
    </r>
  </si>
  <si>
    <t>The figures for 2008 onwards are on the first basis - i.e. basis (a) - which has been the standard basis for figures for individual drugs with effect from the "... in 2009" edition.</t>
  </si>
  <si>
    <t>Calculate Scottish rate for Table EMCDDA</t>
  </si>
  <si>
    <t>1) The coding rules were changed with effect from the start of 2011, as explained in paragraph 2.6 of the commentary. Briefly, 'drug abuse' deaths from 'acute intoxication' were previously counted under 'mental and behavioural disorders due to psychoactive substance use' (unless they were known to be due to intentional self-harm or assault). They are now counted under the appropriate 'poisoning' category. For example, if the cause of death of a known drug abuser was given as 'adverse effects of heroin' (and it was not intentional self-harm or assault), the underlying cause of death would be coded as follows:</t>
  </si>
  <si>
    <t xml:space="preserve">Note:  </t>
  </si>
  <si>
    <r>
      <t>(</t>
    </r>
    <r>
      <rPr>
        <b/>
        <sz val="10"/>
        <rFont val="Arial"/>
        <family val="2"/>
      </rPr>
      <t>Note:</t>
    </r>
    <r>
      <rPr>
        <sz val="10"/>
        <rFont val="Arial"/>
        <family val="2"/>
      </rPr>
      <t xml:space="preserve"> youngest and oldest age-groups are included in the 'all ages' figures, but do not appear in the table)</t>
    </r>
  </si>
  <si>
    <t>3) For example; amitriptyline, citalopram, dothiepin, fluoexetine, prothaiaden.</t>
  </si>
  <si>
    <t>4) For example; chlorpromazine, clozapine, olanzapine.</t>
  </si>
  <si>
    <t>7) For example one or more of APB, API and BZP were present.</t>
  </si>
  <si>
    <t>Note:</t>
  </si>
  <si>
    <t>1) to 5) refer to the corresponding footnotes to Table HB5.</t>
  </si>
  <si>
    <t>2) Including, for example, deaths caused by infections that resulted from the use of heroin which was contaminated by, say, anthrax.</t>
  </si>
  <si>
    <t>3) Including, for example, accidental deaths which were caused by the use of drugs which were not controlled at the time, such as those before 16 April 2010 which resulted from using mephedrone (assuming that no controlled drugs were found in the body).</t>
  </si>
  <si>
    <t>2) This is within the Drug Strategy 'baseline' definition, as implemented by National Records of Scotland.</t>
  </si>
  <si>
    <t>1) As defined by the European Monitoring Centre for Drugs and Drug Addiction (EMCDDA).</t>
  </si>
  <si>
    <t>(a) up to 2010 - as 'F11 - mental and behavioural disorders due to use of opioids'.</t>
  </si>
  <si>
    <t>(b) from 2011 - the appropriate 'poisoning' category, such as 'X42 - accidental poisoning by and exposure to narcotics and psychodysleptics (hallucinogens) not elsewhere classified'.</t>
  </si>
  <si>
    <t xml:space="preserve">5) For example; diazepam and temazepam. </t>
  </si>
  <si>
    <r>
      <t xml:space="preserve">(i) </t>
    </r>
    <r>
      <rPr>
        <sz val="10"/>
        <color rgb="FF000000"/>
        <rFont val="Arial"/>
        <family val="2"/>
      </rPr>
      <t>(continued)</t>
    </r>
    <r>
      <rPr>
        <b/>
        <sz val="10"/>
        <color rgb="FF000000"/>
        <rFont val="Arial"/>
        <family val="2"/>
      </rPr>
      <t xml:space="preserve"> Deaths for which one or more NPSs were implicated in, or potentially contributed to, the death</t>
    </r>
  </si>
  <si>
    <t>1) The coding rules were changed with effect from the start of 2011, as explained in paragraph 2.6 of the commentary. Briefly, 'drug abuse' deaths from 'acute intoxication' were previously counted under 'mental and behavioural disorders due to psychoactive substance use' (unless they were known to be due to intentional self-harm or assault). They are now counted under the appropriate 'poisoning' category. For example, if the cause of death of a known drug abuser was given as 'adverse effects of heroin' (and it was not intentional self-harm or assault), the underlying cause of death would be coded as follows:                                                                                                                                                (a) up to 2010 - as 'F11 - mental and behavioural disorders due to use of opioids'.                                                                                                       (b) from 2011 - the appropriate 'poisoning' category, such as 'X42 - accidental poisoning by and exposure to narcotics and psychodysleptics (hallucinogens) not elsewhere classified'.</t>
  </si>
  <si>
    <t xml:space="preserve">Almost all the deaths which are counted in part (i) of the table are also counted in part (ii) of the table.  </t>
  </si>
  <si>
    <r>
      <rPr>
        <b/>
        <sz val="8"/>
        <rFont val="Arial"/>
        <family val="2"/>
      </rPr>
      <t>Note</t>
    </r>
    <r>
      <rPr>
        <sz val="8"/>
        <rFont val="Arial"/>
        <family val="2"/>
      </rPr>
      <t xml:space="preserve">: </t>
    </r>
  </si>
  <si>
    <t>5) An occasional figure for Scotland may differ slightly from the corresponding 5-year average in Table 8, because the latter was calculated simply by taking the average of the figures for Scotland for each of the five individual years (rather than by applying the method described in footnote 1 to the figures for Scotland).</t>
  </si>
  <si>
    <t>For example, referring to 'unknown drug', although that does not appear in the look-up table, because there have been no cases of it yet.</t>
  </si>
  <si>
    <r>
      <t>(</t>
    </r>
    <r>
      <rPr>
        <b/>
        <sz val="10"/>
        <rFont val="Arial"/>
        <family val="2"/>
      </rPr>
      <t>Note</t>
    </r>
    <r>
      <rPr>
        <sz val="10"/>
        <rFont val="Arial"/>
        <family val="2"/>
      </rPr>
      <t xml:space="preserve">: This does not cover other possible ways of saying the same kind of thing - </t>
    </r>
  </si>
  <si>
    <t>(The 'main' drugs being the ones that are listed in Table 3, with the exception of alcohol.)</t>
  </si>
  <si>
    <t>(Break in series between 2007 and 2008, due to introduction of new 'ME4' form in 2008.)</t>
  </si>
  <si>
    <t>For the '… in 2014' edition, the figures for 2000 onwards were revised from those that were used in the '… in 2013' edition, because more drugs are listed in Table 3.</t>
  </si>
  <si>
    <t>SO:                                                        rate per million population aged 15-64</t>
  </si>
  <si>
    <t>'Drug-induced' deaths aged 15-64: reported number and rate per million, latest year's figures</t>
  </si>
  <si>
    <t>Drug-related deaths per 1,000 problem drug users - council areas</t>
  </si>
  <si>
    <t>2) Broadly speaking, counting deaths on the basis of the classification of the drugs at the end of the latest year which is covered by the publication (rather than on the standard definition basis of the classification at the time of the death). Refer to Annex F for the full definition. The year 2000 is the first for which a 'consistent series' figure is available, because that is the first year in National Records of Scotland's (NRS) current drug-related deaths database.</t>
  </si>
  <si>
    <t>3) This includes deaths which are counted in the consistent series but are not counted in the standard definition.</t>
  </si>
  <si>
    <t>4) Percentage of the total number of drug-related deaths on the basis of the standard definition.</t>
  </si>
  <si>
    <t xml:space="preserve">4) Broadly speaking, the additional deaths which would be counted on the basis of the classification of the drugs at the end of the latest year which is covered by the publication (rather than on the standard definition basis of the classification at the time of the death).  Refer to Annex F for the full definition.  </t>
  </si>
  <si>
    <t xml:space="preserve">The figures for each area are based on the Board boundaries that apply with effect from 1 April 2014.  </t>
  </si>
  <si>
    <r>
      <rPr>
        <b/>
        <sz val="8"/>
        <rFont val="Arial"/>
        <family val="2"/>
      </rPr>
      <t xml:space="preserve">Note </t>
    </r>
    <r>
      <rPr>
        <sz val="8"/>
        <rFont val="Arial"/>
        <family val="2"/>
      </rPr>
      <t xml:space="preserve"> </t>
    </r>
  </si>
  <si>
    <t xml:space="preserve">Note  </t>
  </si>
  <si>
    <t>The numbers of drug-related deaths for each area are based on the Board boundaries that apply with effect from 1 April 2014.</t>
  </si>
  <si>
    <t>Note</t>
  </si>
  <si>
    <t>Figure 3: Drug-related deaths per 1,000 problem drug users - council areas</t>
  </si>
  <si>
    <t>1) Paragraph A3 in Annex A explains why these kinds of deaths are excluded from the standard definition of 'drug-related death' figures produced by National Records of Scotland (NRS.)</t>
  </si>
  <si>
    <t>(i.e. in the Drug Strategy 'baseline' definition, as implemented by NRS)</t>
  </si>
  <si>
    <t>2) For example, the death was after 15 April 2010, the cause of death was certified as 'mephedrone intoxication', and no other substance was said to have been found.</t>
  </si>
  <si>
    <t xml:space="preserve">3) For example, the cause of death was certified as 'adverse effects of methadone and mephedrone'.  </t>
  </si>
  <si>
    <t>4) For example, the death occurred up to 15 April 2010, the cause of death was certified as 'mephedrone intoxication', and no other substance was said to have been found.</t>
  </si>
  <si>
    <t>5) For example, the death occurred up to 15 April 2010, and both mephedrone and an uncontrolled volatile substance were said to be implicated in, or potentially contributed, to the death.</t>
  </si>
  <si>
    <t>6) For example, the cause of death was given as 'heroin, alcohol and diazepam toxicity', and BZP and TFMPP were also present.</t>
  </si>
  <si>
    <t>7) An artificial example would be a death which occurred up to 15 April 2010, co-codamol was said to be implicated in, or potentially contributed, to the death; mephedrone was said to be present but did not contribute to the death.</t>
  </si>
  <si>
    <t>1) Broadly speaking, counting deaths on the basis of the classification of the drugs at the end of the latest year which is covered by the publication.  Refer to Annex F for the full definition.</t>
  </si>
  <si>
    <t>2) Broadly speaking, counting deaths on the basis of the classification of the drugs at the time of death.  Refer to Annex A for the full definition.</t>
  </si>
  <si>
    <t>4) Mephedrone has been a controlled substance with effect from 16 April 2010, so subsequent deaths involving it are counted in the 'standard definition' figures (and not 'extra' deaths).</t>
  </si>
  <si>
    <t>5) Phenazepam has been a controlled substance with effect from 13 June 2012, so subsequent deaths involving it are counted in the 'standard definition' figures (and not 'extra' deaths).</t>
  </si>
  <si>
    <t>6) Tramadol and zopiclone have been controlled substances with effect from 10 June 2014, so subsequent deaths involving either (or both) of them are counted in the 'standard definition' figures (and not 'extra' deaths).</t>
  </si>
  <si>
    <t>Table EMCDDA: 'Drug-induced' deaths aged 15-64: reported number and rate per million population, latest year's figures</t>
  </si>
  <si>
    <t>Numbers used for 'per million' chart in Figure 4</t>
  </si>
  <si>
    <r>
      <t xml:space="preserve"> Drug-related deaths: standard definition </t>
    </r>
    <r>
      <rPr>
        <vertAlign val="superscript"/>
        <sz val="10"/>
        <rFont val="Arial"/>
        <family val="2"/>
      </rPr>
      <t>2</t>
    </r>
  </si>
  <si>
    <r>
      <t xml:space="preserve"> Drug-related deaths: consistent series </t>
    </r>
    <r>
      <rPr>
        <vertAlign val="superscript"/>
        <sz val="10"/>
        <rFont val="Arial"/>
        <family val="2"/>
      </rPr>
      <t>1</t>
    </r>
  </si>
  <si>
    <r>
      <t xml:space="preserve"> 'Extra' deaths counted in the consistent series</t>
    </r>
    <r>
      <rPr>
        <b/>
        <vertAlign val="superscript"/>
        <sz val="10"/>
        <rFont val="Arial"/>
        <family val="2"/>
      </rPr>
      <t xml:space="preserve"> 3</t>
    </r>
  </si>
  <si>
    <t>1) Broadly speaking, counting deaths on the basis of the classification of the drugs at the end of the latest year which is covered by the publication. Refer to Annex F for the full definition.</t>
  </si>
  <si>
    <t>2) Broadly speaking, counting deaths on the basis of the classification of the drugs at the time of death. Refer to Annex A for the full definition.</t>
  </si>
  <si>
    <r>
      <t xml:space="preserve"> 'Drug-induced' deaths</t>
    </r>
    <r>
      <rPr>
        <b/>
        <vertAlign val="superscript"/>
        <sz val="10"/>
        <color theme="1"/>
        <rFont val="Arial"/>
        <family val="2"/>
      </rPr>
      <t>1</t>
    </r>
    <r>
      <rPr>
        <b/>
        <sz val="10"/>
        <color theme="1"/>
        <rFont val="Arial"/>
        <family val="2"/>
      </rPr>
      <t xml:space="preserve"> aged 15-64</t>
    </r>
  </si>
  <si>
    <t>old rules - 2017</t>
  </si>
  <si>
    <t>2013-2017</t>
  </si>
  <si>
    <t xml:space="preserve">1) More than one drug may be reported per death. These are mentions of each drug, and should not be added to give total deaths.  </t>
  </si>
  <si>
    <t>Part (i) counts only drugs which, the pathologist believed, were implicated in, or potentially contributed to, the cause of death.</t>
  </si>
  <si>
    <t>Part (ii) counts all the drugs which the pathologist found to be present in the body, including those which the pathologist did not consider to have had any direct contribution to the death.</t>
  </si>
  <si>
    <t>1) Part (i) of this table gives the number of deaths for which each of the specified drugs was the only drug which was found to be present in the body. For example, a death for which:</t>
  </si>
  <si>
    <t>(a) both cocaine and alcohol were implicated would be counted twice: once under 'cocaine' and once under 'alcohol';</t>
  </si>
  <si>
    <t>(b) both cocaine and alcohol were implicated, and methadone was found to be present in the body but was not considered to have had any direct contribution to the death, would not be counted at all in the upper part of the table.</t>
  </si>
  <si>
    <t>Part (ii) of this table gives the number of deaths for which each of the specified drugs was the only drug which was considered to have been implicated in, or potentially contributed, to the cause of death. The pathologist may have reported that other drugs were present in the body - but, if so, the pathologist did not consider that they had any direct contribution to the death.</t>
  </si>
  <si>
    <t>The final column of part (ii) gives the number of drug-related deaths for which alcohol was thought, by the pathologist, to be implicated in the cause of death together with only one drug. For example, a death for which:</t>
  </si>
  <si>
    <t>(a) both cocaine and alcohol were implicated would be counted twice: once under 'cocaine' and once under 'alcohol'.</t>
  </si>
  <si>
    <t>(b) both cocaine and alcohol were implicated, and methadone was found to be present in the body but was not considered to have had any direct contribution to the death, would also be counted under 'cocaine' and 'alcohol' (but it would not be counted under 'methadone').</t>
  </si>
  <si>
    <t>(c) cocaine, methadone and alcohol were all implicated would not be counted at all in this table.</t>
  </si>
  <si>
    <t>The final column of part (i) gives the number of drug-related deaths for which alcohol was found to be present in the body together with only one drug.</t>
  </si>
  <si>
    <t xml:space="preserve">a drug-related death for which National Records of Scotland (NRS) was told that only one drug (and, perhaps, alcohol) was found to be present, and for which NRS was not told that it was considered to have been implicated in (or potentially contributed to) the cause of the death, will be counted in part (i) of the table but not in part (ii).  </t>
  </si>
  <si>
    <t>As a result, an occasional figure in part (i) of the table may be larger than the corresponding figure in part (ii) of the table.</t>
  </si>
  <si>
    <t xml:space="preserve">2) With effect from the "... in 2016" edition of this publication, the alphabetical order of the councils changed due to the adoption of the preferred forms of reference for the Edinburgh and Western Isles areas. Previous versions of this table used the forms 'Edinburgh, City of' and 'Eilean Siar'.       
</t>
  </si>
  <si>
    <t xml:space="preserve">1) With effect from the "... in 2016" edition of this publication, the alphabetical order of the councils changed due to the adoption of the preferred forms of reference for the Edinburgh and Western Isles areas. Previous versions of this table used the forms 'Edinburgh, City of' and 'Eilean Siar'.       
</t>
  </si>
  <si>
    <t xml:space="preserve">6) With effect from the "... in 2016" edition of this publication, the alphabetical order of the councils changed due to the adoption of the preferred forms of reference for the Edinburgh and Western Isles areas. Previous versions of this table used the forms 'Edinburgh, City of' and 'Eilean Siar'.        
</t>
  </si>
  <si>
    <t xml:space="preserve">3) With effect from the "... in 2016" edition of this publication, the alphabetical order of the councils changed due to the adoption of the preferred forms of reference for the Edinburgh and Western Isles areas. Previous versions of this table used the forms 'Edinburgh, City of' and 'Eilean Siar'.       
</t>
  </si>
  <si>
    <t xml:space="preserve">6) With effect from the "... in 2016" edition of this publication, the alphabetical order of the councils changed due to the adoption of the preferred forms of reference for the Edinburgh and Western Isles areas. Previous versions of this table used the forms 'Edinburgh, City of' and 'Eilean Siar'.       
</t>
  </si>
  <si>
    <r>
      <t xml:space="preserve">International Centre for Drugs Policy (ICDP) figures for Scotland </t>
    </r>
    <r>
      <rPr>
        <vertAlign val="superscript"/>
        <sz val="10"/>
        <rFont val="Arial"/>
        <family val="2"/>
      </rPr>
      <t>6</t>
    </r>
  </si>
  <si>
    <r>
      <t xml:space="preserve">Figures produced by NRS using the definition specified for an ONS publication </t>
    </r>
    <r>
      <rPr>
        <vertAlign val="superscript"/>
        <sz val="10"/>
        <rFont val="Arial"/>
        <family val="2"/>
      </rPr>
      <t>7</t>
    </r>
  </si>
  <si>
    <t>6) More information can be found in paragraph B13 of Annex B about the statistics that the ICDP produced. A few deaths per year may be counted both in the 'ICDP' figures and in the standard drug-related death statistics produced by NRS.</t>
  </si>
  <si>
    <r>
      <t xml:space="preserve">'Extra' deaths counted in the consistent series </t>
    </r>
    <r>
      <rPr>
        <b/>
        <vertAlign val="superscript"/>
        <sz val="10"/>
        <rFont val="Arial"/>
        <family val="2"/>
      </rPr>
      <t>3</t>
    </r>
  </si>
  <si>
    <t>1) More than one drug may be reported per death. These are mentions of each drug, and should not be added to give total deaths. Up to 2007, some pathologists reported only those drugs which they thought caused, or contributed to, the death. From 2008, they report separately:</t>
  </si>
  <si>
    <t>(a) drugs which were implicated in, or which potentially contributed to the cause of death; and</t>
  </si>
  <si>
    <t>(b) other drugs which were present but which were not considered to have had any direct contribution to the death.</t>
  </si>
  <si>
    <t>1) For 2001, 2003 and 2006, there are differences of one or two between the overall total for the year and the sum of the figures for the individual age-groups. This is due to the use of a new database - further information can be found at the end of Annex A.</t>
  </si>
  <si>
    <t>2) The statistics for each area are based on the boundaries that apply with effect from 1 April 2014. Earlier years' figures show what the numbers would have been had the new boundaries applied in those years. For 2001, 2003 and 2006, there are differences of one or two between the overall total for the year and the sum of the figures for the individual areas. This is due to the use of a new database - further information can be found at the end of Annex A.</t>
  </si>
  <si>
    <t>1) The coding rules were changed with effect from the start of 2011, as explained in paragraph 2.6 of the commentary.</t>
  </si>
  <si>
    <t>Briefly, 'drug abuse' deaths from 'acute intoxication' were previously counted under 'mental and behavioural disorders due to psychoactive substance use' (unless they were known to be due to intentional self-harm or assault). They are now counted under the appropriate 'poisoning' category.</t>
  </si>
  <si>
    <t>For example, if the cause of death of a known drug abuser was given as 'adverse effects of heroin' (and it was not intentional self-harm or assault), the underlying cause of death would be coded as follows:</t>
  </si>
  <si>
    <t>(a) up to 2010 - as 'F11 - mental and behavioural disorders due to use of opioids'</t>
  </si>
  <si>
    <t>(b) from 2011 - the appropriate 'poisoning' category, such as 'X42 - accidental poisoning by and exposure to narcotics and psychodysleptics (hallucinogens) not elsewhere classified'</t>
  </si>
  <si>
    <t>1) More than one drug may be reported per death. These are mentions of each drug, and should not be added to give total deaths. Up to 2007, some pathologists reported only those drugs which they thought caused, or contributed to, the death. With effect from 2008, pathologists report separately (a) drugs which were implicated in, or which potentially contributed to, the cause of death and (b) other drugs which were present but which were not considered to have had any direct contribution to the death.</t>
  </si>
  <si>
    <t xml:space="preserve">2) In 2016, the figures for some of the years from 2000 to 2014 were revised slightly from those that were published in 'Drug-related Deaths in Scotland in 2014'. </t>
  </si>
  <si>
    <t>7) More information can be found in paragraph B14 of Annex B.  Again, some deaths are counted both in these figures and in the standard drug-related death statistics.</t>
  </si>
  <si>
    <t>3) These are deaths which are counted in the consistent series but are not counted in the standard definition.</t>
  </si>
  <si>
    <t>Figures in red are from the new database - refer to the end of Annex A.</t>
  </si>
  <si>
    <t>and so differ slightly from the published</t>
  </si>
  <si>
    <t>total for the year - refer to the end of Annex A</t>
  </si>
  <si>
    <t>the totals in red are from the new database</t>
  </si>
  <si>
    <t>Calculate Scottish and UK rates per million population (all ages)</t>
  </si>
  <si>
    <t>Drug-deaths</t>
  </si>
  <si>
    <t>(all ages)</t>
  </si>
  <si>
    <t>reg'd in year</t>
  </si>
  <si>
    <t>mid-year</t>
  </si>
  <si>
    <t>Year:</t>
  </si>
  <si>
    <t>Rate per</t>
  </si>
  <si>
    <t>million pop</t>
  </si>
  <si>
    <t>* Scotland figures from earlier in this workbook</t>
  </si>
  <si>
    <t>England and Wales **</t>
  </si>
  <si>
    <t>Scotland *</t>
  </si>
  <si>
    <t>Northern Ireland **</t>
  </si>
  <si>
    <t>UK total **</t>
  </si>
  <si>
    <t>** E+W, NI and UK figures from ONS and NI websites - see Annex G for 'drug-death' links</t>
  </si>
  <si>
    <r>
      <t xml:space="preserve">Extra' deaths counted in consistent series </t>
    </r>
    <r>
      <rPr>
        <b/>
        <vertAlign val="superscript"/>
        <sz val="10"/>
        <rFont val="Arial"/>
        <family val="2"/>
      </rPr>
      <t>3</t>
    </r>
  </si>
  <si>
    <t>Lamotrigine, Cannabis</t>
  </si>
  <si>
    <t>Diazepam, Olanzapine, Alcohol</t>
  </si>
  <si>
    <t>Heroin, Etizolam, Pregabalin</t>
  </si>
  <si>
    <t>Heroin, Methadone, Etizolam, Alcohol</t>
  </si>
  <si>
    <t>Heroin, Etizolam, Amitriptyline</t>
  </si>
  <si>
    <t>Methadone, Alprazolam, Etizolam</t>
  </si>
  <si>
    <t>Methadone, Phenazepam</t>
  </si>
  <si>
    <t>Mirtazapine, Cannabis, Dihydrocodeine</t>
  </si>
  <si>
    <t>Methadone, Tramadol, Etizolam</t>
  </si>
  <si>
    <t>Heroin, Methadone, Phenazepam</t>
  </si>
  <si>
    <t>Cannabis, Mirtazapine, Alcohol</t>
  </si>
  <si>
    <t>Cocaine, Etizolam, Alcohol</t>
  </si>
  <si>
    <t>Paracetamol, Diazepam</t>
  </si>
  <si>
    <t>Heroin, Methadone, Etizolam, Cocaine</t>
  </si>
  <si>
    <t>Buprenorphine, Etizolam, Diazepam, Alcohol</t>
  </si>
  <si>
    <t>Amitriptyline, Mirtazapine</t>
  </si>
  <si>
    <t>Paracetamol, Alcohol</t>
  </si>
  <si>
    <t>Fluoxetine, Alcohol</t>
  </si>
  <si>
    <t>Gabapentin, Cannabis</t>
  </si>
  <si>
    <t>Mirtazapine, Pregabalin</t>
  </si>
  <si>
    <t>Pregabalin, Etizolam, Methadone</t>
  </si>
  <si>
    <t>Etizolam, Dihydrocodeine</t>
  </si>
  <si>
    <t>Amitriptyline, Pregabalin</t>
  </si>
  <si>
    <t>Pregabalin, Cannabis</t>
  </si>
  <si>
    <t>Methadone, Etizolam, Gabapentin, Cocaine</t>
  </si>
  <si>
    <t>Diazepam, Amitriptyline</t>
  </si>
  <si>
    <t>Mirtazapine, Diazepam</t>
  </si>
  <si>
    <t>Cocaine, Heroin, Methadone, Etizolam</t>
  </si>
  <si>
    <t>Morphine, Etizolam, Cocaine</t>
  </si>
  <si>
    <t>Mirtazapine, Cannabis, Pregabalin</t>
  </si>
  <si>
    <t>Heroin, Methadone, Etizolam, Gabapentin, Cocaine</t>
  </si>
  <si>
    <t>Diazepam, Pregabalin, Mirtazapine</t>
  </si>
  <si>
    <t>Methadone, Etizolam, Pregabalin, Cocaine</t>
  </si>
  <si>
    <t>Methadone, Dihydrocodeine, Etizolam</t>
  </si>
  <si>
    <t>Amphetamine</t>
  </si>
  <si>
    <t>Morphine, Gabapentin, Cocaine</t>
  </si>
  <si>
    <t>The figures for 2008 onwards are on the first basis - i.e. basis (a) - which became the normal basis for figures for individual drugs with effect from "Drug-related Deaths in Scotland in 2009'.</t>
  </si>
  <si>
    <t xml:space="preserve">1) More than one drug may be reported per death. These are mentions of each drug, and should not be added to give total deaths. Up to 2007, some pathologists reported only those drugs which they thought caused, or contributed to, the death. With effect from 2008, pathologists report separately (a) drugs which were implicated in, or which potentially contributed to, the cause of death and (b) other drugs which were present but which were not considered to have had any direct contribution to the death. The figures in this table are on the first basis - i.e. basis (a) - which has been the normal basis for figures for individual drugs with effect from 'Drug-related Deaths in Scotland in 2009'. There may be other differences between years and/or areas in the way in which the information was produced - more information can be found in Section 2 of the commentary.                                                                                                                                                                         </t>
  </si>
  <si>
    <t>The figures in this table are on the first basis - i.e. basis (a) which has been the normal basis for the figures for individual drugs with effect from "Drug-related Deaths in Scotland in 2009"</t>
  </si>
  <si>
    <t>benzo-diazepine</t>
  </si>
  <si>
    <t>any</t>
  </si>
  <si>
    <t>any "Prescrib-able" benzo-diazepine</t>
  </si>
  <si>
    <t>any "Street" benzo-diazepine</t>
  </si>
  <si>
    <r>
      <rPr>
        <b/>
        <u/>
        <sz val="10"/>
        <rFont val="Arial"/>
        <family val="2"/>
      </rPr>
      <t>of which:</t>
    </r>
    <r>
      <rPr>
        <b/>
        <sz val="10"/>
        <rFont val="Arial"/>
        <family val="2"/>
      </rPr>
      <t xml:space="preserve"> Diazepam</t>
    </r>
  </si>
  <si>
    <r>
      <rPr>
        <b/>
        <u/>
        <sz val="10"/>
        <rFont val="Arial"/>
        <family val="2"/>
      </rPr>
      <t>of which:</t>
    </r>
    <r>
      <rPr>
        <b/>
        <sz val="10"/>
        <rFont val="Arial"/>
        <family val="2"/>
      </rPr>
      <t xml:space="preserve"> Etizolam</t>
    </r>
  </si>
  <si>
    <t>Gabapentin and/or Pregabalin</t>
  </si>
  <si>
    <t>Drug-related deaths in Scotland, 1996-2018</t>
  </si>
  <si>
    <t>Drug-related deaths by underlying cause of death, Scotland, 1996-2018</t>
  </si>
  <si>
    <t>Drug-related deaths by selected drugs reported, Scotland, 1996-2018</t>
  </si>
  <si>
    <t>Drug-related deaths by sex and age, Scotland, 1996-2018</t>
  </si>
  <si>
    <t>Drug-related deaths by sex, age and underlying cause of death, Scotland, 2018</t>
  </si>
  <si>
    <t>Drug-related deaths by sex, age and selected drugs reported, Scotland, 2018</t>
  </si>
  <si>
    <t>Drug-related deaths involving only one drug by sex, age and selected drugs reported, Scotland, 2018</t>
  </si>
  <si>
    <t>Drug-related deaths per 1,000 population, Scotland, 2000 to 2018</t>
  </si>
  <si>
    <t>Drug-related deaths by sex and age-group: average for 2013 to 2017, and relative to the estimated number of problem drug users in 2015/16</t>
  </si>
  <si>
    <t>Drug-related deaths by NHS Board area, 2008-2018 (with averages for 2004-2008 and 2014-2018)</t>
  </si>
  <si>
    <t>Drug-related deaths by underlying cause of death and NHS Board area, 2018</t>
  </si>
  <si>
    <t>Drug-related deaths by selected drugs reported and NHS Board area, 2018</t>
  </si>
  <si>
    <t>Drug-related deaths per 1,000 population, NHS Boards, annual averages for 2014 to 2018</t>
  </si>
  <si>
    <t>Drug-related deaths by NHS Board area: average for 2013 to 2017, and relative to the estimated number of problem drug users in 2015/16</t>
  </si>
  <si>
    <t>Drug-related deaths by council area, 2008 - 2018 (with averages for 2004-2008 and 2014-2018)</t>
  </si>
  <si>
    <t>Drug-related deaths by underlying cause of death and council area, 2018</t>
  </si>
  <si>
    <t>Drug-related deaths by selected drugs reported and council area, 2018</t>
  </si>
  <si>
    <t>Drug-related deaths per 1,000 population, council areas, annual averages for 2014 to 2018</t>
  </si>
  <si>
    <t>Drug-related deaths by council area: average for 2013 to 2017, and relative to the estimated number of problem drug users in 2015/16</t>
  </si>
  <si>
    <t>Drug-related deaths in Scotland - different definitions, 1979 to 2018</t>
  </si>
  <si>
    <t>Drug-related deaths, on the basis of the Office for National Statistics (ONS) 'wide' definition, by selected drugs reported, 2008 to 2018</t>
  </si>
  <si>
    <t>Drug-related deaths on the basis of the 'wide' and 'baseline' definitions, deaths from some causes which may be associated with drug misuse, and volatile substance abuse deaths, 2008 to 2018</t>
  </si>
  <si>
    <t>Drug-related deaths on the basis of the Office for National Statistics (ONS) 'wide' definition which involved New Psychoactive Substances (NPSs), 2018</t>
  </si>
  <si>
    <t>Drug-related deaths on the basis of the Office for National Statistics (ONS) 'wide' definition which involved New Psychoactive Substances (NPSs), 2008 to 2018</t>
  </si>
  <si>
    <t>Consistent series of drug-related deaths - 'extra' deaths and which of the drugs that were present for each of the 'extra' deaths meant that they were counted in the consistent series: 2000 to 2018</t>
  </si>
  <si>
    <t>Consistent series of drug-related deaths - 'extra' deaths by sex and age: 2000 to 2018</t>
  </si>
  <si>
    <t>© Crown Copyright 2019</t>
  </si>
  <si>
    <t>Table 1: Drug-related deaths in Scotland, 1996-2018</t>
  </si>
  <si>
    <r>
      <t xml:space="preserve">Table 2: Drug-related deaths by underlying cause of death </t>
    </r>
    <r>
      <rPr>
        <b/>
        <vertAlign val="superscript"/>
        <sz val="12"/>
        <rFont val="Arial"/>
        <family val="2"/>
      </rPr>
      <t>1</t>
    </r>
    <r>
      <rPr>
        <b/>
        <sz val="12"/>
        <rFont val="Arial"/>
        <family val="2"/>
      </rPr>
      <t xml:space="preserve"> , Scotland, 1996 - 2018</t>
    </r>
  </si>
  <si>
    <t>old rules - 2018</t>
  </si>
  <si>
    <t>2014-2018 average (new coding rules)</t>
  </si>
  <si>
    <t>2014-2018 average (old coding rules)</t>
  </si>
  <si>
    <t>2004-2008</t>
  </si>
  <si>
    <r>
      <t>Table 3: Drug-related deaths by selected drugs reported</t>
    </r>
    <r>
      <rPr>
        <b/>
        <vertAlign val="superscript"/>
        <sz val="12"/>
        <rFont val="Arial"/>
        <family val="2"/>
      </rPr>
      <t>1</t>
    </r>
    <r>
      <rPr>
        <b/>
        <sz val="12"/>
        <rFont val="Arial"/>
        <family val="2"/>
      </rPr>
      <t>, Scotland, 1996-2018</t>
    </r>
  </si>
  <si>
    <t xml:space="preserve">2014-2018 </t>
  </si>
  <si>
    <t>Table 4: Drug-related deaths by sex and age, Scotland, 1996-2018</t>
  </si>
  <si>
    <t>2014-2018 average</t>
  </si>
  <si>
    <t>2004-2008 average</t>
  </si>
  <si>
    <r>
      <t xml:space="preserve">Table 5: Drug-related deaths by sex, age and underlying cause of death </t>
    </r>
    <r>
      <rPr>
        <b/>
        <vertAlign val="superscript"/>
        <sz val="12"/>
        <rFont val="Arial"/>
        <family val="2"/>
      </rPr>
      <t>1</t>
    </r>
    <r>
      <rPr>
        <b/>
        <sz val="12"/>
        <rFont val="Arial"/>
        <family val="2"/>
      </rPr>
      <t xml:space="preserve"> , Scotland, 2018</t>
    </r>
  </si>
  <si>
    <r>
      <t>Table 6: Drug-related deaths by sex, age and selected drugs reported</t>
    </r>
    <r>
      <rPr>
        <b/>
        <vertAlign val="superscript"/>
        <sz val="12"/>
        <rFont val="Arial"/>
        <family val="2"/>
      </rPr>
      <t>1</t>
    </r>
    <r>
      <rPr>
        <b/>
        <sz val="12"/>
        <rFont val="Arial"/>
        <family val="2"/>
      </rPr>
      <t>, Scotland, 2018</t>
    </r>
  </si>
  <si>
    <r>
      <t>Table 7: Drug-related deaths involving only one drug by sex, age and selected drugs reported</t>
    </r>
    <r>
      <rPr>
        <b/>
        <vertAlign val="superscript"/>
        <sz val="12"/>
        <rFont val="Arial"/>
        <family val="2"/>
      </rPr>
      <t>1</t>
    </r>
    <r>
      <rPr>
        <b/>
        <sz val="12"/>
        <rFont val="Arial"/>
        <family val="2"/>
      </rPr>
      <t>, Scotland, 2018</t>
    </r>
  </si>
  <si>
    <t>Table 8: Drug-related deaths per 1,000 population, Scotland, 2000 to 2018</t>
  </si>
  <si>
    <t>average of rates for 2004 to 2008</t>
  </si>
  <si>
    <t>average of rates for 2014 to 2018</t>
  </si>
  <si>
    <t>Table 9: Drug-related deaths by sex and age-group: average for 2013 to 2017, and relative to the estimated number of problem drug users in 2015/16</t>
  </si>
  <si>
    <r>
      <t xml:space="preserve">Problem drug users (aged 15-64) in 2015/16 </t>
    </r>
    <r>
      <rPr>
        <b/>
        <u/>
        <vertAlign val="superscript"/>
        <sz val="10"/>
        <rFont val="Arial"/>
        <family val="2"/>
      </rPr>
      <t>1</t>
    </r>
  </si>
  <si>
    <t>Annual average drug-deaths: 2013-2017</t>
  </si>
  <si>
    <r>
      <t xml:space="preserve">per 1,000 problem drug users in 2015/16 </t>
    </r>
    <r>
      <rPr>
        <b/>
        <u/>
        <vertAlign val="superscript"/>
        <sz val="10"/>
        <rFont val="Arial"/>
        <family val="2"/>
      </rPr>
      <t>4</t>
    </r>
  </si>
  <si>
    <t xml:space="preserve">1) Estimates of problem drug users aged 15 to 64, as published by the Information Services Division (ISD) of NHS National Services Scotland.  When this edition of the publication was produced, the latest estimates available were those for 2015/16 that were published by ISD on 5 March 2019. </t>
  </si>
  <si>
    <t xml:space="preserve">Table HB1: Drug-related deaths by NHS Board area, 2008-2018 (with averages for 2004-2008 and 2014-2018)          </t>
  </si>
  <si>
    <t>2004 to 2008</t>
  </si>
  <si>
    <t>Calculate 2004 to 2008 annual averages</t>
  </si>
  <si>
    <t>Numbers for each Council areas - from Table C1 in the '2014' edition of the publication, but re-ordered so that 'City of Edinburgh' and 'Na h-Eileanan Siar' are in their new alphabetical order.</t>
  </si>
  <si>
    <t>2014 to 2018</t>
  </si>
  <si>
    <t>Population in 2016</t>
  </si>
  <si>
    <t>Total number of drug-related deaths in latest FIVE years - from SAS output 2014-2018</t>
  </si>
  <si>
    <t>Table 3: Estimated population by sex, five year age group and administrative area, mid-2016</t>
  </si>
  <si>
    <t>copied from Website  9 April 2019</t>
  </si>
  <si>
    <t>with 'City of Edinburgh' and 'Na h-Eileanan Siar' in their new alphabetical order</t>
  </si>
  <si>
    <t>with "City of Edinburgh" and "Na h-Eileanan Siar" in their new alphabetical order</t>
  </si>
  <si>
    <t>2014-2018</t>
  </si>
  <si>
    <r>
      <t>Table HB2: Drug-related deaths by underlying cause of death</t>
    </r>
    <r>
      <rPr>
        <b/>
        <vertAlign val="superscript"/>
        <sz val="12"/>
        <rFont val="Arial"/>
        <family val="2"/>
      </rPr>
      <t>1</t>
    </r>
    <r>
      <rPr>
        <b/>
        <sz val="12"/>
        <rFont val="Arial"/>
        <family val="2"/>
      </rPr>
      <t xml:space="preserve"> and NHS Board area, 2018</t>
    </r>
  </si>
  <si>
    <r>
      <t>Table HB3: Drug-related deaths by selected drugs reported</t>
    </r>
    <r>
      <rPr>
        <b/>
        <vertAlign val="superscript"/>
        <sz val="12"/>
        <rFont val="Arial"/>
        <family val="2"/>
      </rPr>
      <t>1</t>
    </r>
    <r>
      <rPr>
        <b/>
        <sz val="12"/>
        <rFont val="Arial"/>
        <family val="2"/>
      </rPr>
      <t xml:space="preserve"> and NHS Board area, 2018</t>
    </r>
  </si>
  <si>
    <r>
      <t xml:space="preserve">Table HB4: Drug-related deaths per 1,000 population, NHS Boards, annual averages for 2014 to 2018 </t>
    </r>
    <r>
      <rPr>
        <b/>
        <vertAlign val="superscript"/>
        <sz val="12"/>
        <rFont val="Arial"/>
        <family val="2"/>
      </rPr>
      <t xml:space="preserve">1       </t>
    </r>
  </si>
  <si>
    <t>Table HB5: Drug-related deaths by NHS Board area: average for 2013 to 2017, and relative to the estimated number of problem drug users in 2015/16</t>
  </si>
  <si>
    <t>2013-2017 annual average drug-deaths (all ages)</t>
  </si>
  <si>
    <t xml:space="preserve">1) Estimates of problem drug users aged 15 to 64, as published by the Information Services Division (ISD) of NHS National Services Scotland.  These estimates for 2015/16 were the latest estimates available when this publication was produced. Some of the estimates are subject to potentially large percentage margins of error, as indicated by the 95% Confidence Intervals. </t>
  </si>
  <si>
    <t>These figures were calculated using the annual average number of drug-deaths for 2013-2017 and the estimated numbers of problem drug users for 2015/16 The 'error bars' indicate the likely ranges of values - refer to the text.</t>
  </si>
  <si>
    <r>
      <t>Table C5: Drug-related deaths by council area</t>
    </r>
    <r>
      <rPr>
        <vertAlign val="superscript"/>
        <sz val="12"/>
        <rFont val="Arial"/>
        <family val="2"/>
      </rPr>
      <t>6</t>
    </r>
    <r>
      <rPr>
        <b/>
        <sz val="12"/>
        <rFont val="Arial"/>
        <family val="2"/>
      </rPr>
      <t>: average for 2013 to 2017 and relative to the estimated number of problem drug users in 2015/16</t>
    </r>
  </si>
  <si>
    <r>
      <t xml:space="preserve">Problem drug users </t>
    </r>
    <r>
      <rPr>
        <u/>
        <sz val="10"/>
        <rFont val="Arial"/>
        <family val="2"/>
      </rPr>
      <t>(aged 15-64)</t>
    </r>
    <r>
      <rPr>
        <b/>
        <u/>
        <sz val="10"/>
        <rFont val="Arial"/>
        <family val="2"/>
      </rPr>
      <t xml:space="preserve"> in 2015/16 </t>
    </r>
    <r>
      <rPr>
        <b/>
        <u/>
        <vertAlign val="superscript"/>
        <sz val="10"/>
        <rFont val="Arial"/>
        <family val="2"/>
      </rPr>
      <t>1</t>
    </r>
  </si>
  <si>
    <t>2013-2017 average drug-deaths per year (all ages)</t>
  </si>
  <si>
    <t>Table C1: Drug-related deaths by Council area, 2008 - 2018 (with averages for 2004-2008 and 2014-2018)</t>
  </si>
  <si>
    <r>
      <t>Table C2: Drug-related deaths by underlying cause of death</t>
    </r>
    <r>
      <rPr>
        <b/>
        <vertAlign val="superscript"/>
        <sz val="12"/>
        <rFont val="Arial"/>
        <family val="2"/>
      </rPr>
      <t>1</t>
    </r>
    <r>
      <rPr>
        <b/>
        <sz val="12"/>
        <rFont val="Arial"/>
        <family val="2"/>
      </rPr>
      <t xml:space="preserve"> and council area, 2018                 </t>
    </r>
  </si>
  <si>
    <r>
      <t>Table C3: Drug-related deaths by selected drugs reported</t>
    </r>
    <r>
      <rPr>
        <b/>
        <vertAlign val="superscript"/>
        <sz val="12"/>
        <rFont val="Arial"/>
        <family val="2"/>
      </rPr>
      <t>1</t>
    </r>
    <r>
      <rPr>
        <b/>
        <sz val="12"/>
        <rFont val="Arial"/>
        <family val="2"/>
      </rPr>
      <t xml:space="preserve"> and council area, 2018</t>
    </r>
  </si>
  <si>
    <r>
      <t>Table C4: Drug-related deaths per 1,000 population, council areas</t>
    </r>
    <r>
      <rPr>
        <vertAlign val="superscript"/>
        <sz val="12"/>
        <rFont val="Arial"/>
        <family val="2"/>
      </rPr>
      <t>6</t>
    </r>
    <r>
      <rPr>
        <b/>
        <sz val="12"/>
        <rFont val="Arial"/>
        <family val="2"/>
      </rPr>
      <t xml:space="preserve">, annual averages for 2014 to 2018 </t>
    </r>
    <r>
      <rPr>
        <b/>
        <vertAlign val="superscript"/>
        <sz val="12"/>
        <rFont val="Arial"/>
        <family val="2"/>
      </rPr>
      <t>1</t>
    </r>
  </si>
  <si>
    <t>These figures were calculated using the annual average number of drug-deaths for 2013-2017 and the estimated numbers of problem drug users for 2015/16. The 'error bars' indicate the likely ranges of values - refer to the text.</t>
  </si>
  <si>
    <r>
      <t>Table X: Drug-related deaths in Scotland - different definitions</t>
    </r>
    <r>
      <rPr>
        <b/>
        <vertAlign val="superscript"/>
        <sz val="12"/>
        <rFont val="Arial"/>
        <family val="2"/>
      </rPr>
      <t>1</t>
    </r>
    <r>
      <rPr>
        <b/>
        <sz val="12"/>
        <rFont val="Arial"/>
        <family val="2"/>
      </rPr>
      <t>, 1979 to 2018</t>
    </r>
  </si>
  <si>
    <t>Table Y: Drug-related deaths, on the basis of the Office for National Statistics (ONS) 'wide' definition, by selected drugs reported, 2008 to 2018</t>
  </si>
  <si>
    <t>Table Z: Drug-related deaths on the basis of the Office for National Statistics (ONS) 'wide' definition, by how they relate to the Drug Strategy 'baseline' definition, deaths from some causes which may be associated with past or present drug misuse, and volatile substance abuse deaths, 2008 to 2018</t>
  </si>
  <si>
    <r>
      <t xml:space="preserve">Table NPS1: Drug-related deaths on the basis of the Office for National Statistics (ONS) 'wide' definition which involved New Psychoactive Substances (NPSs) </t>
    </r>
    <r>
      <rPr>
        <b/>
        <vertAlign val="superscript"/>
        <sz val="12"/>
        <rFont val="Arial"/>
        <family val="2"/>
      </rPr>
      <t>1</t>
    </r>
    <r>
      <rPr>
        <b/>
        <sz val="12"/>
        <rFont val="Arial"/>
        <family val="2"/>
      </rPr>
      <t>, 2018</t>
    </r>
  </si>
  <si>
    <t>2) This is within the Drug Strategy 'baseline' definition, as implemented by National Records of Scotland</t>
  </si>
  <si>
    <t>* apart, perhaps, from alcohol. For example, a death for which mephedrone and alcohol were the only substances that were implicated in the death would be counted under 'NPS the only substance(s) implicated in the death'.                                                                                                                                                                                                                                                        ** apart, perhaps, from alcohol.</t>
  </si>
  <si>
    <t>Table NPS2: Drug-related deaths on the basis of the Office for National Statistics (ONS) 'wide' definition which involved New Psychoactive Substances (NPSs), 2008 to 2018</t>
  </si>
  <si>
    <r>
      <t>Table NPS3: Drug-related deaths on the basis of the Office for National Statistics (ONS) 'wide' definition which involved New Psychoactive Substances (NPSs)</t>
    </r>
    <r>
      <rPr>
        <b/>
        <vertAlign val="superscript"/>
        <sz val="12"/>
        <rFont val="Arial"/>
        <family val="2"/>
      </rPr>
      <t>1</t>
    </r>
    <r>
      <rPr>
        <b/>
        <sz val="12"/>
        <rFont val="Arial"/>
        <family val="2"/>
      </rPr>
      <t xml:space="preserve"> and were registered in 2018</t>
    </r>
  </si>
  <si>
    <r>
      <t>Table NPS3</t>
    </r>
    <r>
      <rPr>
        <sz val="10"/>
        <rFont val="Arial"/>
        <family val="2"/>
      </rPr>
      <t xml:space="preserve"> (continued)</t>
    </r>
    <r>
      <rPr>
        <b/>
        <sz val="10"/>
        <rFont val="Arial"/>
        <family val="2"/>
      </rPr>
      <t>: Drug-related deaths on the basis of the Office for National Statistics (ONS) 'wide' definition which involved New Psychoactive Substances (NPSs)</t>
    </r>
    <r>
      <rPr>
        <b/>
        <vertAlign val="superscript"/>
        <sz val="10"/>
        <rFont val="Arial"/>
        <family val="2"/>
      </rPr>
      <t>1</t>
    </r>
    <r>
      <rPr>
        <b/>
        <sz val="10"/>
        <rFont val="Arial"/>
        <family val="2"/>
      </rPr>
      <t xml:space="preserve"> and were registered in 2018</t>
    </r>
  </si>
  <si>
    <t>Table CS1: Consistent series of drug-related deaths - 'extra' deaths and which of the drugs that were present for each of the 'extra' deaths meant that they were counted in the consistent series: 2000 to 2018</t>
  </si>
  <si>
    <t>Table CS2: Consistent series of drug-related deaths - 'extra' deaths by sex and age: 2000 to 2018</t>
  </si>
  <si>
    <t>use '2013-2017' average, to give 'deaths circa 2015' relative to 'problem drug users circa 15/16'</t>
  </si>
  <si>
    <t xml:space="preserve">of which: </t>
  </si>
  <si>
    <t>Metha-done</t>
  </si>
  <si>
    <t>Heroin / morphine, Meth-adone or Bupren-orphine</t>
  </si>
  <si>
    <r>
      <t xml:space="preserve">any "Prescrib-able" benzo-diazepine </t>
    </r>
    <r>
      <rPr>
        <b/>
        <vertAlign val="superscript"/>
        <sz val="10"/>
        <rFont val="Arial"/>
        <family val="2"/>
      </rPr>
      <t>3</t>
    </r>
  </si>
  <si>
    <r>
      <t xml:space="preserve">any "Street" benzo-diazepine </t>
    </r>
    <r>
      <rPr>
        <b/>
        <vertAlign val="superscript"/>
        <sz val="10"/>
        <rFont val="Arial"/>
        <family val="2"/>
      </rPr>
      <t>3</t>
    </r>
  </si>
  <si>
    <r>
      <t>any "Prescr-ibable" benzo-diazepine</t>
    </r>
    <r>
      <rPr>
        <b/>
        <vertAlign val="superscript"/>
        <sz val="10"/>
        <rFont val="Arial"/>
        <family val="2"/>
      </rPr>
      <t xml:space="preserve"> 3</t>
    </r>
  </si>
  <si>
    <t>Gabapentin or Pregabalin</t>
  </si>
  <si>
    <r>
      <t xml:space="preserve">"Prescribable" benzodiazepines </t>
    </r>
    <r>
      <rPr>
        <vertAlign val="superscript"/>
        <sz val="10"/>
        <rFont val="Arial"/>
        <family val="2"/>
      </rPr>
      <t>6</t>
    </r>
  </si>
  <si>
    <r>
      <t xml:space="preserve">"Street" benzodiazepines </t>
    </r>
    <r>
      <rPr>
        <vertAlign val="superscript"/>
        <sz val="10"/>
        <rFont val="Arial"/>
        <family val="2"/>
      </rPr>
      <t>6</t>
    </r>
  </si>
  <si>
    <r>
      <t xml:space="preserve">Codeine or a compound thereof </t>
    </r>
    <r>
      <rPr>
        <vertAlign val="superscript"/>
        <sz val="10"/>
        <rFont val="Arial"/>
        <family val="2"/>
      </rPr>
      <t>7</t>
    </r>
  </si>
  <si>
    <r>
      <t xml:space="preserve">Dihydrocodeine or a compound thereof </t>
    </r>
    <r>
      <rPr>
        <vertAlign val="superscript"/>
        <sz val="10"/>
        <rFont val="Arial"/>
        <family val="2"/>
      </rPr>
      <t>8</t>
    </r>
  </si>
  <si>
    <r>
      <t xml:space="preserve">Diclazepam or a metabolite thereof </t>
    </r>
    <r>
      <rPr>
        <vertAlign val="superscript"/>
        <sz val="10"/>
        <rFont val="Arial"/>
        <family val="2"/>
      </rPr>
      <t>9</t>
    </r>
  </si>
  <si>
    <t>7) For example; co-codamol.</t>
  </si>
  <si>
    <t>8) For example; co-dydramol.</t>
  </si>
  <si>
    <t>10) More information can be found in paragraph 3.3.1 of the commentary.</t>
  </si>
  <si>
    <t>11) This is one or more of heroin/diamorphine, morphine, methadone and buprenorphine.</t>
  </si>
  <si>
    <t>12) Any opiate or opioid, including (e.g.) co-codamol, codeine, dihydrocodeine, heroin, methadone, morphine, oxycodone and tramadol.</t>
  </si>
  <si>
    <r>
      <t xml:space="preserve">Heroin/diamorphine or Morphine </t>
    </r>
    <r>
      <rPr>
        <vertAlign val="superscript"/>
        <sz val="10"/>
        <rFont val="Arial"/>
        <family val="2"/>
      </rPr>
      <t>10</t>
    </r>
  </si>
  <si>
    <r>
      <t xml:space="preserve">Heroin / morphine, Methadone or Buprenorphine </t>
    </r>
    <r>
      <rPr>
        <vertAlign val="superscript"/>
        <sz val="10"/>
        <rFont val="Arial"/>
        <family val="2"/>
      </rPr>
      <t>11</t>
    </r>
  </si>
  <si>
    <r>
      <t xml:space="preserve">Opiate or opioid </t>
    </r>
    <r>
      <rPr>
        <vertAlign val="superscript"/>
        <sz val="10"/>
        <rFont val="Arial"/>
        <family val="2"/>
      </rPr>
      <t>12</t>
    </r>
  </si>
  <si>
    <r>
      <t xml:space="preserve">Paracetamol or a compound </t>
    </r>
    <r>
      <rPr>
        <vertAlign val="superscript"/>
        <sz val="10"/>
        <rFont val="Arial"/>
        <family val="2"/>
      </rPr>
      <t>13</t>
    </r>
  </si>
  <si>
    <t xml:space="preserve">      (when previous years' workbooks produced, their figures were updated [when necessary] for any previous revisions etc)</t>
  </si>
  <si>
    <t>Drug-deaths aged 15-64 using the EMCDDA definition registered in Scotland in 2016 as supplied on 23 August 2017 to PHE for UK return to EMCDDA</t>
  </si>
  <si>
    <t>mid-2016 population aged 15-64</t>
  </si>
  <si>
    <t>https://www.nrscotland.gov.uk/statistics-and-data/statistics/statistics-by-theme/population/population-estimates/mid-year-population-estimates/population-estimates-time-series-data</t>
  </si>
  <si>
    <t>3) The distinction between "prescribable" and "street" benzodiazepines is as specified by the Information Services Division (ISD) of NHS National Services Scotland - see Annex H.</t>
  </si>
  <si>
    <r>
      <t>3) The distinction between "prescribable" and "street" benzodiazepines is as specified by the Information Services Division (ISD) of NHS National Services Scotland - see Annex H</t>
    </r>
    <r>
      <rPr>
        <sz val="8"/>
        <rFont val="Arial"/>
        <family val="2"/>
      </rPr>
      <t>.</t>
    </r>
  </si>
  <si>
    <t>Morphine, Heroin, Methadone, Etizolam, Pregabalin, Diazepam</t>
  </si>
  <si>
    <t>MDMA, Cocaine, Etizolam, Alcohol</t>
  </si>
  <si>
    <t>Phenazepam, Morphine, Buprenorphine</t>
  </si>
  <si>
    <t>Nortriptyline, Midazolam</t>
  </si>
  <si>
    <t>Paracetamol, Cannabis, Alcohol</t>
  </si>
  <si>
    <t>Morphine, Codeine, 6 MAM, Diazepam, Etizolam, Amphetamine, Benzoylecgonine, Cocaine, Mirtazapine</t>
  </si>
  <si>
    <t>Sedative, Methadone, Diazepam, Alprazolam, Etizolam, Zopiclone, Mirtazapine</t>
  </si>
  <si>
    <t>Methadone, Dihydrocodeine, Etizolam, Diazepam</t>
  </si>
  <si>
    <t>Mirtazapine, Chlorpromazine, Pregabalin, Lignocaine, Propranolol, Codeine, Morphine, Paracetamol, Alcohol</t>
  </si>
  <si>
    <t>Methadone, Morphine, Cocaine, Etizolam, Diazepam, MDMA</t>
  </si>
  <si>
    <t>Gabapentin, Quinine, Paracetamol, Cannabis</t>
  </si>
  <si>
    <t>Methadone, Morphine, Etizolam, Alprazolam, Cocaine, Gabapentin</t>
  </si>
  <si>
    <t>Quetiapine, Venlafaxine, Mirtazapine, Amitriptyline, Diazepam, Zopiclone, Alcohol</t>
  </si>
  <si>
    <t>Morphine, Heroin, Methadone, Benzodiazepines, Alprazolam, Etizolam, Diazepam, Zopiclone, Cocaine, Pregabalin, Gabapentin</t>
  </si>
  <si>
    <t>Methadone, Morphine, Benzodiazepines, Etizolam, Pregabalin, Delorazepam, Diazepam</t>
  </si>
  <si>
    <t>Morphine, Dihydrocodeine, Etizolam, Pregabalin</t>
  </si>
  <si>
    <t>Methadone, Etizolam, Mirtazapine, Pregabalin, Diazepam</t>
  </si>
  <si>
    <t>Cannabis, Risperidone</t>
  </si>
  <si>
    <t>Cocaine, Etizolam, Ethanol</t>
  </si>
  <si>
    <t>Chlorpromazine, Pregabalin</t>
  </si>
  <si>
    <t>Opioid, Morphine, Heroin, Buprenorphine, Benzodiazepine, Etizolam, Diazepam</t>
  </si>
  <si>
    <t>Morphine, Heroin, Etizolam, Buprenorphine</t>
  </si>
  <si>
    <t>Codeine, Cocaine</t>
  </si>
  <si>
    <t>Dihydrocodeine, Etizolam, Diclazepam</t>
  </si>
  <si>
    <t>Mirtazapine, Valproate, Risperidone</t>
  </si>
  <si>
    <t>Methadone, Dihydrocodeine, Pregabalin, Etizolam, Diazepam</t>
  </si>
  <si>
    <t>Methadone, Etizolam, Pregabalin, Amitriptyline</t>
  </si>
  <si>
    <t>Opiate, Methadone, Morphine, Benzodiazepine, Alprazolam, Diclazepam</t>
  </si>
  <si>
    <t>Cannabis, Mirtazapine</t>
  </si>
  <si>
    <t>Opiates, Buprenorphine, Heroin, Methadone, Benzodiazepine, Etizolam, Delorazepam, Alprazolam, Diazepam</t>
  </si>
  <si>
    <t>Buprenorphine, Amphetamine, Etizolam, Gabapentin, Venlafaxine</t>
  </si>
  <si>
    <t>Flupenthixol, Chlorpromazine</t>
  </si>
  <si>
    <t>Methadone, Etizolam, Gabapentin, Benzodiazepine, Delorazepam, Lorazepam, Lormetazepam, Diclazepam</t>
  </si>
  <si>
    <t>Mirtazapine, Cyclizine</t>
  </si>
  <si>
    <t>Pregabalin, Gabapentin</t>
  </si>
  <si>
    <t>Amphetamine, Etizolam, Diclazepam</t>
  </si>
  <si>
    <t>Dosulepin, Lamotrigine</t>
  </si>
  <si>
    <t>Morphine, Heroin, Buprenorphine, Etizolam</t>
  </si>
  <si>
    <t>Heroin, Methadone, Etizolam, Pregabalin, Amitriptyline</t>
  </si>
  <si>
    <t>Diazepam, Mirtazapine</t>
  </si>
  <si>
    <t>Heroin, Cocaine, Etizolam, Diazepam, Alcohol</t>
  </si>
  <si>
    <t>Pregabalin, Mirtazapine, Gabapentin, Quetiapine, Cannabis</t>
  </si>
  <si>
    <t>Buprenorphine, Etizolam</t>
  </si>
  <si>
    <t>Mirtazapine, Gabapentin, Cannabis</t>
  </si>
  <si>
    <t>Methadone, Benzodiazepine, Etizolam, Pregabalin</t>
  </si>
  <si>
    <t>Morphine, Heroin, Etizolam, Pregabalin</t>
  </si>
  <si>
    <t>Heroin, Tramadol, Etizolam, Pregabalin</t>
  </si>
  <si>
    <t>Mirtazapine, Amitriptyline, Cannabis</t>
  </si>
  <si>
    <t>Etizolam, Morphine</t>
  </si>
  <si>
    <t>Morphine, Etizolam, Pregabalin, Diazepam, Alcohol</t>
  </si>
  <si>
    <t>Opiate, Buprenorphine, Codeine, Benzodiazepine, Alprazolam, Etizolam, Diclazepam, Amphetamine</t>
  </si>
  <si>
    <t>Cocaine, Etizolam, Methadone, Morphine</t>
  </si>
  <si>
    <t>Codeine</t>
  </si>
  <si>
    <t>Buprenorphine, Morphine, Pregabalin, Gabapentin, Etizolam, Methadone</t>
  </si>
  <si>
    <t>Cocaine, Paracetamol</t>
  </si>
  <si>
    <t>Diazepam, Quinine</t>
  </si>
  <si>
    <t>Cocaine, Etizolam, Methadone, Gabapentin</t>
  </si>
  <si>
    <t>Morphine, Etizolam, Gabapentin, Methadone</t>
  </si>
  <si>
    <t>Olanzapine, Cannabis</t>
  </si>
  <si>
    <t>Methadone, Alprazolam, Etizolam, Pregabalin</t>
  </si>
  <si>
    <t>Morphine, Heroin, Dihydrocodeine, Etizolam, Pregabalin</t>
  </si>
  <si>
    <t>Mirtazapine, Quetiapine, Cannabis, Alcohol</t>
  </si>
  <si>
    <t>Methadone, Cocaine, Etizolam, Pregabalin</t>
  </si>
  <si>
    <t>Diazepam, Gabapentin, Oxycodone</t>
  </si>
  <si>
    <t>Morphine, Heroin, Etizolam, Diazepam</t>
  </si>
  <si>
    <t>Clozapine, Mirtazapine</t>
  </si>
  <si>
    <t>Methadone, Etizolam, Alprazolam</t>
  </si>
  <si>
    <t>Pregabalin, Mirtazapine, Propranolol, Trazodone, Levetiracetam, Rivaroxaban, Zopiclone, Cannabis</t>
  </si>
  <si>
    <t>Methadone, Cocaine, Heroin, Etizolam</t>
  </si>
  <si>
    <t>Methadone, Morphine, Phenazepam, Alprazolam, Diazepam, Pregabalin, Gabapentin</t>
  </si>
  <si>
    <t>Heroin, Etizolam, Methadone, Gabapentin, Diazepam</t>
  </si>
  <si>
    <t>Heroin, Methadone, Etizolam, Gabapentin, Pregabalin, Diazepam</t>
  </si>
  <si>
    <t>Methadone, Morphine, Fentanyl, Cocaine, Etizolam, Alprazolam, LSD</t>
  </si>
  <si>
    <t>Mirtazapine, Sertraline, Codeine</t>
  </si>
  <si>
    <t>Methadone, Heroin, Etizolam, Pregabalin, Diazepam, Delorazepam</t>
  </si>
  <si>
    <t>Alprazolam, Amphetamine, Morphine, Heroin, Codeine, Diazepam, Etizolam, Gabapentin, Methadone, Pregabalin, Alcohol</t>
  </si>
  <si>
    <t>Cocaine, Morphine, Heroin, Methadone, Phenazepam, Paracetamol</t>
  </si>
  <si>
    <t>Amitriptyline, Oxycodone, Etizolam, Diazepam, Quetiapine, Pregabalin</t>
  </si>
  <si>
    <t>Heroin, Methadone, Diazepam, Etizolam</t>
  </si>
  <si>
    <t>Sertraline, Chlorpheniramine, Amitriptyline</t>
  </si>
  <si>
    <t>Methadone, Heroin, Etizolam, Pregabalin, Mirtazapine, Diazepam</t>
  </si>
  <si>
    <t>Methadone, Alprazolam, Etizolam, Pregabalin, MDMA</t>
  </si>
  <si>
    <t>Cannabis, Paracetamol, Diazepam</t>
  </si>
  <si>
    <t>Morphine, Phenazepam, Methadone, Amphetamine</t>
  </si>
  <si>
    <t>Buprenorphine, Etizolam, Phenazepam</t>
  </si>
  <si>
    <t>Mirtazapine, Sertraline, Ibuprofen, Naproxen, Cannabis</t>
  </si>
  <si>
    <t>Methadone, Phenazepam, Etizolam, Cocaine</t>
  </si>
  <si>
    <t>Heroin, Etizolam, Methadone, Gabapentin, Mirtazapine</t>
  </si>
  <si>
    <t>Tramadol, Gabapentin, Pregabalin, Phenazepam, Etizolam</t>
  </si>
  <si>
    <t>Mirtazapine, Cannabis, Methadone, Alcohol</t>
  </si>
  <si>
    <t>Methadone, Etizolam, Phenazepam</t>
  </si>
  <si>
    <t>Mirtazapine, Dihydrocodeine, Cannabis</t>
  </si>
  <si>
    <t>Heroin, Methadone, Etizolam, Pregabalin, Gabapentin, Diazepam</t>
  </si>
  <si>
    <t>Morphine, Heroin, Methadone, Gabapentin, Mirtazapine, Etizolam, Pregabalin</t>
  </si>
  <si>
    <t>Sertraline, Promethazine</t>
  </si>
  <si>
    <t>Amphetamine, MDMA, Ecstasy, Phenazepam, Etizolam, Gabapentin, Alcohol</t>
  </si>
  <si>
    <t>Codeine, Diazepam, Etizolam, Sertraline, Tramadol, Propranolol</t>
  </si>
  <si>
    <t>Heroin, Methadone, Pregabalin, Gabapentin, Etizolam, Alprazolam, Diazepam, Sertraline, Delorazepam</t>
  </si>
  <si>
    <t>Propranolol, Diphenhydramine, Paracetamol</t>
  </si>
  <si>
    <t>Heroin, Buprenorphine, Etizolam</t>
  </si>
  <si>
    <t>Pregabalin, Olanzapine, Diazepam</t>
  </si>
  <si>
    <t>Morphine, Methadone, Buprenorphine, Etizolam</t>
  </si>
  <si>
    <t>Dihydrocodeine, Etizolam, Tramadol, Gabapentin, Metoclopramide, Sertraline, Amitriptyline, Alcohol</t>
  </si>
  <si>
    <t>Morphine, Heroin, Etizolam, Alcohol</t>
  </si>
  <si>
    <t>Temazepam, Pregabalin, Alcohol</t>
  </si>
  <si>
    <t>Alprazolam, Phenazepam, Methadone, Morphine, Heroin, Pregabalin</t>
  </si>
  <si>
    <t>Methadone, Etizolam, Desipramine, Pregabalin, Cyclizine</t>
  </si>
  <si>
    <t>Codeine, Alcohol</t>
  </si>
  <si>
    <t>Heroin, Methadone, Etizolam, Alprazolam, Delorazepam, Gabapentin, Pregabalin, Tramadol</t>
  </si>
  <si>
    <t>Morphine, Heroin, Codeine, Dihydrocodeine, Etizolam, Diazepam, Alcohol</t>
  </si>
  <si>
    <t>Mirtazapine, Fluoxetine</t>
  </si>
  <si>
    <t>Cocaine, Methadone, Etizolam, Pregabalin, Alcohol</t>
  </si>
  <si>
    <t>Heroin, Buprenorphine, Etizolam, Alprazolam</t>
  </si>
  <si>
    <t>Methadone, Etizolam, Delorazepam, Diazepam</t>
  </si>
  <si>
    <t>Heroin, Alprazolam, Etizolam, Sertraline</t>
  </si>
  <si>
    <t>Heroin, Methadone, Dihydrocodeine, Etizolam, Phenazepam</t>
  </si>
  <si>
    <t>Diazepam, Sertraline, Cannabis</t>
  </si>
  <si>
    <t>Methadone, Morphine, Heroin, Etizolam, Pregabalin</t>
  </si>
  <si>
    <t>Methadone, Alprazolam, Etizolam, Mirtazapine</t>
  </si>
  <si>
    <t>Cannabis, Diazepam</t>
  </si>
  <si>
    <t>Codeine, Etizolam, Methadone, Morphine, Heroin</t>
  </si>
  <si>
    <t>Cocaine, Morphine, Heroin, Etizolam, Alcohol</t>
  </si>
  <si>
    <t>Etizolam, Gabapentin, Buprenorphine</t>
  </si>
  <si>
    <t>Trazodone</t>
  </si>
  <si>
    <t>Heroin, Etizolam, Buprenorphine, Alcohol</t>
  </si>
  <si>
    <t>Heroin, Gabapentin, Etizolam, Diclazepam</t>
  </si>
  <si>
    <t>Cannabis, Olanzapine</t>
  </si>
  <si>
    <t>Etizolam, Methadone, Gabapentin</t>
  </si>
  <si>
    <t>Heroin, Etizolam, Gabapentin</t>
  </si>
  <si>
    <t>Mirtazapine, Pregabalin, Cannabis</t>
  </si>
  <si>
    <t>Morphine, Trazodone, Gabapentin, Etizolam, Mirtazapine</t>
  </si>
  <si>
    <t>Amitriptyline, Alcohol</t>
  </si>
  <si>
    <t>Heroin, Ketamine, Etizolam, Oxycodone, Pregabalin, Diazepam</t>
  </si>
  <si>
    <t>Oxycodone, Diclazepam</t>
  </si>
  <si>
    <t>Cocaine, Pregabalin, Citalopram, Dihydrocodeine</t>
  </si>
  <si>
    <t>Methadone, Morphine, Benzodiazepine, Etizolam, Alprazolam, Delorazepam, Lorazepam, Alcohol</t>
  </si>
  <si>
    <t>Amitriptyline, Quetiapine</t>
  </si>
  <si>
    <t>Alprazolam, Tramadol, Cannabis</t>
  </si>
  <si>
    <t>Methadone, Etizolam, Gabapentin, Alcohol</t>
  </si>
  <si>
    <t>Trazodone, Cannabis, Benzodiazepine</t>
  </si>
  <si>
    <t>Etizolam, Codeine</t>
  </si>
  <si>
    <t>Morphine, Olanzapine</t>
  </si>
  <si>
    <t>Heroin, Etizolam, Methadone, Dihydrocodeine</t>
  </si>
  <si>
    <t>Amitriptyline, Etizolam, Temazepam</t>
  </si>
  <si>
    <t>Pregabalin, Paracetamol, Codeine</t>
  </si>
  <si>
    <t>Venlafaxine, Etizolam, Pregabalin, Methadone</t>
  </si>
  <si>
    <t>Chlorpromazine, Diazepam, Cannabis</t>
  </si>
  <si>
    <t>Pregabalin, Etizolam, Delorazepam</t>
  </si>
  <si>
    <t>Benzodiazepine, Diazepam, Diclazepam, Etizolam, Cocaine, Alcohol</t>
  </si>
  <si>
    <t>Codeine, Amitriptyline, Chlorpheniramine</t>
  </si>
  <si>
    <t>Etizolam, Alprazolam, Methadone</t>
  </si>
  <si>
    <t>Gabapentin, Pregabalin</t>
  </si>
  <si>
    <t>Methadone, Amitriptyline, Gabapentin, Venlafaxine, Benzodiazepines, Diclazepam, Etizolam</t>
  </si>
  <si>
    <t>Cannabis, Morphine</t>
  </si>
  <si>
    <t>Amisulpride</t>
  </si>
  <si>
    <t>Etizolam, Methadone, Pregabalin</t>
  </si>
  <si>
    <t>Amitriptyline, Gabapentin</t>
  </si>
  <si>
    <t>Methadone, Etizolam, Amitriptyline, Pregabalin</t>
  </si>
  <si>
    <t>Morphine, Gabapentin, Etizolam, Methadone</t>
  </si>
  <si>
    <t>Amitriptyline, Sertraline, Alcohol</t>
  </si>
  <si>
    <t>Dihydrocodeine, Etizolam</t>
  </si>
  <si>
    <t>Etizolam, Pregabalin, Methadone</t>
  </si>
  <si>
    <t>Carbamazepine, Gabapentin</t>
  </si>
  <si>
    <t>Cocaine, Oxycodone, Etizolam, Alcohol</t>
  </si>
  <si>
    <t>Heroin, Etizolam. Gabapentin</t>
  </si>
  <si>
    <t>Amitriptyline, Mirtazapine, Alcohol</t>
  </si>
  <si>
    <t>Methadone, Etizolam, Gabapentin, Morphine, Cocaine</t>
  </si>
  <si>
    <t>Imipramine, Mirtazapine, Lamotrigine</t>
  </si>
  <si>
    <t>Heroin, Etizolam, Cocaine, Alcohol</t>
  </si>
  <si>
    <t>Zopiclone, Cannabis</t>
  </si>
  <si>
    <t>Mirtazapine, Gabapentin, Pregabalin</t>
  </si>
  <si>
    <t>Heroin, Etizolam, Dihydrocodeine, Methadone, Alcohol</t>
  </si>
  <si>
    <t>Mirtazapine, Quetiapine</t>
  </si>
  <si>
    <t>Morphine, Etizolam, Methadone</t>
  </si>
  <si>
    <t>Atenolol, Alcohol</t>
  </si>
  <si>
    <t>Tramadol, Dihydrocodeine, Etizolam, Alcohol</t>
  </si>
  <si>
    <t>Clomipramine, Mirtazapine, Zopiclone, Olanzapine, Pregabalin, Cannabis</t>
  </si>
  <si>
    <t>Cannabis, Diazepam, Pregabalin</t>
  </si>
  <si>
    <t>Heroin, Methadone, Dihydrocodeine, Etizolam, Cocaine</t>
  </si>
  <si>
    <t>Diazepam, Gabapentin</t>
  </si>
  <si>
    <t>Methadone, Phenazepam, Alprazolam, Diazepam, Pregabalin, Mirtazapine</t>
  </si>
  <si>
    <t>Morphine, Methadone, Buprenorphine, Etizolam, Delorazepam, Lorazepam</t>
  </si>
  <si>
    <t>Mirtazapine, Pregabalin, Alcohol</t>
  </si>
  <si>
    <t>Heroin, Buprenorphine, Etizolam, Delorazepam, Lorazepam</t>
  </si>
  <si>
    <t>Diazepam, Pregabalin, Methadone, Alcohol</t>
  </si>
  <si>
    <t>Codeine, Mirtazapine, Citalopram, Paracetamol, Chlorpheniramine</t>
  </si>
  <si>
    <t>Methadone, Etizolam, Delorazepam</t>
  </si>
  <si>
    <t>Fluoxetine, Pregabalin</t>
  </si>
  <si>
    <t>Dihydrocodeine, Etizolam, Cocaine</t>
  </si>
  <si>
    <t>Mirtazapine, Paracetamol, Pregabalin, Diazepam</t>
  </si>
  <si>
    <t>Heroin, Buprenorphine, Etizolam, Amphetamine, Cocaine</t>
  </si>
  <si>
    <t>Heroin, Methadone, Phenazepam, Alcohol</t>
  </si>
  <si>
    <t>Buprenorphine, Gabapentin, Etizolam, Cocaine</t>
  </si>
  <si>
    <t>Buprenorphine, Etizolam, Cocaine</t>
  </si>
  <si>
    <t>Morphine, Etizolam, Pregabalin</t>
  </si>
  <si>
    <t>Quetiapine, Paracetamol, Mirtazapine, Duloxetine, Alcohol</t>
  </si>
  <si>
    <t>Heroin, Diclazepam, Buprenorphine</t>
  </si>
  <si>
    <t>Gabapentin, Mirtazapine, Quetiapine, Paracetamol, Cannabis</t>
  </si>
  <si>
    <t>Diazepam, Pregabalin, Paracetamol, Clomipramine, Cannabis, Alcohol</t>
  </si>
  <si>
    <t>Methadone, Pregabalin, Etizolam</t>
  </si>
  <si>
    <t>Dihydrocodeine, Mirtazapine, Promethazine, Cannabis</t>
  </si>
  <si>
    <t>Morphine, Codeine, Pregabalin, Diazepam</t>
  </si>
  <si>
    <t>Buprenorphine, Etizolam, Amphetamine</t>
  </si>
  <si>
    <t>Baclofen, Diazepam, Cannabis, Fluoxetine, Quetiapine, Dihydrocodeine</t>
  </si>
  <si>
    <t>Cocaine, Methadone, Diclazepam, Etizolam, Gabapentin</t>
  </si>
  <si>
    <t>Chlorpromazine, Mirtazapine</t>
  </si>
  <si>
    <t>Methadone, Morphine, Etizolam, Dihydrocodeine</t>
  </si>
  <si>
    <t>Cocaine, Alcohol</t>
  </si>
  <si>
    <t>Pregabalin, Mirtazapine, Diazepam, Cannabis</t>
  </si>
  <si>
    <t>Lorazepam, Pregabalin, Zopiclone, Gabapentin, Paracetamol, Tramadol</t>
  </si>
  <si>
    <t>MDMA, Etizolam, Cocaine</t>
  </si>
  <si>
    <t>Diazepam, Pregabalin, Cannabis</t>
  </si>
  <si>
    <t>Gabapentin, Pregabalin, Alcohol</t>
  </si>
  <si>
    <t>Sertraline, Cannabis</t>
  </si>
  <si>
    <t>Paracetamol, Pregabalin</t>
  </si>
  <si>
    <t>Methadone, Etizolam, Pregabalin, Gabapentin</t>
  </si>
  <si>
    <t>Paracetamol, Cannabis, Morphine, Codeine, Dihydrocodeine</t>
  </si>
  <si>
    <t>Pregabalin, Chlorpromazine, Diazepam, Mirtazapine, Sertraline, Cannabis</t>
  </si>
  <si>
    <t>Heroin, Cocaine, Etizolam, Amitriptyline, Gabapentin, Diazepam, Alcohol</t>
  </si>
  <si>
    <t>Fluoxetine, Benzodiazepine</t>
  </si>
  <si>
    <t>Diazepam, Tramadol, Chlorpromazine, Mirtazapine</t>
  </si>
  <si>
    <t>Heroin, Methadone, Etizolam, Pregabalin, Alcohol</t>
  </si>
  <si>
    <t>Diazepam, Sertraline</t>
  </si>
  <si>
    <t>Cocaine, Cannabis, Mirtazapine</t>
  </si>
  <si>
    <t>Pregabalin, Mirtazapine, Alcohol</t>
  </si>
  <si>
    <t>Lamotrigine, Mirtazapine, Paracetamol, Cannabis</t>
  </si>
  <si>
    <t>Heroin, Etizolam, Diazepam</t>
  </si>
  <si>
    <t>Gabapentin, Dihydrocodeine, Cyclizine</t>
  </si>
  <si>
    <t>Buprenorphine, Cocaine, Gabapentin, Alcohol</t>
  </si>
  <si>
    <t>Etizolam, Diazepam, Delorazepam, Methadone, Lorazepam</t>
  </si>
  <si>
    <t>Olanzapine, Amitriptyline, Mirtazapine, Alcohol</t>
  </si>
  <si>
    <t>Etizolam, Phenazepam, Gabapentin, Cocaine, Methadone</t>
  </si>
  <si>
    <t>Heroin, Etizolam, Tramadol</t>
  </si>
  <si>
    <t>Tramadol, Diazepam</t>
  </si>
  <si>
    <t>Morphine, Etizolam, Diclazepam, Alcohol</t>
  </si>
  <si>
    <t>Buprenorphine, Cocaine, Mirtazapine, Pregabalin</t>
  </si>
  <si>
    <t>Tramadol, Propranolol, Etizolam</t>
  </si>
  <si>
    <t>Amitriptyline, Gabapentin, Mirtazapine</t>
  </si>
  <si>
    <t>Etizolam, Morphine, Gabapentin, Pregabalin, Methadone</t>
  </si>
  <si>
    <t>Gabapentin, Cocaine, Diazepam</t>
  </si>
  <si>
    <t>Buprenorphine, Morphine, Etizolam, Gabapentin, Cocaine, Alcohol</t>
  </si>
  <si>
    <t>Etizolam, Buprenorphine, Dihydrocodeine, Heroin</t>
  </si>
  <si>
    <t>Morphine, Etizolam, Diazepam, Cocaine</t>
  </si>
  <si>
    <t>Mirtazapine, Cannabis, Cocaine, Alcohol</t>
  </si>
  <si>
    <t>Lignocaine, Diazepam</t>
  </si>
  <si>
    <t>Diazepam, Fluoxetine, Tramadol, Cannabis</t>
  </si>
  <si>
    <t>Gabapentin, Diazepam</t>
  </si>
  <si>
    <t>Diazepam, Delorazepam, Etizolam, Gabapentin, Methadone, Morphine, Tramadol</t>
  </si>
  <si>
    <t>Pregabalin, Mirtazapine, Diazepam</t>
  </si>
  <si>
    <t>Etizolam, Gabapentin, Pregabalin, Methadone</t>
  </si>
  <si>
    <t>Sertraline, Chlorpromazine, Mirtazapine</t>
  </si>
  <si>
    <t>Heroin, Methadone, Benzodiazepine, Etizolam, Diclazepam, Cloxazolam</t>
  </si>
  <si>
    <t>Etizolam, Phenazepam, Pregabalin, Methadone, Cocaine</t>
  </si>
  <si>
    <t>Cocaine, Etizolam, Buprenorphine, Alcohol</t>
  </si>
  <si>
    <t>Methadone, Pregabalin, Gabapentin, Diclazepam, Cloxazolam, Etizolam</t>
  </si>
  <si>
    <t>Methadone, Etizolam, Diclazepam, Cloxazolam, Alcohol</t>
  </si>
  <si>
    <t>Heroin, Methadone, Etizolam, Phenazepam</t>
  </si>
  <si>
    <t>Pregabalin, Amitriptyline, Alcohol</t>
  </si>
  <si>
    <t>Pregabalin, Methadone, Diclazepam, Etizolam, Cocaine</t>
  </si>
  <si>
    <t>Tramadol, Cannabis</t>
  </si>
  <si>
    <t>Paracetamol, Citalopram, Cannabis, Benzoylecgonine</t>
  </si>
  <si>
    <t>Morphine, Methadone, Etizolam, Dihydrocodeine</t>
  </si>
  <si>
    <t>Gabapentin, Amitriptyline, Diazepam, Alcohol</t>
  </si>
  <si>
    <t>Pregabalin, Amitriptyline, Mirtazapine</t>
  </si>
  <si>
    <t>Morphine, Methadone, Etizolam, Cocaine</t>
  </si>
  <si>
    <t>Codeine, Gabapentin, Paracetamol, Trazodone</t>
  </si>
  <si>
    <t>Cocaine, Heroin, Methadone, Etizolam, Delorazepam</t>
  </si>
  <si>
    <t>Gabapentin, Etizolam, Diclazepam, Phenazepam, Buprenorphine</t>
  </si>
  <si>
    <t>Duloxetine</t>
  </si>
  <si>
    <t>Diclazepam, Morphine, Codeine</t>
  </si>
  <si>
    <t>Dihydrocodeine, Cannabis</t>
  </si>
  <si>
    <t>Methadone, Etizolam, Sertraline</t>
  </si>
  <si>
    <t>Gabapentin, Morphine, Cannabis</t>
  </si>
  <si>
    <t>Mirtazapine, Trazodone, Diazepam, Pregabalin</t>
  </si>
  <si>
    <t>Fluoxetine, Olanzapine, Delorazepam</t>
  </si>
  <si>
    <t>Heroin, Buprenorphine, Etizolam, Cocaine, Amphetamine, Olanzapine, Alcohol</t>
  </si>
  <si>
    <t>Pregabalin, Alcohol</t>
  </si>
  <si>
    <t>Sertraline, Nitrazepam</t>
  </si>
  <si>
    <t>Fentanyl, Morphine, Etizolam</t>
  </si>
  <si>
    <t>Tramadol, Oxycodone, Pregabalin, Alcohol</t>
  </si>
  <si>
    <t>Heroin, Buprenorphine, Etizolam, Pregabalin, Cocaine</t>
  </si>
  <si>
    <t>Diazepam, Gabapentin, Sertraline, Cannabis</t>
  </si>
  <si>
    <t>Gabapentin, Methadone, Heroin, Etizolam</t>
  </si>
  <si>
    <t>Mirtazapine, Olanzapine, Alcohol</t>
  </si>
  <si>
    <t>Pregabalin, Paracetamol, Amitriptyline, Promethazine</t>
  </si>
  <si>
    <t>Carbamazepine, Gabapentin, Pregabalin, Paracetamol</t>
  </si>
  <si>
    <t>Morphine, Etizolam, Alcohol</t>
  </si>
  <si>
    <t>Lorazepam</t>
  </si>
  <si>
    <t>Amitriptyline, Diazepam, Pregabalin</t>
  </si>
  <si>
    <t>Etizolam, Methadone, Mirtazapine</t>
  </si>
  <si>
    <t>Citalopram, Mirtazapine, Pregabalin, Paracetamol, Diazepam</t>
  </si>
  <si>
    <t>Amitriptyline, Promethazine, Alcohol</t>
  </si>
  <si>
    <t>Cannabis, Mirtazapine, Diazepam</t>
  </si>
  <si>
    <t>Heroin, Gabapentin, Etizolam, Methadone, Pregabalin, Cocaine</t>
  </si>
  <si>
    <t>Cannabis, Olanzapine, Trazodone, Lorazepam</t>
  </si>
  <si>
    <t>Buprenorphine, Diazepam, Etizolam</t>
  </si>
  <si>
    <t>Etizolam. Methadone</t>
  </si>
  <si>
    <t>Paracetamol, Codeine, Sertraline, Procyclidine, 9-Hydroxyrisperidone</t>
  </si>
  <si>
    <t>Pregabalin, Cocaine</t>
  </si>
  <si>
    <t>Buprenorphine, Etizolam, Gabapentin, Cocaine</t>
  </si>
  <si>
    <t>Methadone, Etizolam, Delorazepam, Gabapentin</t>
  </si>
  <si>
    <t>Fluoxetine, Quetiapine, Pregabalin, Diazepam, Mirtazapine, Cannabis</t>
  </si>
  <si>
    <t>Morphine, Methadone, Etizolam, Pregabalin</t>
  </si>
  <si>
    <t>Pregabalin, Cyclizine, Alcohol</t>
  </si>
  <si>
    <t>Amitriptyline, Mirtazapine, Paracetamol, Codeine, Alcohol</t>
  </si>
  <si>
    <t>Morphine, Codeine, Etizolam, Gabapentin, Alcohol</t>
  </si>
  <si>
    <t>Sodium valproate</t>
  </si>
  <si>
    <t>Morphine, Methadone, Etizolam, Alcohol</t>
  </si>
  <si>
    <t>Fentanyl, Etizolam</t>
  </si>
  <si>
    <t>Cocaine, Dihydrocodeine, Diazepam, Pregabalin, Fluoxetine, Nitrazepam</t>
  </si>
  <si>
    <t>Heroin, Etizolam, Methadone, Gabapentin, Alcohol</t>
  </si>
  <si>
    <t>Etizolam, Methadone, Cocaine</t>
  </si>
  <si>
    <t>Quetiapine, Sertraline, Alcohol</t>
  </si>
  <si>
    <t>Venlafaxine, Cocaine</t>
  </si>
  <si>
    <t>Heroin, Etizolam, Buprenorphine, Cocaine</t>
  </si>
  <si>
    <t>Etizolam, Tramadol, Methadone, Morphine</t>
  </si>
  <si>
    <t>Paracetamol, Lamotrigine</t>
  </si>
  <si>
    <t>Amitriptyline, Diazepam, Cannabis, Alcohol</t>
  </si>
  <si>
    <t>Amitriptyline, Olanzapine</t>
  </si>
  <si>
    <t>Cocaine, Morphine, Codeine, Methadone, Pregabalin, Etizolam</t>
  </si>
  <si>
    <t>Oxazepam, Temazepam, Mirtazapine, Gabapentin, Cannabis, Alcohol</t>
  </si>
  <si>
    <t>Mirtazapine, Propranolol</t>
  </si>
  <si>
    <t>Mirtazapine, Pregabalin, Amitriptyline, Diazepam, Cannabis</t>
  </si>
  <si>
    <t>Heroin, Etizolam, Dihydrocodeine, Methadone</t>
  </si>
  <si>
    <t>Diazepam, Mirtazapine, Olanzapine</t>
  </si>
  <si>
    <t>Mirtazapine, Pregabalin, Diazepam, Alcohol</t>
  </si>
  <si>
    <t>Gabapentin, Etizolam, Tramadol</t>
  </si>
  <si>
    <t>Amphetamine, Fluoxetine</t>
  </si>
  <si>
    <t>Etizolam, Morphine, Methadone</t>
  </si>
  <si>
    <t>Mirtazapine, Diazepam, Pregabalin, Cannabis, Codeine</t>
  </si>
  <si>
    <t>Olanzapine, Diazepam, Gabapentin, Alcohol</t>
  </si>
  <si>
    <t>Morphine, Methadone, Etizolam, Unspecified solvent</t>
  </si>
  <si>
    <t>Diazepam, Dihydrocodeine, Cannabis</t>
  </si>
  <si>
    <t>Diazepam, Buprenorphine</t>
  </si>
  <si>
    <t>Heroin, Methadone, Etizolam, Amitriptyline</t>
  </si>
  <si>
    <t>Cocaine, Gabapentin, Pregabalin, Mirtazapine, Alcohol</t>
  </si>
  <si>
    <t>Tramadol, Diazepam, Alcohol</t>
  </si>
  <si>
    <t>Lignocaine, Flupenthixol, Zopiclone</t>
  </si>
  <si>
    <t>Morphine, Etizolam, Butane, Propane, Isobutane</t>
  </si>
  <si>
    <t>Cyclizine, Alcohol</t>
  </si>
  <si>
    <t>Etizolam, Cocaine, Alcohol</t>
  </si>
  <si>
    <t>Heroin, Methadone, Etizolam, Flubromazolam</t>
  </si>
  <si>
    <t>Methadone, Etizolam, Mirtazapine</t>
  </si>
  <si>
    <t>Cocaine, Morphine, Buprenorphine, Etizolam</t>
  </si>
  <si>
    <t>Cocaine, Methadone, Etizolam, Alcohol</t>
  </si>
  <si>
    <t>Morphine, Etizolam, Gabapentin</t>
  </si>
  <si>
    <t>Dihydrocodeine, Paroxetine, Cannabis</t>
  </si>
  <si>
    <t>Methadone Etizolam, Cocaine</t>
  </si>
  <si>
    <t>Sodium valproate, Zuclopenthixol, Alcohol</t>
  </si>
  <si>
    <t>Diazepam, Amitriptyline, Pregabalin, Quetiapine, Alcohol</t>
  </si>
  <si>
    <t>Propranolol, Codeine, Paracetamol, Etizolam, Alcohol</t>
  </si>
  <si>
    <t>Methadone, Morphine, Pregabalin, Etizolam, Cocaine</t>
  </si>
  <si>
    <t>Mirtazapine, Sertraline</t>
  </si>
  <si>
    <t>Pregabalin, Diazepam, Cannabis, Alcohol</t>
  </si>
  <si>
    <t>Heroin, Etizolam, Diclazepam</t>
  </si>
  <si>
    <t>Mirtazapine, Buprenorphine, Alcohol</t>
  </si>
  <si>
    <t>Heroin, Alprazolam, Etizolam</t>
  </si>
  <si>
    <t>Codeine, Olanzapine, Alcohol</t>
  </si>
  <si>
    <t>Sertraline, Procyclidine</t>
  </si>
  <si>
    <t>Methadone, Dihydrocodeine, Pregabalin, Etizolam</t>
  </si>
  <si>
    <t>Amitriptyline, Diazepam, Alcohol</t>
  </si>
  <si>
    <t>Etizolam, Gabapentin, Dihydrocodeine</t>
  </si>
  <si>
    <t>Heroin, Etizolam, Buprenorphine</t>
  </si>
  <si>
    <t>Buprenorphine, Etizolam, Cocaine, Alcohol</t>
  </si>
  <si>
    <t>Heroin, Etizolam, Dihydrocodeine</t>
  </si>
  <si>
    <t>Paracetamol, Mirtazapine, Cannabis</t>
  </si>
  <si>
    <t>Diclazepam, Alcohol</t>
  </si>
  <si>
    <t>Mirtazapine, Diazepam, Venlafaxine</t>
  </si>
  <si>
    <t>Dihydrocodeine, Etizolam, Morphine, Codeine, Gabapentin</t>
  </si>
  <si>
    <t>Dosulepin, Diazepam, Mirtazapine, Carbamazepine, Paracetamol, Alcohol</t>
  </si>
  <si>
    <t>Heroin, Buprenorphine, Cocaine, Etizolam, Delorazepam</t>
  </si>
  <si>
    <t>Methadone, Etizolam, Diclazepam</t>
  </si>
  <si>
    <t>Gabapentin, Sertraline, Codeine</t>
  </si>
  <si>
    <t>Heroin, Etizolam, Methadone, Phenazepam, Gabapentin, Cocaine</t>
  </si>
  <si>
    <t>Mirtazapine, Sertraline, Diazepam, Alcohol</t>
  </si>
  <si>
    <t>Heroin, Phenazepam, Delorazepam, Cocaine</t>
  </si>
  <si>
    <t>Carbamazepine, Cannabis, Alcohol</t>
  </si>
  <si>
    <t>Cocaine, Diazepam</t>
  </si>
  <si>
    <t>Etizolam, Dihydrocodeine, Gabapentin, Benzodiazepine, Cloxazolam, Diclazepam, Amphetamine</t>
  </si>
  <si>
    <t>Sertraline, Diazepam, Cannabis</t>
  </si>
  <si>
    <t>Morphine, Etizolam, Delorazepam</t>
  </si>
  <si>
    <t>Diclazepam, Etizolam, Dihydrocodeine</t>
  </si>
  <si>
    <t>Mirtazapine, Paracetamol, Pregabalin</t>
  </si>
  <si>
    <t>Amitriptyline, Methadone, Etizolam</t>
  </si>
  <si>
    <t>Methadone, Dihydrocodeine, Etizolam, Gabapentin, Amphetamine</t>
  </si>
  <si>
    <t>Olanzapine, Diazepam, Cannabis, Alcohol</t>
  </si>
  <si>
    <t>Cocaine, Codeine, Venlafaxine, Valproic acid, Promethazine, Alcohol</t>
  </si>
  <si>
    <t>Buprenorphine, Etizolam, Amphetamine, Cocaine</t>
  </si>
  <si>
    <t>Olanzapine, Lamotrigine, Alcohol</t>
  </si>
  <si>
    <t>Citalopram, Mirtazapine, Gabapentin, Codeine, Alcohol</t>
  </si>
  <si>
    <t>Morphine, Etizolam, Buprenorphine, Alcohol</t>
  </si>
  <si>
    <t>Heroin, Etizolam, Alprazolam</t>
  </si>
  <si>
    <t>Gabapentin, Diazepam, Amitriptyline, Trazodone, Carbamazepine, Zopiclone</t>
  </si>
  <si>
    <t>Propranolol, Mirtazapine, Sertraline, Cannabis</t>
  </si>
  <si>
    <t>Mirtazapine, Zopiclone, Pregabalin, Quetiapine, Alcohol</t>
  </si>
  <si>
    <t>Heroin, Pregabalin, Etizolam</t>
  </si>
  <si>
    <t>Gabapentin, Mirtazapine, Lamotrigine, Dihydrocodeine, Alcohol</t>
  </si>
  <si>
    <t>Quetiapine, Sertraline, Paracetamol</t>
  </si>
  <si>
    <t>Diazepam, Paracetamol, Olanzapine, Pregabalin, Venlafaxine</t>
  </si>
  <si>
    <t>Etizolam, Diazepam, Gabapentin, Buprenorphine, Pregabalin, Paracetamol, Dihydrocodeine, Alcohol</t>
  </si>
  <si>
    <t>Propranolol, Mirtazapine, Quetiapine, Pregabalin, Alcohol</t>
  </si>
  <si>
    <t>Quetiapine, Cannabis, Mirtazapine, Paracetamol, Diazepam</t>
  </si>
  <si>
    <t>Heroin, Methadone, Buprenorphine, Etizolam</t>
  </si>
  <si>
    <t>Cocaine, Citalopram, Cannabis, Mirtazapine</t>
  </si>
  <si>
    <t>Mirtazapine, Lorazepam</t>
  </si>
  <si>
    <t>Diazepam, Pregabalin, Venlafaxine</t>
  </si>
  <si>
    <t>Heroin, Dihydrocodeine, Pregabalin, Etizolam</t>
  </si>
  <si>
    <t>Zopiclone, Fluoxetine</t>
  </si>
  <si>
    <t>Promethazine, Lamotrigine, Olanzapine</t>
  </si>
  <si>
    <t>Etizolam, Amitriptyline, Alcohol</t>
  </si>
  <si>
    <t>Diphenhydramine, Mirtazapine</t>
  </si>
  <si>
    <t>Methadone, Etizolam, Gabapentin, Lorazepam</t>
  </si>
  <si>
    <t>Gabapentin, Venlafaxine, Morphine, Benzodiazepine, Etizolam, Diclazepam, Cloxazolam</t>
  </si>
  <si>
    <t>Gabapentin, Diazepam, Mirtazapine, Cannabis</t>
  </si>
  <si>
    <t>Heroin, Etizolam, Cocaine, Amphetamine</t>
  </si>
  <si>
    <t>Diazepam, Fluoxetine, Gabapentin</t>
  </si>
  <si>
    <t>Gabapentin, Mirtazapine, Pregabalin, Alcohol</t>
  </si>
  <si>
    <t>Cocaine, Etizolam</t>
  </si>
  <si>
    <t>Amitriptyline, Quetiapine, Sertraline, Alcohol</t>
  </si>
  <si>
    <t>Pregabalin, Cannabis, Alcohol</t>
  </si>
  <si>
    <t>Diazepam, Cocaine, Paracetamol, Gabapentin, Sertraline, Mirtazapine, Olanzapine</t>
  </si>
  <si>
    <t>Methadone, Etizolam, Dihydrocodeine</t>
  </si>
  <si>
    <t>Methadone, Etizolam, Cocaine, Amphetamine</t>
  </si>
  <si>
    <t>Gabapentin, Fluoxetine</t>
  </si>
  <si>
    <t>Cyclizine, Mirtazapine</t>
  </si>
  <si>
    <t>Fentanyl, Etizolam, Pregabalin</t>
  </si>
  <si>
    <t>Diazepam, Tramadol, Cocaine, Dihydrocodeine, Cannabis</t>
  </si>
  <si>
    <t>Etizolam, Buprenorphine</t>
  </si>
  <si>
    <t>Amitriptyline, Fluoxetine, Trazodone, Amphetamine</t>
  </si>
  <si>
    <t>Buprenorphine, Etizolam, MDMA, Ecstasy</t>
  </si>
  <si>
    <t>Morphine, Etizolam, Dihydrocodeine, Mirtazapine</t>
  </si>
  <si>
    <t>Amphetamine, Paracetamol, Amitriptyline, Naproxen, Gabapentin, Sertraline, Mirtazapine</t>
  </si>
  <si>
    <t>Methadone, Etizolam, Cocaine, MDMA</t>
  </si>
  <si>
    <t>Heroin, Dihydrocodeine, Benzodiazepine, Etizolam, Diazepam, Temazepam, Oxazepam</t>
  </si>
  <si>
    <t>Cocaine, Mirtazapine, Cannabis</t>
  </si>
  <si>
    <t>Morphine, Etizolam, Pregabalin, Methadone</t>
  </si>
  <si>
    <t>alcohol</t>
  </si>
  <si>
    <t>Etizolam, Gabapentin</t>
  </si>
  <si>
    <t>Flupenthixol, Cannabis, Alcohol</t>
  </si>
  <si>
    <t>Diazepam, Fluoxetine</t>
  </si>
  <si>
    <t>Diazepam, Gabapentin, Sertraline</t>
  </si>
  <si>
    <t>Etizolam, Pregabalin, Alcohol</t>
  </si>
  <si>
    <t>Methadone, Gabapentin, Etizolam, Alprazolam</t>
  </si>
  <si>
    <t>Heroin, Etizolam, Phenazepam, Methadone</t>
  </si>
  <si>
    <t>Diazepam, Clomipramine, Alcohol</t>
  </si>
  <si>
    <t>Cannabis, Diazepam, Cyclizine, Sertraline, Alcohol</t>
  </si>
  <si>
    <t>Etizolam, Alprazolam, Gabapentin, Alcohol</t>
  </si>
  <si>
    <t>Carbamazepine, Cannabis</t>
  </si>
  <si>
    <t>Morphine, Etizolam, Phenazepam, Diclazepam, Methadone</t>
  </si>
  <si>
    <t>Gabapentin, Heroin, Etizolam, Pregabalin, Methadone</t>
  </si>
  <si>
    <t>Heroin, Methadone, Etizolam, Diclazepam, Pregabalin</t>
  </si>
  <si>
    <t>Methadone, Etizolam, Amitriptyline</t>
  </si>
  <si>
    <t>Quetiapine</t>
  </si>
  <si>
    <t>Heroin, Methadone, Etizolam, Dihydrocodeine</t>
  </si>
  <si>
    <t>Diazepam, Pregabalin, Sertraline, Alcohol</t>
  </si>
  <si>
    <t>Heroin, Etizolam, Pregabalin, Methadone</t>
  </si>
  <si>
    <t>Gabapentin, Pregabalin, Quetiapine, Promethazine, Diazepam</t>
  </si>
  <si>
    <t>Quetiapine, Alcohol</t>
  </si>
  <si>
    <t>Heroin, Methadone, Etizolam, Pregabalin, Cocaine</t>
  </si>
  <si>
    <t>Trazodone, Pregabalin</t>
  </si>
  <si>
    <t>Alprazolam, Diazepam, Pregabalin, Amitriptyline</t>
  </si>
  <si>
    <t>Pregabalin, Mirtazapine, Olanzapine, Diazepam</t>
  </si>
  <si>
    <t>Etizolam, Gabapentin, Methadone</t>
  </si>
  <si>
    <t>Pregabalin, Quetiapine, Alcohol</t>
  </si>
  <si>
    <t>Diazepam, Pregabalin, Cannabis, Mirtazapine, Alcohol</t>
  </si>
  <si>
    <t>diazepam, Pregabalin, Olanzapine, Tramadol, Mirtazapine</t>
  </si>
  <si>
    <t>Cannabis, Diazepam, alcohol</t>
  </si>
  <si>
    <t>Diazepam, Amphetamine, Cocaine, Alcohol</t>
  </si>
  <si>
    <t>Quinine, Pregabalin, Amitriptyline, Alcohol</t>
  </si>
  <si>
    <t>Heroin, Methadone, Etizolam, Propane, Isobutane, Butane</t>
  </si>
  <si>
    <t>Benzoylecognine, Gabapentin, Dihydrocodeine</t>
  </si>
  <si>
    <t>Lamotrigine, Alcohol</t>
  </si>
  <si>
    <t>Gabapentin, Dihydrocodeine, Pregabalin</t>
  </si>
  <si>
    <t>Etizolam, Gabapentin, Methadone, Carbamazepine, Morphine, Codeine, Dihydrocodeine</t>
  </si>
  <si>
    <t>Lamotrigine, Diazepam, Pregabalin, Mirtazapine, Zopiclone, Alcohol</t>
  </si>
  <si>
    <t>Diazepam, Lamotrigine, Gabapentin, Metoclopramide</t>
  </si>
  <si>
    <t>Methadone, Heroin, Etizolam, Gabapentin</t>
  </si>
  <si>
    <t>Morphine, Etizolam, Pregabalin, Methadone, Amphetamine</t>
  </si>
  <si>
    <t>Mirtazapine, Tramadol</t>
  </si>
  <si>
    <t>Cocaine, Heroin, Etizolam, Diazepam</t>
  </si>
  <si>
    <t>Etizolam, Pregabalin, Methadone, Mirtazapine, Fluoxetine</t>
  </si>
  <si>
    <t>Diazepam, Zopiclone, Levetiracetam, Alcohol</t>
  </si>
  <si>
    <t>Methadone, Etizolam, Heroin, Morphine, Pregabalin</t>
  </si>
  <si>
    <t>Diazepam, Etizolam, Methadone, Gabapentin</t>
  </si>
  <si>
    <t>Methadone, Amitriptyline, Pregabalin, Diazepam, Fluoxetine, Etizolam</t>
  </si>
  <si>
    <t>Cocaine, Amphetamine, Etizolam, Pregabalin</t>
  </si>
  <si>
    <t>Methadone, Gabapentin, Etizolam, Pregabalin, Delorazepam</t>
  </si>
  <si>
    <t>Methadone, Alprazolam, Etizolam, Diazepam</t>
  </si>
  <si>
    <t>Benzoylecgonine, Diazepam, Methadone, Etizolam, Mirtazapine, Phenazepam, Olanzapine, Pregabalin</t>
  </si>
  <si>
    <t>Cocaine, Buprenorphine, Diclazepam, Etizolam</t>
  </si>
  <si>
    <t>Cocaine, Heroin, Etizolam, Diazepam, Gabapentin, Pregabalin</t>
  </si>
  <si>
    <t>Oxycodone, Etizolam, Cocaine</t>
  </si>
  <si>
    <t>Cocaine, Etizolam, Diazepam, Alcohol</t>
  </si>
  <si>
    <t>Methadone, Dihydrocodeine, Etizolam, Pregabalin, Gabapentin</t>
  </si>
  <si>
    <t>Trazodone, Alcohol</t>
  </si>
  <si>
    <t>Methadone, Morphine, Dihydrocodeine, Diazepam, Etizolam, Mirtazapine, Chlorpheniramine, Amitriptyline</t>
  </si>
  <si>
    <t>Methadone, Etizolam, Temazepam, Pregabalin</t>
  </si>
  <si>
    <t>Cocaine, Methadone, Etizolam, Dihydrocodeine, Gabapentin, Pregabalin</t>
  </si>
  <si>
    <t>Methadone, Alprazolam, Phenazepam, Dihydrocodeine, Diazepam</t>
  </si>
  <si>
    <t>Cocaine, Gamma Hydroxybutyrate, Methadone, Buprenorphine, Heroin, Etizolam, Diazepam, Alcohol</t>
  </si>
  <si>
    <t>Buprenorphine, Amphetamine, Etizolam, Pregabalin, Benzodiazepine</t>
  </si>
  <si>
    <t>Methadone, Dihydrocodeine, Etizolam, Citalopram, Olanzapine</t>
  </si>
  <si>
    <t>Methadone, Etizolam, Cocaine, Gabapentin</t>
  </si>
  <si>
    <t>Cocaine, Etizolam, Pregabalin, Alcohol</t>
  </si>
  <si>
    <t>Morphine, Diazepam, Phenazepam, Pregabalin</t>
  </si>
  <si>
    <t>Cocaine, Heroin, Pregabalin, Etizolam, Methadone</t>
  </si>
  <si>
    <t>Cocaine, Methadone, Dihydrocodeine, Etizolam, Pregabalin</t>
  </si>
  <si>
    <t>Olanzapine, Mirtazapine, Fluoxetine, Cannabis</t>
  </si>
  <si>
    <t>Oxycodone, Etizolam</t>
  </si>
  <si>
    <t>Mirtazapine, Risperidone, Zopiclone, Alcohol</t>
  </si>
  <si>
    <t>Alprazolam, Morphine, Heroin, Etizolam, Gabapentin, Dihydrocodeine</t>
  </si>
  <si>
    <t>Cocaine, Diazepam, Etizolam, Gabapentin, Methadone, Pregabalin</t>
  </si>
  <si>
    <t>Dihydrocodeine, Etizolam, Gabapentin, Methadone, Morphine</t>
  </si>
  <si>
    <t>Fluoxetine, Citalopram, Paracetamol</t>
  </si>
  <si>
    <t>Heroin, Cocaine, Alprazolam, Etizolam, Delorazepam</t>
  </si>
  <si>
    <t>Cannabis, Amitriptyline</t>
  </si>
  <si>
    <t>Cocaine, Etizolam, Methadone, Mirtazapine, Pregabalin</t>
  </si>
  <si>
    <t>Heroin, Cocaine, Buprenorphine, Alprazolam, Diclazepam</t>
  </si>
  <si>
    <t>Methadone, Gabapentin, Etizolam, Morphine, Dihydrocodeine</t>
  </si>
  <si>
    <t>Cocaine, Diazepam, Etizolam, Methadone, Pregabalin</t>
  </si>
  <si>
    <t>Dihydrocodeine, Morphine</t>
  </si>
  <si>
    <t>Alprazolam, Diazepam, Diclazepam, Methadone</t>
  </si>
  <si>
    <t>Etizolam, Morphine, Tramadol, Zopiclone, Amisulpride</t>
  </si>
  <si>
    <t>Methadone, Heroin, Pregabalin, Etizolam, Dihydrocodeine</t>
  </si>
  <si>
    <t>Heroin, Buprenorphine, Etizolam, Alprazolam, Pregabalin</t>
  </si>
  <si>
    <t>Cannabis, Cocaine, MDMA, Amphetamine</t>
  </si>
  <si>
    <t>Dihydrocodeine, Pregabalin, Etizolam, Alprazolam</t>
  </si>
  <si>
    <t>Cannabis, Lignocaine</t>
  </si>
  <si>
    <t>Methadone, Tramadol, Fluoxetine, Heroin, Etizolam</t>
  </si>
  <si>
    <t>Propranolol, Cyclizine, Diazepam, Paracetamol, Alcohol</t>
  </si>
  <si>
    <t>Pregabalin, Diazepam</t>
  </si>
  <si>
    <t>Methadone, Pregabalin, Etizolam, Alprazolam</t>
  </si>
  <si>
    <t>Heroin, Etizolam, Pregabalin, Paracetamol</t>
  </si>
  <si>
    <t>Morphine, Methadone, Etizolam, Alprazolam, MDMA</t>
  </si>
  <si>
    <t>Cocaine, Pregabalin, Zopiclone</t>
  </si>
  <si>
    <t>Buprenorphine, Etizolam, Dihydrocodeine, Morphine</t>
  </si>
  <si>
    <t>Etizolam, Pregabalin</t>
  </si>
  <si>
    <t>Diazepam, Venlafaxine, Alcohol</t>
  </si>
  <si>
    <t>Gabapentin, Pregabalin, Cannabis, Alcohol</t>
  </si>
  <si>
    <t>Amphetamine, PMA, Benzylpiperazine</t>
  </si>
  <si>
    <t>Cannabis, Haloperidol, Alcohol</t>
  </si>
  <si>
    <t>Methadone, AB-FUBINACA, 5F-MDMB-PINACA</t>
  </si>
  <si>
    <t>Methadone, Cocaine, Amphetamine, Alprazolam, Pregabalin, Dihydrocodeine, Mitragynine, Diazepam</t>
  </si>
  <si>
    <t>AB-fUBINACA</t>
  </si>
  <si>
    <t>Etizolam, Amitriptyline, Methadone, Alcohol</t>
  </si>
  <si>
    <t>Heroin, Cocaine</t>
  </si>
  <si>
    <t>Citalopram, Paracetamol, Etizolam</t>
  </si>
  <si>
    <t>Heroin, Diclazepam, Gabapentin, Amitriptyline, Cannabis</t>
  </si>
  <si>
    <t>Etizolam, Morphine, Sertraline, Alcohol</t>
  </si>
  <si>
    <t>Morphine, Etizolam, Diazepam, Quetiapine, Lamotrigine, Alcohol</t>
  </si>
  <si>
    <t>Tramadol, Phenazepam, Diazepam, Codeine</t>
  </si>
  <si>
    <t>Methadone, Etizolam, Diazepam</t>
  </si>
  <si>
    <t>Etizolam, Diazepam, Sertraline</t>
  </si>
  <si>
    <t>Etizolam, Diazepam, Cannabis, Alcohol</t>
  </si>
  <si>
    <t>Cocaine, Morphine</t>
  </si>
  <si>
    <t>Etizolam, Diazepam, Alcohol</t>
  </si>
  <si>
    <r>
      <rPr>
        <b/>
        <sz val="10"/>
        <color rgb="FFFF0000"/>
        <rFont val="Arial"/>
        <family val="2"/>
      </rPr>
      <t xml:space="preserve">NB: </t>
    </r>
    <r>
      <rPr>
        <b/>
        <i/>
        <sz val="10"/>
        <color rgb="FFFF0000"/>
        <rFont val="Arial"/>
        <family val="2"/>
      </rPr>
      <t>all figures replaced on 4 June 2019</t>
    </r>
    <r>
      <rPr>
        <sz val="10"/>
        <rFont val="Arial"/>
        <family val="2"/>
      </rPr>
      <t>, thus taking account of all revisions etc which had been made by then</t>
    </r>
  </si>
  <si>
    <t>4) These death rates are broad indications only, as (e.g.) the estimated numbers of problem drug users may be subject to wide confidence intervals.  The rates for 'All', 'Males' and 'Females' may be slightly over-estimated, because their numerators are the numbers of deaths of all ages (including the small proportions aged 0-14 and 65+) whereas their denominators are the estimated numbers of problem drug users aged 15-64.</t>
  </si>
  <si>
    <r>
      <t>6) The distinction between "prescribable" and "street" benzodiazepines is as specified by the Information Services Division (ISD) of NHS National Services Scotland - see Annex H</t>
    </r>
    <r>
      <rPr>
        <sz val="8"/>
        <rFont val="Arial"/>
        <family val="2"/>
      </rPr>
      <t>.</t>
    </r>
  </si>
  <si>
    <t>9) Diclazepam or one of its metabolites (lorazepam, delorazepam or lormetazepam), apart from cases where lorazepam but none of the other three was found in the body</t>
  </si>
  <si>
    <t>13) For example; co-codamol or co-proxamol, or mention of dextropropoxyphene or propoxyphene (even if there is no mention of paracetamol or a compound) analgesic).</t>
  </si>
  <si>
    <t>Similarly, for the '… in 2018' edition, the figures for 2000 onwards were revised from those that were used in the '… in 2017' edition, because more drugs are listed in Table 3.</t>
  </si>
  <si>
    <t>2) For all countries apart from Scotland, the figures are taken from Table A6 of the EMCDDA's ‘European Drug Report 2019’, which is available via this link:</t>
  </si>
  <si>
    <t>Most countries' figures are for 2017, but some are for 2016 or earlier years.</t>
  </si>
  <si>
    <t>http://www.emcdda.europa.eu/edr2019</t>
  </si>
  <si>
    <t>Page 79 of the EMCDDA's "2019" report includes the following statement:</t>
  </si>
  <si>
    <t>Overdose data … must be interpreted with caution … systematic under-reporting in some countries, differences in the way toxicological examinations are conducted, and registration processes that can result in reporting delays …</t>
  </si>
  <si>
    <r>
      <t xml:space="preserve">3) The EMCDDA's table indicates that the UK's figures are for </t>
    </r>
    <r>
      <rPr>
        <sz val="8"/>
        <rFont val="Arial"/>
        <family val="2"/>
      </rPr>
      <t>2016</t>
    </r>
    <r>
      <rPr>
        <sz val="8"/>
        <color theme="1"/>
        <rFont val="Arial"/>
        <family val="2"/>
      </rPr>
      <t xml:space="preserve"> (and Public Health England has confirmed that is the case) - so, for consistency, NRS has used Scotland's figures for that year.</t>
    </r>
  </si>
  <si>
    <t>National Records of Scotland has estimated what the figures for 2018 would have been, had the data been coded using the old rules.</t>
  </si>
  <si>
    <t>4) These death rates are broad indications only, as (e.g.) the estimated numbers of problem drug users may be subject to wide confidence intervals.  The rates may also tend to be slightly over-estimated, because their numerators are the numbers of deaths of all ages (including the small proportions aged 0-14 and 65+) whereas their denominators are the estimated numbers of problem drug users aged 15-64.</t>
  </si>
  <si>
    <t>with 2 d.p.</t>
  </si>
  <si>
    <t>Ratio</t>
  </si>
  <si>
    <t>Scotland :</t>
  </si>
  <si>
    <t>UK as a whole</t>
  </si>
  <si>
    <t>Drug-related Deaths in Scotland in 2018</t>
  </si>
  <si>
    <t>3) This is any kind of drug other than an opiate or opioid, a benzodiazepine, gabapentin, pregabalin, cocaine, an ecstasy-type drug or an amphetamine.</t>
  </si>
  <si>
    <t>Health Board area (in terms of 2014 boundaries)</t>
  </si>
  <si>
    <t>Ayrshire and Arran</t>
  </si>
  <si>
    <t>Dumfries and Galloway</t>
  </si>
  <si>
    <t>Greater Glasgow and Clyde</t>
  </si>
  <si>
    <t>Local Authority area</t>
  </si>
  <si>
    <t>The remaining spreadsheets in this workbook do not contain published tables: some hold various numbers which were used to calculate certain figures which appear in the published tables others hold various numbers which are referred to in the text but are not shown in any of the tables.</t>
  </si>
  <si>
    <t xml:space="preserve">Note:                                                                                                                                                                                                </t>
  </si>
  <si>
    <t>back to 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</si>
</sst>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 #,##0_-;_-* &quot;-&quot;_-;_-@_-"/>
    <numFmt numFmtId="43" formatCode="_-* #,##0.00_-;\-* #,##0.00_-;_-* &quot;-&quot;??_-;_-@_-"/>
    <numFmt numFmtId="164" formatCode="0.0"/>
    <numFmt numFmtId="165" formatCode="#,##0\ \ \ \ \ \ \ \ \ \ \ \ \ \ \ \ \ \ "/>
    <numFmt numFmtId="166" formatCode="#,##0\ \ \ \ \ \ \ \ "/>
    <numFmt numFmtId="167" formatCode="0\ \ \ \ \ "/>
    <numFmt numFmtId="168" formatCode="#,##0\ \ \ \ \ \ \ \ \ \ \ \ "/>
    <numFmt numFmtId="169" formatCode="#,##0\ \ \ \ \ \ \ \ \ "/>
    <numFmt numFmtId="170" formatCode="#,##0\ \ \ \ \ "/>
    <numFmt numFmtId="171" formatCode="0.0%"/>
    <numFmt numFmtId="172" formatCode="_-* #,##0_-;\-* #,##0_-;_-* &quot;-&quot;??_-;_-@_-"/>
    <numFmt numFmtId="173" formatCode="#,##0_ ;\-#,##0\ "/>
    <numFmt numFmtId="174" formatCode="0.000"/>
  </numFmts>
  <fonts count="147">
    <font>
      <sz val="8"/>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indexed="8"/>
      <name val="Arial"/>
      <family val="2"/>
    </font>
    <font>
      <b/>
      <sz val="12"/>
      <name val="Arial"/>
      <family val="2"/>
    </font>
    <font>
      <i/>
      <sz val="12"/>
      <name val="Arial"/>
      <family val="2"/>
    </font>
    <font>
      <sz val="12"/>
      <name val="Arial"/>
      <family val="2"/>
    </font>
    <font>
      <sz val="10"/>
      <name val="Arial"/>
      <family val="2"/>
    </font>
    <font>
      <sz val="10"/>
      <name val="MS Sans Serif"/>
      <family val="2"/>
    </font>
    <font>
      <sz val="8"/>
      <name val="Arial"/>
      <family val="2"/>
    </font>
    <font>
      <sz val="8"/>
      <name val="Arial"/>
      <family val="2"/>
    </font>
    <font>
      <u/>
      <sz val="8"/>
      <color indexed="12"/>
      <name val="Arial"/>
      <family val="2"/>
    </font>
    <font>
      <sz val="8"/>
      <name val="Arial"/>
      <family val="2"/>
    </font>
    <font>
      <sz val="12"/>
      <name val="Arial"/>
      <family val="2"/>
    </font>
    <font>
      <vertAlign val="superscript"/>
      <sz val="12"/>
      <name val="Arial"/>
      <family val="2"/>
    </font>
    <font>
      <b/>
      <sz val="12"/>
      <name val="Arial"/>
      <family val="2"/>
    </font>
    <font>
      <b/>
      <vertAlign val="superscript"/>
      <sz val="12"/>
      <name val="Arial"/>
      <family val="2"/>
    </font>
    <font>
      <sz val="10"/>
      <name val="Arial"/>
      <family val="2"/>
    </font>
    <font>
      <b/>
      <sz val="10"/>
      <name val="Arial"/>
      <family val="2"/>
    </font>
    <font>
      <b/>
      <u/>
      <sz val="12"/>
      <name val="Arial"/>
      <family val="2"/>
    </font>
    <font>
      <b/>
      <u/>
      <sz val="10"/>
      <name val="Arial"/>
      <family val="2"/>
    </font>
    <font>
      <sz val="10"/>
      <name val="Arial Unicode MS"/>
      <family val="2"/>
    </font>
    <font>
      <sz val="10"/>
      <name val="Helv"/>
    </font>
    <font>
      <sz val="8"/>
      <name val="Arial"/>
      <family val="2"/>
    </font>
    <font>
      <sz val="11"/>
      <name val="Arial"/>
      <family val="2"/>
    </font>
    <font>
      <sz val="9"/>
      <color indexed="12"/>
      <name val="Arial"/>
      <family val="2"/>
    </font>
    <font>
      <sz val="9"/>
      <name val="Arial"/>
      <family val="2"/>
    </font>
    <font>
      <u/>
      <sz val="9"/>
      <name val="Arial"/>
      <family val="2"/>
    </font>
    <font>
      <sz val="9"/>
      <name val="Arial"/>
      <family val="2"/>
    </font>
    <font>
      <sz val="9"/>
      <name val="Arial Unicode MS"/>
      <family val="2"/>
    </font>
    <font>
      <b/>
      <sz val="8"/>
      <name val="Arial"/>
      <family val="2"/>
    </font>
    <font>
      <b/>
      <sz val="10"/>
      <name val="Arial"/>
      <family val="2"/>
    </font>
    <font>
      <b/>
      <vertAlign val="superscript"/>
      <sz val="10"/>
      <name val="Arial"/>
      <family val="2"/>
    </font>
    <font>
      <u/>
      <sz val="10"/>
      <name val="Arial"/>
      <family val="2"/>
    </font>
    <font>
      <i/>
      <sz val="10"/>
      <name val="Arial"/>
      <family val="2"/>
    </font>
    <font>
      <sz val="8"/>
      <name val="Times New Roman"/>
      <family val="1"/>
    </font>
    <font>
      <vertAlign val="superscript"/>
      <sz val="10"/>
      <name val="Arial"/>
      <family val="2"/>
    </font>
    <font>
      <vertAlign val="superscript"/>
      <sz val="8"/>
      <name val="Arial"/>
      <family val="2"/>
    </font>
    <font>
      <b/>
      <u/>
      <sz val="10"/>
      <name val="Arial"/>
      <family val="2"/>
    </font>
    <font>
      <i/>
      <sz val="10"/>
      <name val="Arial"/>
      <family val="2"/>
    </font>
    <font>
      <u/>
      <sz val="10"/>
      <color indexed="12"/>
      <name val="Arial"/>
      <family val="2"/>
    </font>
    <font>
      <sz val="8"/>
      <color indexed="12"/>
      <name val="Arial"/>
      <family val="2"/>
    </font>
    <font>
      <u/>
      <sz val="8"/>
      <name val="Arial"/>
      <family val="2"/>
    </font>
    <font>
      <b/>
      <u/>
      <vertAlign val="superscript"/>
      <sz val="10"/>
      <name val="Arial"/>
      <family val="2"/>
    </font>
    <font>
      <b/>
      <i/>
      <sz val="10"/>
      <name val="Arial"/>
      <family val="2"/>
    </font>
    <font>
      <sz val="10"/>
      <name val="Arial"/>
      <family val="2"/>
    </font>
    <font>
      <u/>
      <sz val="10"/>
      <color indexed="12"/>
      <name val="Arial"/>
      <family val="2"/>
    </font>
    <font>
      <b/>
      <sz val="10"/>
      <color indexed="8"/>
      <name val="Arial"/>
      <family val="2"/>
    </font>
    <font>
      <u/>
      <sz val="10"/>
      <color indexed="8"/>
      <name val="Arial"/>
      <family val="2"/>
    </font>
    <font>
      <vertAlign val="superscript"/>
      <sz val="10"/>
      <color indexed="8"/>
      <name val="Arial"/>
      <family val="2"/>
    </font>
    <font>
      <b/>
      <vertAlign val="superscript"/>
      <sz val="10"/>
      <color indexed="8"/>
      <name val="Arial"/>
      <family val="2"/>
    </font>
    <font>
      <b/>
      <u/>
      <sz val="10"/>
      <color indexed="8"/>
      <name val="Arial"/>
      <family val="2"/>
    </font>
    <font>
      <sz val="10"/>
      <name val="Arial"/>
      <family val="2"/>
    </font>
    <font>
      <sz val="10"/>
      <color indexed="12"/>
      <name val="Arial"/>
      <family val="2"/>
    </font>
    <font>
      <b/>
      <i/>
      <sz val="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36"/>
      <color rgb="FFFF0000"/>
      <name val="Arial"/>
      <family val="2"/>
    </font>
    <font>
      <b/>
      <u/>
      <sz val="12"/>
      <color theme="1"/>
      <name val="Arial"/>
      <family val="2"/>
    </font>
    <font>
      <sz val="10"/>
      <color rgb="FF000000"/>
      <name val="Arial"/>
      <family val="2"/>
    </font>
    <font>
      <b/>
      <sz val="10"/>
      <color rgb="FF000000"/>
      <name val="Arial Unicode MS"/>
      <family val="2"/>
    </font>
    <font>
      <b/>
      <sz val="10"/>
      <color rgb="FF000000"/>
      <name val="Arial"/>
      <family val="2"/>
    </font>
    <font>
      <u/>
      <sz val="10"/>
      <color rgb="FF000000"/>
      <name val="Arial"/>
      <family val="2"/>
    </font>
    <font>
      <b/>
      <sz val="10"/>
      <color theme="3" tint="0.39997558519241921"/>
      <name val="Arial"/>
      <family val="2"/>
    </font>
    <font>
      <b/>
      <sz val="11"/>
      <color theme="1"/>
      <name val="Arial"/>
      <family val="2"/>
    </font>
    <font>
      <u/>
      <sz val="10"/>
      <color rgb="FF0000FF"/>
      <name val="Arial"/>
      <family val="2"/>
    </font>
    <font>
      <u/>
      <sz val="10"/>
      <color rgb="FF800080"/>
      <name val="Arial"/>
      <family val="2"/>
    </font>
    <font>
      <sz val="20"/>
      <color rgb="FFFF000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rgb="FFFF0000"/>
      <name val="Arial"/>
      <family val="2"/>
    </font>
    <font>
      <b/>
      <sz val="12"/>
      <color rgb="FFFF0000"/>
      <name val="Arial"/>
      <family val="2"/>
    </font>
    <font>
      <b/>
      <vertAlign val="superscript"/>
      <sz val="10"/>
      <color theme="1"/>
      <name val="Arial"/>
      <family val="2"/>
    </font>
    <font>
      <vertAlign val="superscript"/>
      <sz val="10"/>
      <color theme="1"/>
      <name val="Arial"/>
      <family val="2"/>
    </font>
    <font>
      <b/>
      <sz val="8"/>
      <color theme="1"/>
      <name val="Arial"/>
      <family val="2"/>
    </font>
    <font>
      <sz val="8"/>
      <color theme="1"/>
      <name val="Arial"/>
      <family val="2"/>
    </font>
    <font>
      <u/>
      <sz val="10"/>
      <color theme="10"/>
      <name val="Arial"/>
      <family val="2"/>
    </font>
    <font>
      <i/>
      <sz val="10"/>
      <color theme="1"/>
      <name val="Arial"/>
      <family val="2"/>
    </font>
    <font>
      <u/>
      <sz val="9"/>
      <color theme="10"/>
      <name val="Arial"/>
      <family val="2"/>
    </font>
    <font>
      <b/>
      <sz val="12"/>
      <color rgb="FF000000"/>
      <name val="Arial"/>
      <family val="2"/>
    </font>
    <font>
      <b/>
      <sz val="12"/>
      <color theme="1"/>
      <name val="Arial"/>
      <family val="2"/>
    </font>
    <font>
      <sz val="12"/>
      <color theme="1"/>
      <name val="Arial"/>
      <family val="2"/>
    </font>
    <font>
      <b/>
      <sz val="11"/>
      <name val="Arial"/>
      <family val="2"/>
    </font>
    <font>
      <i/>
      <sz val="8"/>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b/>
      <i/>
      <sz val="10"/>
      <color rgb="FFFF0000"/>
      <name val="Arial"/>
      <family val="2"/>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AFBFE"/>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s>
  <borders count="33">
    <border>
      <left/>
      <right/>
      <top/>
      <bottom/>
      <diagonal/>
    </border>
    <border>
      <left/>
      <right/>
      <top/>
      <bottom style="thin">
        <color indexed="64"/>
      </bottom>
      <diagonal/>
    </border>
    <border>
      <left/>
      <right/>
      <top style="thin">
        <color indexed="64"/>
      </top>
      <bottom/>
      <diagonal/>
    </border>
    <border>
      <left/>
      <right/>
      <top/>
      <bottom style="hair">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dotted">
        <color auto="1"/>
      </bottom>
      <diagonal/>
    </border>
  </borders>
  <cellStyleXfs count="325">
    <xf numFmtId="0" fontId="0" fillId="0" borderId="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70" fillId="27" borderId="0" applyNumberFormat="0" applyBorder="0" applyAlignment="0" applyProtection="0"/>
    <xf numFmtId="0" fontId="71" fillId="28" borderId="13" applyNumberFormat="0" applyAlignment="0" applyProtection="0"/>
    <xf numFmtId="0" fontId="72" fillId="29" borderId="14" applyNumberFormat="0" applyAlignment="0" applyProtection="0"/>
    <xf numFmtId="0" fontId="73" fillId="0" borderId="0" applyNumberFormat="0" applyFill="0" applyBorder="0" applyAlignment="0" applyProtection="0"/>
    <xf numFmtId="0" fontId="74" fillId="30" borderId="0" applyNumberFormat="0" applyBorder="0" applyAlignment="0" applyProtection="0"/>
    <xf numFmtId="0" fontId="75" fillId="0" borderId="15" applyNumberFormat="0" applyFill="0" applyAlignment="0" applyProtection="0"/>
    <xf numFmtId="0" fontId="76" fillId="0" borderId="16" applyNumberFormat="0" applyFill="0" applyAlignment="0" applyProtection="0"/>
    <xf numFmtId="0" fontId="77" fillId="0" borderId="17" applyNumberFormat="0" applyFill="0" applyAlignment="0" applyProtection="0"/>
    <xf numFmtId="0" fontId="77" fillId="0" borderId="0" applyNumberFormat="0" applyFill="0" applyBorder="0" applyAlignment="0" applyProtection="0"/>
    <xf numFmtId="0" fontId="24"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78" fillId="31" borderId="13" applyNumberFormat="0" applyAlignment="0" applyProtection="0"/>
    <xf numFmtId="0" fontId="79" fillId="0" borderId="18" applyNumberFormat="0" applyFill="0" applyAlignment="0" applyProtection="0"/>
    <xf numFmtId="0" fontId="80" fillId="32" borderId="0" applyNumberFormat="0" applyBorder="0" applyAlignment="0" applyProtection="0"/>
    <xf numFmtId="0" fontId="58" fillId="0" borderId="0"/>
    <xf numFmtId="0" fontId="68" fillId="0" borderId="0"/>
    <xf numFmtId="0" fontId="6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xf numFmtId="0" fontId="20" fillId="0" borderId="0"/>
    <xf numFmtId="0" fontId="20" fillId="0" borderId="0"/>
    <xf numFmtId="0" fontId="35" fillId="0" borderId="0"/>
    <xf numFmtId="0" fontId="22" fillId="0" borderId="0"/>
    <xf numFmtId="0" fontId="21" fillId="0" borderId="0"/>
    <xf numFmtId="0" fontId="23" fillId="0" borderId="0"/>
    <xf numFmtId="0" fontId="20" fillId="0" borderId="0"/>
    <xf numFmtId="0" fontId="20" fillId="0" borderId="0"/>
    <xf numFmtId="0" fontId="68" fillId="33" borderId="19" applyNumberFormat="0" applyFont="0" applyAlignment="0" applyProtection="0"/>
    <xf numFmtId="0" fontId="81" fillId="28" borderId="20" applyNumberFormat="0" applyAlignment="0" applyProtection="0"/>
    <xf numFmtId="9" fontId="19" fillId="0" borderId="0" applyFont="0" applyFill="0" applyBorder="0" applyAlignment="0" applyProtection="0"/>
    <xf numFmtId="9" fontId="58" fillId="0" borderId="0" applyFont="0" applyFill="0" applyBorder="0" applyAlignment="0" applyProtection="0"/>
    <xf numFmtId="0" fontId="82" fillId="0" borderId="0" applyNumberFormat="0" applyFill="0" applyBorder="0" applyAlignment="0" applyProtection="0"/>
    <xf numFmtId="0" fontId="83" fillId="0" borderId="21" applyNumberFormat="0" applyFill="0" applyAlignment="0" applyProtection="0"/>
    <xf numFmtId="0" fontId="84" fillId="0" borderId="0" applyNumberFormat="0" applyFill="0" applyBorder="0" applyAlignment="0" applyProtection="0"/>
    <xf numFmtId="0" fontId="15" fillId="0" borderId="0"/>
    <xf numFmtId="0" fontId="15" fillId="33" borderId="19" applyNumberFormat="0" applyFont="0" applyAlignment="0" applyProtection="0"/>
    <xf numFmtId="0" fontId="15" fillId="3"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4" borderId="0" applyNumberFormat="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14" fillId="0" borderId="0"/>
    <xf numFmtId="0" fontId="14" fillId="33" borderId="19" applyNumberFormat="0" applyFont="0" applyAlignment="0" applyProtection="0"/>
    <xf numFmtId="0" fontId="14" fillId="3" borderId="0" applyNumberFormat="0" applyBorder="0" applyAlignment="0" applyProtection="0"/>
    <xf numFmtId="0" fontId="14" fillId="9" borderId="0" applyNumberFormat="0" applyBorder="0" applyAlignment="0" applyProtection="0"/>
    <xf numFmtId="0" fontId="14" fillId="4"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14" borderId="0" applyNumberFormat="0" applyBorder="0" applyAlignment="0" applyProtection="0"/>
    <xf numFmtId="0" fontId="94" fillId="0" borderId="0" applyNumberFormat="0" applyFill="0" applyBorder="0" applyAlignment="0" applyProtection="0"/>
    <xf numFmtId="0" fontId="13" fillId="0" borderId="0"/>
    <xf numFmtId="0" fontId="13" fillId="33" borderId="19" applyNumberFormat="0" applyFont="0" applyAlignment="0" applyProtection="0"/>
    <xf numFmtId="0" fontId="13" fillId="3"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2" fillId="0" borderId="0"/>
    <xf numFmtId="0" fontId="12" fillId="33" borderId="19" applyNumberFormat="0" applyFont="0" applyAlignment="0" applyProtection="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96" fillId="0" borderId="0"/>
    <xf numFmtId="0" fontId="97" fillId="35" borderId="0" applyNumberFormat="0" applyBorder="0" applyAlignment="0" applyProtection="0"/>
    <xf numFmtId="0" fontId="97" fillId="36" borderId="0" applyNumberFormat="0" applyBorder="0" applyAlignment="0" applyProtection="0"/>
    <xf numFmtId="0" fontId="97" fillId="37" borderId="0" applyNumberFormat="0" applyBorder="0" applyAlignment="0" applyProtection="0"/>
    <xf numFmtId="0" fontId="97" fillId="38" borderId="0" applyNumberFormat="0" applyBorder="0" applyAlignment="0" applyProtection="0"/>
    <xf numFmtId="0" fontId="97" fillId="39" borderId="0" applyNumberFormat="0" applyBorder="0" applyAlignment="0" applyProtection="0"/>
    <xf numFmtId="0" fontId="97" fillId="37" borderId="0" applyNumberFormat="0" applyBorder="0" applyAlignment="0" applyProtection="0"/>
    <xf numFmtId="0" fontId="97" fillId="39" borderId="0" applyNumberFormat="0" applyBorder="0" applyAlignment="0" applyProtection="0"/>
    <xf numFmtId="0" fontId="97" fillId="36" borderId="0" applyNumberFormat="0" applyBorder="0" applyAlignment="0" applyProtection="0"/>
    <xf numFmtId="0" fontId="97" fillId="40" borderId="0" applyNumberFormat="0" applyBorder="0" applyAlignment="0" applyProtection="0"/>
    <xf numFmtId="0" fontId="97" fillId="41" borderId="0" applyNumberFormat="0" applyBorder="0" applyAlignment="0" applyProtection="0"/>
    <xf numFmtId="0" fontId="97" fillId="39" borderId="0" applyNumberFormat="0" applyBorder="0" applyAlignment="0" applyProtection="0"/>
    <xf numFmtId="0" fontId="97" fillId="37" borderId="0" applyNumberFormat="0" applyBorder="0" applyAlignment="0" applyProtection="0"/>
    <xf numFmtId="0" fontId="98" fillId="39" borderId="0" applyNumberFormat="0" applyBorder="0" applyAlignment="0" applyProtection="0"/>
    <xf numFmtId="0" fontId="98" fillId="42" borderId="0" applyNumberFormat="0" applyBorder="0" applyAlignment="0" applyProtection="0"/>
    <xf numFmtId="0" fontId="98" fillId="43" borderId="0" applyNumberFormat="0" applyBorder="0" applyAlignment="0" applyProtection="0"/>
    <xf numFmtId="0" fontId="98" fillId="41" borderId="0" applyNumberFormat="0" applyBorder="0" applyAlignment="0" applyProtection="0"/>
    <xf numFmtId="0" fontId="98" fillId="39" borderId="0" applyNumberFormat="0" applyBorder="0" applyAlignment="0" applyProtection="0"/>
    <xf numFmtId="0" fontId="98" fillId="36" borderId="0" applyNumberFormat="0" applyBorder="0" applyAlignment="0" applyProtection="0"/>
    <xf numFmtId="0" fontId="98" fillId="44" borderId="0" applyNumberFormat="0" applyBorder="0" applyAlignment="0" applyProtection="0"/>
    <xf numFmtId="0" fontId="98" fillId="42" borderId="0" applyNumberFormat="0" applyBorder="0" applyAlignment="0" applyProtection="0"/>
    <xf numFmtId="0" fontId="98" fillId="43" borderId="0" applyNumberFormat="0" applyBorder="0" applyAlignment="0" applyProtection="0"/>
    <xf numFmtId="0" fontId="98" fillId="45" borderId="0" applyNumberFormat="0" applyBorder="0" applyAlignment="0" applyProtection="0"/>
    <xf numFmtId="0" fontId="98" fillId="46" borderId="0" applyNumberFormat="0" applyBorder="0" applyAlignment="0" applyProtection="0"/>
    <xf numFmtId="0" fontId="98" fillId="47" borderId="0" applyNumberFormat="0" applyBorder="0" applyAlignment="0" applyProtection="0"/>
    <xf numFmtId="0" fontId="99" fillId="48" borderId="0" applyNumberFormat="0" applyBorder="0" applyAlignment="0" applyProtection="0"/>
    <xf numFmtId="0" fontId="100" fillId="49" borderId="23" applyNumberFormat="0" applyAlignment="0" applyProtection="0"/>
    <xf numFmtId="0" fontId="101" fillId="50" borderId="24" applyNumberFormat="0" applyAlignment="0" applyProtection="0"/>
    <xf numFmtId="40" fontId="21" fillId="0" borderId="0" applyFont="0" applyFill="0" applyBorder="0" applyAlignment="0" applyProtection="0"/>
    <xf numFmtId="0" fontId="102" fillId="0" borderId="0" applyNumberFormat="0" applyFill="0" applyBorder="0" applyAlignment="0" applyProtection="0"/>
    <xf numFmtId="0" fontId="103" fillId="39" borderId="0" applyNumberFormat="0" applyBorder="0" applyAlignment="0" applyProtection="0"/>
    <xf numFmtId="0" fontId="104" fillId="0" borderId="25" applyNumberFormat="0" applyFill="0" applyAlignment="0" applyProtection="0"/>
    <xf numFmtId="0" fontId="105" fillId="0" borderId="26" applyNumberFormat="0" applyFill="0" applyAlignment="0" applyProtection="0"/>
    <xf numFmtId="0" fontId="106" fillId="0" borderId="27" applyNumberFormat="0" applyFill="0" applyAlignment="0" applyProtection="0"/>
    <xf numFmtId="0" fontId="106" fillId="0" borderId="0" applyNumberFormat="0" applyFill="0" applyBorder="0" applyAlignment="0" applyProtection="0"/>
    <xf numFmtId="0" fontId="107" fillId="40" borderId="23" applyNumberFormat="0" applyAlignment="0" applyProtection="0"/>
    <xf numFmtId="0" fontId="108" fillId="0" borderId="28" applyNumberFormat="0" applyFill="0" applyAlignment="0" applyProtection="0"/>
    <xf numFmtId="0" fontId="109" fillId="40" borderId="0" applyNumberFormat="0" applyBorder="0" applyAlignment="0" applyProtection="0"/>
    <xf numFmtId="0" fontId="22" fillId="0" borderId="0"/>
    <xf numFmtId="0" fontId="22" fillId="37" borderId="29" applyNumberFormat="0" applyFont="0" applyAlignment="0" applyProtection="0"/>
    <xf numFmtId="0" fontId="110" fillId="49" borderId="30" applyNumberFormat="0" applyAlignment="0" applyProtection="0"/>
    <xf numFmtId="9" fontId="20" fillId="0" borderId="0" applyFont="0" applyFill="0" applyBorder="0" applyAlignment="0" applyProtection="0"/>
    <xf numFmtId="0" fontId="111" fillId="0" borderId="0" applyNumberFormat="0" applyFill="0" applyBorder="0" applyAlignment="0" applyProtection="0"/>
    <xf numFmtId="0" fontId="112" fillId="0" borderId="31" applyNumberFormat="0" applyFill="0" applyAlignment="0" applyProtection="0"/>
    <xf numFmtId="0" fontId="108" fillId="0" borderId="0" applyNumberFormat="0" applyFill="0" applyBorder="0" applyAlignment="0" applyProtection="0"/>
    <xf numFmtId="0" fontId="22" fillId="0" borderId="0"/>
    <xf numFmtId="0" fontId="22" fillId="0" borderId="0"/>
    <xf numFmtId="0" fontId="20" fillId="0" borderId="0"/>
    <xf numFmtId="0" fontId="11" fillId="0" borderId="0"/>
    <xf numFmtId="0" fontId="20" fillId="0" borderId="0"/>
    <xf numFmtId="0" fontId="10" fillId="0" borderId="0"/>
    <xf numFmtId="0" fontId="10" fillId="33" borderId="19" applyNumberFormat="0" applyFont="0" applyAlignment="0" applyProtection="0"/>
    <xf numFmtId="0" fontId="10" fillId="3"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9" fillId="0" borderId="0"/>
    <xf numFmtId="0" fontId="8" fillId="0" borderId="0"/>
    <xf numFmtId="0" fontId="8" fillId="33" borderId="19" applyNumberFormat="0" applyFont="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7" fillId="0" borderId="0"/>
    <xf numFmtId="0" fontId="7" fillId="33" borderId="19"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6" fillId="0" borderId="0"/>
    <xf numFmtId="0" fontId="6" fillId="33" borderId="19"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5" fillId="0" borderId="0"/>
    <xf numFmtId="0" fontId="119" fillId="0" borderId="0" applyNumberFormat="0" applyFill="0" applyBorder="0" applyAlignment="0" applyProtection="0"/>
    <xf numFmtId="0" fontId="5" fillId="33" borderId="19"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43" fontId="5" fillId="0" borderId="0" applyFont="0" applyFill="0" applyBorder="0" applyAlignment="0" applyProtection="0"/>
    <xf numFmtId="0" fontId="3" fillId="0" borderId="0"/>
    <xf numFmtId="0" fontId="3" fillId="33" borderId="19"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43" fontId="22" fillId="0" borderId="0" applyFont="0" applyFill="0" applyBorder="0" applyAlignment="0" applyProtection="0"/>
    <xf numFmtId="0" fontId="1" fillId="0" borderId="0"/>
    <xf numFmtId="0" fontId="127" fillId="0" borderId="0" applyNumberFormat="0" applyFill="0" applyBorder="0" applyAlignment="0" applyProtection="0"/>
    <xf numFmtId="0" fontId="128" fillId="0" borderId="15" applyNumberFormat="0" applyFill="0" applyAlignment="0" applyProtection="0"/>
    <xf numFmtId="0" fontId="129" fillId="0" borderId="16" applyNumberFormat="0" applyFill="0" applyAlignment="0" applyProtection="0"/>
    <xf numFmtId="0" fontId="130" fillId="0" borderId="17" applyNumberFormat="0" applyFill="0" applyAlignment="0" applyProtection="0"/>
    <xf numFmtId="0" fontId="130" fillId="0" borderId="0" applyNumberFormat="0" applyFill="0" applyBorder="0" applyAlignment="0" applyProtection="0"/>
    <xf numFmtId="0" fontId="131" fillId="30" borderId="0" applyNumberFormat="0" applyBorder="0" applyAlignment="0" applyProtection="0"/>
    <xf numFmtId="0" fontId="132" fillId="27" borderId="0" applyNumberFormat="0" applyBorder="0" applyAlignment="0" applyProtection="0"/>
    <xf numFmtId="0" fontId="133" fillId="32" borderId="0" applyNumberFormat="0" applyBorder="0" applyAlignment="0" applyProtection="0"/>
    <xf numFmtId="0" fontId="134" fillId="31" borderId="13" applyNumberFormat="0" applyAlignment="0" applyProtection="0"/>
    <xf numFmtId="0" fontId="135" fillId="28" borderId="20" applyNumberFormat="0" applyAlignment="0" applyProtection="0"/>
    <xf numFmtId="0" fontId="136" fillId="28" borderId="13" applyNumberFormat="0" applyAlignment="0" applyProtection="0"/>
    <xf numFmtId="0" fontId="137" fillId="0" borderId="18" applyNumberFormat="0" applyFill="0" applyAlignment="0" applyProtection="0"/>
    <xf numFmtId="0" fontId="138" fillId="29" borderId="14" applyNumberFormat="0" applyAlignment="0" applyProtection="0"/>
    <xf numFmtId="0" fontId="139" fillId="0" borderId="0" applyNumberFormat="0" applyFill="0" applyBorder="0" applyAlignment="0" applyProtection="0"/>
    <xf numFmtId="0" fontId="1" fillId="33" borderId="19" applyNumberFormat="0" applyFont="0" applyAlignment="0" applyProtection="0"/>
    <xf numFmtId="0" fontId="140" fillId="0" borderId="0" applyNumberFormat="0" applyFill="0" applyBorder="0" applyAlignment="0" applyProtection="0"/>
    <xf numFmtId="0" fontId="141" fillId="0" borderId="21" applyNumberFormat="0" applyFill="0" applyAlignment="0" applyProtection="0"/>
    <xf numFmtId="0" fontId="142" fillId="21"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42" fillId="15" borderId="0" applyNumberFormat="0" applyBorder="0" applyAlignment="0" applyProtection="0"/>
    <xf numFmtId="0" fontId="142" fillId="22"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42" fillId="16" borderId="0" applyNumberFormat="0" applyBorder="0" applyAlignment="0" applyProtection="0"/>
    <xf numFmtId="0" fontId="142" fillId="23"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42" fillId="17" borderId="0" applyNumberFormat="0" applyBorder="0" applyAlignment="0" applyProtection="0"/>
    <xf numFmtId="0" fontId="142" fillId="24"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42" fillId="18" borderId="0" applyNumberFormat="0" applyBorder="0" applyAlignment="0" applyProtection="0"/>
    <xf numFmtId="0" fontId="142" fillId="25"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42" fillId="19" borderId="0" applyNumberFormat="0" applyBorder="0" applyAlignment="0" applyProtection="0"/>
    <xf numFmtId="0" fontId="142" fillId="26"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42" fillId="20" borderId="0" applyNumberFormat="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cellStyleXfs>
  <cellXfs count="1378">
    <xf numFmtId="0" fontId="0" fillId="0" borderId="0" xfId="0"/>
    <xf numFmtId="0" fontId="17" fillId="0" borderId="0" xfId="72" applyFont="1"/>
    <xf numFmtId="0" fontId="26" fillId="0" borderId="0" xfId="72" applyFont="1"/>
    <xf numFmtId="1" fontId="26" fillId="0" borderId="0" xfId="72" applyNumberFormat="1" applyFont="1"/>
    <xf numFmtId="0" fontId="26" fillId="0" borderId="0" xfId="0" applyFont="1"/>
    <xf numFmtId="0" fontId="17" fillId="0" borderId="0" xfId="73" applyFont="1"/>
    <xf numFmtId="0" fontId="17" fillId="0" borderId="0" xfId="73" applyFont="1" applyAlignment="1">
      <alignment vertical="center"/>
    </xf>
    <xf numFmtId="0" fontId="18" fillId="0" borderId="0" xfId="73" applyFont="1"/>
    <xf numFmtId="1" fontId="17" fillId="0" borderId="0" xfId="73" applyNumberFormat="1" applyFont="1" applyAlignment="1">
      <alignment vertical="center"/>
    </xf>
    <xf numFmtId="0" fontId="26" fillId="0" borderId="1" xfId="0" applyFont="1" applyBorder="1"/>
    <xf numFmtId="0" fontId="27" fillId="0" borderId="1" xfId="73" applyFont="1" applyBorder="1"/>
    <xf numFmtId="0" fontId="26" fillId="0" borderId="1" xfId="73" applyFont="1" applyBorder="1"/>
    <xf numFmtId="1" fontId="26" fillId="0" borderId="1" xfId="73" applyNumberFormat="1" applyFont="1" applyBorder="1"/>
    <xf numFmtId="0" fontId="17" fillId="0" borderId="1" xfId="73" applyFont="1" applyBorder="1" applyAlignment="1">
      <alignment vertical="center"/>
    </xf>
    <xf numFmtId="0" fontId="19" fillId="0" borderId="0" xfId="50" applyFont="1"/>
    <xf numFmtId="0" fontId="28" fillId="0" borderId="0" xfId="72" applyFont="1"/>
    <xf numFmtId="0" fontId="26" fillId="0" borderId="0" xfId="72" applyFont="1" applyFill="1"/>
    <xf numFmtId="0" fontId="28" fillId="0" borderId="0" xfId="0" applyFont="1"/>
    <xf numFmtId="0" fontId="26" fillId="0" borderId="1" xfId="73" applyFont="1" applyBorder="1" applyAlignment="1">
      <alignment horizontal="left"/>
    </xf>
    <xf numFmtId="165" fontId="19" fillId="0" borderId="1" xfId="73" applyNumberFormat="1" applyFont="1" applyBorder="1" applyAlignment="1"/>
    <xf numFmtId="166" fontId="19" fillId="0" borderId="1" xfId="73" applyNumberFormat="1" applyFont="1" applyBorder="1" applyAlignment="1"/>
    <xf numFmtId="0" fontId="26" fillId="0" borderId="0" xfId="73" applyFont="1" applyFill="1" applyAlignment="1">
      <alignment horizontal="center"/>
    </xf>
    <xf numFmtId="0" fontId="19" fillId="0" borderId="0" xfId="72" applyFont="1"/>
    <xf numFmtId="0" fontId="26" fillId="0" borderId="1" xfId="73" applyFont="1" applyBorder="1" applyAlignment="1"/>
    <xf numFmtId="0" fontId="30" fillId="0" borderId="0" xfId="73" applyFont="1" applyBorder="1" applyAlignment="1">
      <alignment horizontal="center"/>
    </xf>
    <xf numFmtId="1" fontId="30" fillId="0" borderId="0" xfId="73" applyNumberFormat="1" applyFont="1" applyBorder="1" applyAlignment="1">
      <alignment horizontal="center"/>
    </xf>
    <xf numFmtId="0" fontId="19" fillId="0" borderId="1" xfId="50" applyFont="1" applyBorder="1"/>
    <xf numFmtId="0" fontId="30" fillId="0" borderId="0" xfId="73" applyFont="1" applyBorder="1" applyAlignment="1"/>
    <xf numFmtId="0" fontId="32" fillId="0" borderId="0" xfId="73" applyFont="1" applyBorder="1" applyAlignment="1">
      <alignment horizontal="left"/>
    </xf>
    <xf numFmtId="0" fontId="33" fillId="0" borderId="0" xfId="0" applyFont="1"/>
    <xf numFmtId="0" fontId="34" fillId="0" borderId="0" xfId="44" applyFont="1" applyAlignment="1">
      <alignment vertical="top"/>
    </xf>
    <xf numFmtId="0" fontId="34" fillId="0" borderId="0" xfId="44" applyFont="1" applyAlignment="1">
      <alignment vertical="top" wrapText="1"/>
    </xf>
    <xf numFmtId="0" fontId="30" fillId="0" borderId="0" xfId="0" applyFont="1"/>
    <xf numFmtId="0" fontId="22" fillId="0" borderId="0" xfId="73" applyFont="1" applyBorder="1" applyAlignment="1"/>
    <xf numFmtId="0" fontId="22" fillId="0" borderId="0" xfId="72" applyFont="1"/>
    <xf numFmtId="0" fontId="0" fillId="0" borderId="0" xfId="0" applyFill="1"/>
    <xf numFmtId="0" fontId="39" fillId="0" borderId="0" xfId="0" applyFont="1" applyFill="1"/>
    <xf numFmtId="0" fontId="39" fillId="0" borderId="0" xfId="0" applyFont="1"/>
    <xf numFmtId="0" fontId="39" fillId="0" borderId="0" xfId="0" applyFont="1" applyFill="1" applyAlignment="1"/>
    <xf numFmtId="0" fontId="40" fillId="0" borderId="0" xfId="0" applyFont="1" applyAlignment="1">
      <alignment horizontal="left"/>
    </xf>
    <xf numFmtId="0" fontId="41" fillId="0" borderId="0" xfId="0" applyFont="1" applyAlignment="1">
      <alignment horizontal="left"/>
    </xf>
    <xf numFmtId="0" fontId="41" fillId="0" borderId="0" xfId="0" applyFont="1"/>
    <xf numFmtId="0" fontId="42" fillId="0" borderId="0" xfId="0" applyFont="1" applyAlignment="1">
      <alignment horizontal="left" vertical="top"/>
    </xf>
    <xf numFmtId="0" fontId="42" fillId="0" borderId="0" xfId="0" applyFont="1" applyAlignment="1">
      <alignment horizontal="center" vertical="top"/>
    </xf>
    <xf numFmtId="0" fontId="42" fillId="0" borderId="0" xfId="0" applyFont="1" applyAlignment="1">
      <alignment horizontal="center" vertical="top" wrapText="1"/>
    </xf>
    <xf numFmtId="0" fontId="20" fillId="0" borderId="0" xfId="54"/>
    <xf numFmtId="0" fontId="20" fillId="0" borderId="0" xfId="54" applyFont="1"/>
    <xf numFmtId="0" fontId="20" fillId="0" borderId="0" xfId="54" applyAlignment="1">
      <alignment vertical="center"/>
    </xf>
    <xf numFmtId="0" fontId="20" fillId="0" borderId="0" xfId="54" applyFont="1" applyAlignment="1">
      <alignment vertical="center"/>
    </xf>
    <xf numFmtId="0" fontId="44" fillId="0" borderId="0" xfId="73" applyFont="1" applyBorder="1" applyAlignment="1">
      <alignment horizontal="center"/>
    </xf>
    <xf numFmtId="0" fontId="44" fillId="0" borderId="0" xfId="73" applyFont="1" applyAlignment="1">
      <alignment horizontal="center"/>
    </xf>
    <xf numFmtId="0" fontId="26" fillId="0" borderId="0" xfId="55" applyFont="1"/>
    <xf numFmtId="0" fontId="44" fillId="0" borderId="3" xfId="73" applyFont="1" applyBorder="1"/>
    <xf numFmtId="0" fontId="20" fillId="0" borderId="3" xfId="73" applyFont="1" applyBorder="1" applyAlignment="1">
      <alignment horizontal="center"/>
    </xf>
    <xf numFmtId="1" fontId="20" fillId="0" borderId="3" xfId="73" applyNumberFormat="1" applyFont="1" applyBorder="1" applyAlignment="1">
      <alignment horizontal="center"/>
    </xf>
    <xf numFmtId="0" fontId="20" fillId="0" borderId="0" xfId="73" applyFont="1" applyBorder="1" applyAlignment="1">
      <alignment horizontal="right" vertical="center" wrapText="1"/>
    </xf>
    <xf numFmtId="1" fontId="20" fillId="0" borderId="0" xfId="73" applyNumberFormat="1" applyFont="1" applyBorder="1" applyAlignment="1">
      <alignment horizontal="right" vertical="center" indent="3"/>
    </xf>
    <xf numFmtId="1" fontId="20" fillId="0" borderId="0" xfId="73" applyNumberFormat="1" applyFont="1" applyBorder="1" applyAlignment="1">
      <alignment horizontal="right" indent="2"/>
    </xf>
    <xf numFmtId="1" fontId="20" fillId="0" borderId="0" xfId="73" quotePrefix="1" applyNumberFormat="1" applyFont="1" applyAlignment="1">
      <alignment horizontal="right" indent="3"/>
    </xf>
    <xf numFmtId="1" fontId="20" fillId="0" borderId="0" xfId="73" quotePrefix="1" applyNumberFormat="1" applyFont="1" applyFill="1" applyAlignment="1">
      <alignment horizontal="right" indent="3"/>
    </xf>
    <xf numFmtId="1" fontId="20" fillId="0" borderId="0" xfId="73" applyNumberFormat="1" applyFont="1" applyFill="1" applyBorder="1" applyAlignment="1">
      <alignment horizontal="right" wrapText="1" indent="2"/>
    </xf>
    <xf numFmtId="0" fontId="20" fillId="0" borderId="0" xfId="73" applyFont="1" applyFill="1" applyBorder="1" applyAlignment="1">
      <alignment horizontal="right" wrapText="1"/>
    </xf>
    <xf numFmtId="0" fontId="20" fillId="0" borderId="0" xfId="73" applyFont="1" applyBorder="1" applyAlignment="1">
      <alignment horizontal="right" wrapText="1"/>
    </xf>
    <xf numFmtId="0" fontId="44" fillId="0" borderId="0" xfId="73" applyFont="1" applyBorder="1" applyAlignment="1">
      <alignment horizontal="right" wrapText="1"/>
    </xf>
    <xf numFmtId="0" fontId="43" fillId="0" borderId="0" xfId="72" applyFont="1"/>
    <xf numFmtId="0" fontId="22" fillId="0" borderId="0" xfId="73" applyFont="1" applyFill="1" applyAlignment="1">
      <alignment horizontal="left"/>
    </xf>
    <xf numFmtId="0" fontId="31" fillId="0" borderId="0" xfId="73" applyFont="1" applyBorder="1" applyAlignment="1">
      <alignment horizontal="left"/>
    </xf>
    <xf numFmtId="0" fontId="31" fillId="0" borderId="0" xfId="73" applyFont="1" applyBorder="1" applyAlignment="1">
      <alignment horizontal="center"/>
    </xf>
    <xf numFmtId="0" fontId="30" fillId="0" borderId="0" xfId="73" applyFont="1" applyBorder="1" applyAlignment="1">
      <alignment horizontal="right" wrapText="1"/>
    </xf>
    <xf numFmtId="1" fontId="30" fillId="0" borderId="0" xfId="73" applyNumberFormat="1" applyFont="1" applyAlignment="1">
      <alignment horizontal="center"/>
    </xf>
    <xf numFmtId="1" fontId="30" fillId="0" borderId="0" xfId="73" applyNumberFormat="1" applyFont="1" applyFill="1" applyBorder="1" applyAlignment="1">
      <alignment horizontal="right" indent="3"/>
    </xf>
    <xf numFmtId="1" fontId="30" fillId="0" borderId="0" xfId="73" applyNumberFormat="1" applyFont="1" applyAlignment="1">
      <alignment horizontal="right" indent="2"/>
    </xf>
    <xf numFmtId="0" fontId="31" fillId="0" borderId="0" xfId="72" applyFont="1"/>
    <xf numFmtId="166" fontId="19" fillId="0" borderId="0" xfId="73" applyNumberFormat="1" applyFont="1" applyBorder="1" applyAlignment="1"/>
    <xf numFmtId="166" fontId="43" fillId="0" borderId="0" xfId="73" applyNumberFormat="1" applyFont="1" applyBorder="1" applyAlignment="1"/>
    <xf numFmtId="0" fontId="22" fillId="0" borderId="0" xfId="72" applyFont="1" applyAlignment="1">
      <alignment vertical="center"/>
    </xf>
    <xf numFmtId="0" fontId="26" fillId="0" borderId="0" xfId="58" applyFont="1"/>
    <xf numFmtId="1" fontId="20" fillId="0" borderId="0" xfId="73" applyNumberFormat="1" applyFont="1" applyBorder="1" applyAlignment="1">
      <alignment horizontal="right" vertical="center" indent="1"/>
    </xf>
    <xf numFmtId="1" fontId="20" fillId="0" borderId="0" xfId="73" applyNumberFormat="1" applyFont="1" applyBorder="1" applyAlignment="1">
      <alignment horizontal="right" vertical="center" indent="2"/>
    </xf>
    <xf numFmtId="1" fontId="20" fillId="0" borderId="0" xfId="73" applyNumberFormat="1" applyFont="1" applyAlignment="1">
      <alignment horizontal="right" indent="2"/>
    </xf>
    <xf numFmtId="1" fontId="20" fillId="0" borderId="0" xfId="73" applyNumberFormat="1" applyFont="1" applyBorder="1" applyAlignment="1">
      <alignment horizontal="right" indent="1"/>
    </xf>
    <xf numFmtId="1" fontId="20" fillId="0" borderId="0" xfId="73" applyNumberFormat="1" applyFont="1" applyAlignment="1">
      <alignment horizontal="right" indent="1"/>
    </xf>
    <xf numFmtId="1" fontId="47" fillId="0" borderId="0" xfId="73" quotePrefix="1" applyNumberFormat="1" applyFont="1" applyAlignment="1">
      <alignment horizontal="right" indent="1"/>
    </xf>
    <xf numFmtId="1" fontId="20" fillId="0" borderId="0" xfId="73" quotePrefix="1" applyNumberFormat="1" applyFont="1" applyAlignment="1">
      <alignment horizontal="right" indent="1"/>
    </xf>
    <xf numFmtId="1" fontId="26" fillId="0" borderId="0" xfId="58" applyNumberFormat="1" applyFont="1"/>
    <xf numFmtId="1" fontId="20" fillId="0" borderId="0" xfId="73" applyNumberFormat="1" applyFont="1" applyFill="1" applyAlignment="1">
      <alignment horizontal="right" indent="1"/>
    </xf>
    <xf numFmtId="1" fontId="20" fillId="0" borderId="0" xfId="73" quotePrefix="1" applyNumberFormat="1" applyFont="1" applyFill="1" applyAlignment="1">
      <alignment horizontal="right" indent="1"/>
    </xf>
    <xf numFmtId="1" fontId="20" fillId="0" borderId="0" xfId="73" applyNumberFormat="1" applyFont="1" applyFill="1" applyBorder="1" applyAlignment="1">
      <alignment horizontal="right" indent="1"/>
    </xf>
    <xf numFmtId="0" fontId="26" fillId="0" borderId="0" xfId="54" applyFont="1"/>
    <xf numFmtId="0" fontId="43" fillId="0" borderId="0" xfId="54" applyFont="1"/>
    <xf numFmtId="0" fontId="30" fillId="0" borderId="0" xfId="54" applyFont="1"/>
    <xf numFmtId="0" fontId="22" fillId="0" borderId="0" xfId="59"/>
    <xf numFmtId="0" fontId="44" fillId="0" borderId="2" xfId="73" applyFont="1" applyBorder="1"/>
    <xf numFmtId="0" fontId="20" fillId="0" borderId="0" xfId="59" applyFont="1"/>
    <xf numFmtId="0" fontId="44" fillId="0" borderId="0" xfId="73" applyFont="1" applyBorder="1"/>
    <xf numFmtId="0" fontId="20" fillId="0" borderId="0" xfId="73" applyFont="1" applyBorder="1" applyAlignment="1">
      <alignment horizontal="center"/>
    </xf>
    <xf numFmtId="1" fontId="20" fillId="0" borderId="0" xfId="73" applyNumberFormat="1" applyFont="1" applyBorder="1" applyAlignment="1">
      <alignment horizontal="center"/>
    </xf>
    <xf numFmtId="169" fontId="44" fillId="0" borderId="0" xfId="73" quotePrefix="1" applyNumberFormat="1" applyFont="1" applyFill="1" applyAlignment="1">
      <alignment horizontal="right"/>
    </xf>
    <xf numFmtId="169" fontId="20" fillId="0" borderId="0" xfId="73" quotePrefix="1" applyNumberFormat="1" applyFont="1" applyFill="1" applyAlignment="1">
      <alignment horizontal="right"/>
    </xf>
    <xf numFmtId="0" fontId="20" fillId="0" borderId="0" xfId="72" applyFont="1"/>
    <xf numFmtId="0" fontId="20" fillId="0" borderId="0" xfId="73" applyFont="1" applyAlignment="1">
      <alignment horizontal="left"/>
    </xf>
    <xf numFmtId="0" fontId="20" fillId="0" borderId="1" xfId="72" applyFont="1" applyBorder="1"/>
    <xf numFmtId="0" fontId="20" fillId="0" borderId="1" xfId="72" applyFont="1" applyFill="1" applyBorder="1"/>
    <xf numFmtId="0" fontId="43" fillId="0" borderId="0" xfId="73" applyFont="1" applyAlignment="1">
      <alignment horizontal="left"/>
    </xf>
    <xf numFmtId="0" fontId="30" fillId="0" borderId="0" xfId="72" applyFont="1"/>
    <xf numFmtId="0" fontId="22" fillId="0" borderId="0" xfId="73" applyFont="1" applyBorder="1" applyAlignment="1">
      <alignment horizontal="left"/>
    </xf>
    <xf numFmtId="0" fontId="43" fillId="0" borderId="0" xfId="61" applyFont="1"/>
    <xf numFmtId="0" fontId="22" fillId="0" borderId="0" xfId="61" applyBorder="1" applyAlignment="1"/>
    <xf numFmtId="0" fontId="22" fillId="0" borderId="0" xfId="61"/>
    <xf numFmtId="0" fontId="22" fillId="0" borderId="0" xfId="73" applyFont="1" applyBorder="1" applyAlignment="1">
      <alignment wrapText="1"/>
    </xf>
    <xf numFmtId="1" fontId="20" fillId="0" borderId="1" xfId="73" applyNumberFormat="1" applyFont="1" applyBorder="1" applyAlignment="1">
      <alignment horizontal="right" indent="3"/>
    </xf>
    <xf numFmtId="0" fontId="20" fillId="0" borderId="0" xfId="73" applyFont="1" applyAlignment="1">
      <alignment horizontal="left" wrapText="1"/>
    </xf>
    <xf numFmtId="0" fontId="31" fillId="0" borderId="0" xfId="0" applyFont="1"/>
    <xf numFmtId="1" fontId="30" fillId="0" borderId="0" xfId="73" applyNumberFormat="1" applyFont="1" applyFill="1" applyBorder="1" applyAlignment="1">
      <alignment horizontal="right"/>
    </xf>
    <xf numFmtId="170" fontId="30" fillId="0" borderId="0" xfId="73" quotePrefix="1" applyNumberFormat="1" applyFont="1" applyBorder="1" applyAlignment="1">
      <alignment horizontal="right"/>
    </xf>
    <xf numFmtId="0" fontId="43" fillId="0" borderId="0" xfId="72" applyFont="1" applyFill="1"/>
    <xf numFmtId="0" fontId="22" fillId="0" borderId="0" xfId="73" applyFont="1" applyFill="1" applyAlignment="1">
      <alignment horizontal="center"/>
    </xf>
    <xf numFmtId="0" fontId="31" fillId="0" borderId="0" xfId="73" applyFont="1" applyBorder="1"/>
    <xf numFmtId="0" fontId="30" fillId="0" borderId="1" xfId="73" applyFont="1" applyBorder="1" applyAlignment="1">
      <alignment horizontal="left"/>
    </xf>
    <xf numFmtId="165" fontId="30" fillId="0" borderId="1" xfId="73" applyNumberFormat="1" applyFont="1" applyBorder="1" applyAlignment="1"/>
    <xf numFmtId="166" fontId="30" fillId="0" borderId="1" xfId="73" applyNumberFormat="1" applyFont="1" applyBorder="1" applyAlignment="1"/>
    <xf numFmtId="0" fontId="20" fillId="0" borderId="2" xfId="54" applyBorder="1" applyAlignment="1">
      <alignment wrapText="1"/>
    </xf>
    <xf numFmtId="0" fontId="22" fillId="0" borderId="0" xfId="63" applyFont="1" applyBorder="1" applyAlignment="1">
      <alignment horizontal="left"/>
    </xf>
    <xf numFmtId="0" fontId="22" fillId="0" borderId="0" xfId="0" applyFont="1" applyBorder="1" applyAlignment="1">
      <alignment wrapText="1"/>
    </xf>
    <xf numFmtId="0" fontId="22" fillId="0" borderId="0" xfId="64"/>
    <xf numFmtId="0" fontId="20" fillId="0" borderId="0" xfId="0" applyFont="1"/>
    <xf numFmtId="0" fontId="20" fillId="0" borderId="0" xfId="0" applyFont="1" applyFill="1"/>
    <xf numFmtId="1" fontId="30" fillId="0" borderId="0" xfId="72" applyNumberFormat="1" applyFont="1"/>
    <xf numFmtId="1" fontId="31" fillId="0" borderId="0" xfId="73" quotePrefix="1" applyNumberFormat="1" applyFont="1" applyBorder="1" applyAlignment="1">
      <alignment horizontal="right"/>
    </xf>
    <xf numFmtId="0" fontId="30" fillId="0" borderId="0" xfId="0" applyFont="1" applyFill="1"/>
    <xf numFmtId="1" fontId="30" fillId="0" borderId="0" xfId="73" quotePrefix="1" applyNumberFormat="1" applyFont="1" applyBorder="1" applyAlignment="1">
      <alignment horizontal="right"/>
    </xf>
    <xf numFmtId="0" fontId="20" fillId="0" borderId="0" xfId="54" applyFont="1" applyBorder="1"/>
    <xf numFmtId="0" fontId="22" fillId="0" borderId="0" xfId="72" applyFont="1" applyFill="1"/>
    <xf numFmtId="0" fontId="30" fillId="0" borderId="0" xfId="54" applyFont="1" applyBorder="1"/>
    <xf numFmtId="169" fontId="30" fillId="0" borderId="4" xfId="72" applyNumberFormat="1" applyFont="1" applyFill="1" applyBorder="1"/>
    <xf numFmtId="0" fontId="44" fillId="0" borderId="0" xfId="73" applyFont="1" applyFill="1" applyBorder="1" applyAlignment="1">
      <alignment horizontal="center"/>
    </xf>
    <xf numFmtId="0" fontId="22" fillId="0" borderId="0" xfId="62" applyFont="1" applyBorder="1" applyAlignment="1"/>
    <xf numFmtId="0" fontId="22" fillId="0" borderId="0" xfId="62" applyFont="1"/>
    <xf numFmtId="0" fontId="26" fillId="0" borderId="0" xfId="65" applyFont="1"/>
    <xf numFmtId="0" fontId="30" fillId="0" borderId="0" xfId="0" applyFont="1" applyAlignment="1">
      <alignment horizontal="center"/>
    </xf>
    <xf numFmtId="169" fontId="30" fillId="0" borderId="0" xfId="73" quotePrefix="1" applyNumberFormat="1" applyFont="1" applyAlignment="1">
      <alignment horizontal="center"/>
    </xf>
    <xf numFmtId="169" fontId="30" fillId="0" borderId="0" xfId="73" quotePrefix="1" applyNumberFormat="1" applyFont="1" applyFill="1" applyAlignment="1">
      <alignment horizontal="center"/>
    </xf>
    <xf numFmtId="0" fontId="30" fillId="0" borderId="0" xfId="0" applyFont="1" applyFill="1" applyAlignment="1">
      <alignment horizontal="center"/>
    </xf>
    <xf numFmtId="0" fontId="26" fillId="0" borderId="0" xfId="56" applyFont="1"/>
    <xf numFmtId="0" fontId="22" fillId="0" borderId="0" xfId="66"/>
    <xf numFmtId="0" fontId="30" fillId="0" borderId="0" xfId="66" applyFont="1"/>
    <xf numFmtId="0" fontId="31" fillId="0" borderId="0" xfId="54" applyFont="1"/>
    <xf numFmtId="1" fontId="31" fillId="0" borderId="0" xfId="73" applyNumberFormat="1" applyFont="1" applyFill="1" applyBorder="1" applyAlignment="1">
      <alignment horizontal="right"/>
    </xf>
    <xf numFmtId="0" fontId="30" fillId="0" borderId="0" xfId="54" applyFont="1" applyFill="1"/>
    <xf numFmtId="0" fontId="30" fillId="0" borderId="0" xfId="54" applyFont="1" applyFill="1" applyBorder="1"/>
    <xf numFmtId="0" fontId="30" fillId="0" borderId="1" xfId="54" applyFont="1" applyBorder="1"/>
    <xf numFmtId="0" fontId="26" fillId="0" borderId="0" xfId="54" applyFont="1" applyFill="1" applyBorder="1"/>
    <xf numFmtId="0" fontId="22" fillId="0" borderId="0" xfId="66" applyFont="1"/>
    <xf numFmtId="0" fontId="22" fillId="0" borderId="0" xfId="66" applyFont="1" applyFill="1" applyBorder="1"/>
    <xf numFmtId="0" fontId="26" fillId="0" borderId="0" xfId="66" applyFont="1" applyFill="1" applyBorder="1"/>
    <xf numFmtId="0" fontId="43" fillId="0" borderId="0" xfId="0" applyFont="1" applyFill="1" applyBorder="1"/>
    <xf numFmtId="0" fontId="22" fillId="0" borderId="0" xfId="0" applyFont="1"/>
    <xf numFmtId="0" fontId="22" fillId="0" borderId="0" xfId="67"/>
    <xf numFmtId="0" fontId="30" fillId="0" borderId="0" xfId="67" applyFont="1"/>
    <xf numFmtId="0" fontId="31" fillId="0" borderId="0" xfId="54" applyFont="1" applyBorder="1"/>
    <xf numFmtId="170" fontId="31" fillId="0" borderId="0" xfId="73" quotePrefix="1" applyNumberFormat="1" applyFont="1" applyBorder="1" applyAlignment="1">
      <alignment horizontal="right"/>
    </xf>
    <xf numFmtId="0" fontId="52" fillId="0" borderId="0" xfId="54" applyFont="1"/>
    <xf numFmtId="0" fontId="30" fillId="0" borderId="0" xfId="72" applyFont="1" applyAlignment="1"/>
    <xf numFmtId="0" fontId="30" fillId="0" borderId="0" xfId="72" applyFont="1" applyFill="1" applyAlignment="1">
      <alignment horizontal="right"/>
    </xf>
    <xf numFmtId="0" fontId="30" fillId="0" borderId="0" xfId="72" applyFont="1" applyAlignment="1">
      <alignment horizontal="right"/>
    </xf>
    <xf numFmtId="0" fontId="20" fillId="0" borderId="1" xfId="54" applyBorder="1"/>
    <xf numFmtId="0" fontId="22" fillId="0" borderId="0" xfId="67" applyFont="1"/>
    <xf numFmtId="0" fontId="22" fillId="0" borderId="0" xfId="67" applyFont="1" applyFill="1" applyBorder="1"/>
    <xf numFmtId="0" fontId="26" fillId="0" borderId="0" xfId="67" applyFont="1" applyFill="1" applyBorder="1"/>
    <xf numFmtId="0" fontId="22" fillId="0" borderId="0" xfId="0" applyFont="1" applyFill="1" applyBorder="1"/>
    <xf numFmtId="1" fontId="20" fillId="0" borderId="0" xfId="73" quotePrefix="1" applyNumberFormat="1" applyFont="1" applyFill="1" applyAlignment="1">
      <alignment horizontal="right" indent="2"/>
    </xf>
    <xf numFmtId="0" fontId="22" fillId="0" borderId="0" xfId="0" applyFont="1" applyAlignment="1">
      <alignment wrapText="1"/>
    </xf>
    <xf numFmtId="0" fontId="30" fillId="0" borderId="0" xfId="72" applyFont="1" applyAlignment="1">
      <alignment horizontal="left"/>
    </xf>
    <xf numFmtId="0" fontId="48" fillId="0" borderId="0" xfId="65" applyFont="1" applyAlignment="1">
      <alignment horizontal="left"/>
    </xf>
    <xf numFmtId="2" fontId="54" fillId="0" borderId="0" xfId="0" applyNumberFormat="1" applyFont="1"/>
    <xf numFmtId="0" fontId="54" fillId="0" borderId="0" xfId="0" applyFont="1"/>
    <xf numFmtId="0" fontId="20" fillId="0" borderId="0" xfId="49" applyFont="1" applyAlignment="1"/>
    <xf numFmtId="0" fontId="22" fillId="0" borderId="0" xfId="62" applyAlignment="1">
      <alignment wrapText="1"/>
    </xf>
    <xf numFmtId="0" fontId="31" fillId="0" borderId="0" xfId="72" applyFont="1" applyFill="1"/>
    <xf numFmtId="0" fontId="30" fillId="0" borderId="0" xfId="72" applyFont="1" applyFill="1"/>
    <xf numFmtId="0" fontId="31" fillId="0" borderId="0" xfId="72" applyFont="1" applyFill="1" applyAlignment="1">
      <alignment horizontal="right"/>
    </xf>
    <xf numFmtId="0" fontId="22" fillId="0" borderId="0" xfId="0" applyFont="1" applyFill="1" applyAlignment="1">
      <alignment wrapText="1"/>
    </xf>
    <xf numFmtId="0" fontId="20" fillId="0" borderId="0" xfId="73" applyFont="1" applyFill="1" applyAlignment="1">
      <alignment horizontal="left"/>
    </xf>
    <xf numFmtId="0" fontId="17" fillId="0" borderId="0" xfId="73" applyFont="1" applyAlignment="1">
      <alignment wrapText="1"/>
    </xf>
    <xf numFmtId="0" fontId="22" fillId="0" borderId="0" xfId="62" applyAlignment="1">
      <alignment horizontal="left" wrapText="1"/>
    </xf>
    <xf numFmtId="0" fontId="20" fillId="0" borderId="0" xfId="73" applyFont="1" applyBorder="1" applyAlignment="1">
      <alignment horizontal="center" wrapText="1"/>
    </xf>
    <xf numFmtId="0" fontId="0" fillId="0" borderId="0" xfId="73" applyFont="1" applyBorder="1" applyAlignment="1">
      <alignment wrapText="1"/>
    </xf>
    <xf numFmtId="0" fontId="22" fillId="0" borderId="0" xfId="0" applyFont="1" applyAlignment="1">
      <alignment horizontal="left"/>
    </xf>
    <xf numFmtId="3" fontId="38" fillId="0" borderId="0" xfId="0" applyNumberFormat="1" applyFont="1" applyFill="1"/>
    <xf numFmtId="0" fontId="41" fillId="0" borderId="0" xfId="0" applyFont="1" applyFill="1"/>
    <xf numFmtId="2" fontId="20" fillId="0" borderId="0" xfId="73" applyNumberFormat="1" applyFont="1" applyFill="1" applyBorder="1" applyAlignment="1">
      <alignment horizontal="center"/>
    </xf>
    <xf numFmtId="1" fontId="20" fillId="0" borderId="0" xfId="73" applyNumberFormat="1" applyFont="1" applyFill="1" applyBorder="1" applyAlignment="1">
      <alignment horizontal="right" indent="3"/>
    </xf>
    <xf numFmtId="0" fontId="0" fillId="0" borderId="0" xfId="73" applyFont="1" applyFill="1" applyBorder="1" applyAlignment="1"/>
    <xf numFmtId="1" fontId="26" fillId="0" borderId="0" xfId="72" applyNumberFormat="1" applyFont="1" applyFill="1"/>
    <xf numFmtId="0" fontId="20" fillId="0" borderId="0" xfId="72" applyFont="1" applyFill="1"/>
    <xf numFmtId="0" fontId="22" fillId="0" borderId="0" xfId="0" applyFont="1" applyAlignment="1"/>
    <xf numFmtId="0" fontId="22" fillId="0" borderId="0" xfId="0" applyFont="1" applyFill="1" applyBorder="1" applyAlignment="1"/>
    <xf numFmtId="0" fontId="22" fillId="0" borderId="1" xfId="0" applyFont="1" applyBorder="1"/>
    <xf numFmtId="0" fontId="83" fillId="0" borderId="0" xfId="0" applyFont="1" applyAlignment="1">
      <alignment horizontal="left" vertical="top"/>
    </xf>
    <xf numFmtId="0" fontId="68" fillId="0" borderId="0" xfId="0" applyFont="1" applyAlignment="1">
      <alignment vertical="top"/>
    </xf>
    <xf numFmtId="0" fontId="86" fillId="0" borderId="0" xfId="0" applyFont="1" applyAlignment="1">
      <alignment horizontal="left" vertical="top"/>
    </xf>
    <xf numFmtId="0" fontId="68" fillId="0" borderId="0" xfId="0" applyFont="1" applyAlignment="1">
      <alignment horizontal="center" vertical="top"/>
    </xf>
    <xf numFmtId="0" fontId="68" fillId="0" borderId="0" xfId="0" applyFont="1" applyAlignment="1">
      <alignment horizontal="left" vertical="top"/>
    </xf>
    <xf numFmtId="0" fontId="87" fillId="0" borderId="0" xfId="0" applyFont="1" applyFill="1" applyBorder="1" applyAlignment="1"/>
    <xf numFmtId="0" fontId="87" fillId="0" borderId="0" xfId="0" applyFont="1" applyFill="1" applyBorder="1" applyAlignment="1">
      <alignment horizontal="left"/>
    </xf>
    <xf numFmtId="0" fontId="89" fillId="0" borderId="0" xfId="0" applyFont="1" applyFill="1" applyBorder="1" applyAlignment="1"/>
    <xf numFmtId="0" fontId="87" fillId="0" borderId="0" xfId="0" applyFont="1" applyFill="1" applyBorder="1" applyAlignment="1">
      <alignment horizontal="center" vertical="top"/>
    </xf>
    <xf numFmtId="0" fontId="89" fillId="0" borderId="0" xfId="0" applyFont="1" applyFill="1" applyBorder="1" applyAlignment="1">
      <alignment horizontal="left"/>
    </xf>
    <xf numFmtId="0" fontId="90" fillId="0" borderId="1" xfId="0" applyFont="1" applyFill="1" applyBorder="1" applyAlignment="1"/>
    <xf numFmtId="0" fontId="90" fillId="0" borderId="1" xfId="0" applyFont="1" applyFill="1" applyBorder="1" applyAlignment="1">
      <alignment horizontal="left"/>
    </xf>
    <xf numFmtId="0" fontId="83" fillId="0" borderId="0" xfId="0" applyFont="1" applyFill="1" applyAlignment="1">
      <alignment vertical="top"/>
    </xf>
    <xf numFmtId="0" fontId="46" fillId="0" borderId="0" xfId="54" applyFont="1"/>
    <xf numFmtId="0" fontId="44" fillId="0" borderId="1" xfId="73" applyFont="1" applyBorder="1" applyAlignment="1">
      <alignment horizontal="center"/>
    </xf>
    <xf numFmtId="0" fontId="20" fillId="0" borderId="0" xfId="73" applyFont="1" applyFill="1" applyBorder="1" applyAlignment="1">
      <alignment horizontal="center"/>
    </xf>
    <xf numFmtId="169" fontId="30" fillId="0" borderId="0" xfId="73" quotePrefix="1" applyNumberFormat="1" applyFont="1" applyFill="1" applyAlignment="1">
      <alignment horizontal="right"/>
    </xf>
    <xf numFmtId="1" fontId="20" fillId="0" borderId="0" xfId="73" applyNumberFormat="1" applyFont="1" applyFill="1" applyBorder="1" applyAlignment="1">
      <alignment horizontal="center"/>
    </xf>
    <xf numFmtId="0" fontId="26" fillId="0" borderId="0" xfId="0" applyFont="1" applyFill="1"/>
    <xf numFmtId="0" fontId="44" fillId="0" borderId="0" xfId="73" applyFont="1" applyFill="1" applyAlignment="1">
      <alignment horizontal="left"/>
    </xf>
    <xf numFmtId="0" fontId="30" fillId="0" borderId="4" xfId="60" applyFont="1" applyFill="1" applyBorder="1" applyAlignment="1"/>
    <xf numFmtId="169" fontId="31" fillId="0" borderId="0" xfId="73" quotePrefix="1" applyNumberFormat="1" applyFont="1" applyFill="1" applyAlignment="1">
      <alignment horizontal="right"/>
    </xf>
    <xf numFmtId="0" fontId="44" fillId="0" borderId="0" xfId="73" applyFont="1" applyFill="1" applyBorder="1"/>
    <xf numFmtId="1" fontId="31" fillId="0" borderId="0" xfId="73" quotePrefix="1" applyNumberFormat="1" applyFont="1" applyFill="1" applyAlignment="1">
      <alignment horizontal="right" indent="3"/>
    </xf>
    <xf numFmtId="0" fontId="44" fillId="0" borderId="0" xfId="72" applyFont="1" applyFill="1"/>
    <xf numFmtId="3" fontId="31" fillId="0" borderId="0" xfId="74" applyNumberFormat="1" applyFont="1" applyFill="1"/>
    <xf numFmtId="0" fontId="43" fillId="0" borderId="0" xfId="0" applyFont="1"/>
    <xf numFmtId="0" fontId="20" fillId="0" borderId="0" xfId="69" applyFont="1" applyFill="1" applyAlignment="1"/>
    <xf numFmtId="0" fontId="20" fillId="0" borderId="0" xfId="51" applyFont="1" applyFill="1" applyAlignment="1"/>
    <xf numFmtId="0" fontId="68" fillId="0" borderId="0" xfId="0" applyFont="1" applyFill="1" applyAlignment="1">
      <alignment vertical="top"/>
    </xf>
    <xf numFmtId="0" fontId="22" fillId="0" borderId="0" xfId="0" applyFont="1" applyFill="1"/>
    <xf numFmtId="0" fontId="22" fillId="0" borderId="0" xfId="0" applyFont="1" applyFill="1" applyAlignment="1"/>
    <xf numFmtId="0" fontId="53" fillId="0" borderId="0" xfId="34" applyNumberFormat="1" applyFont="1" applyFill="1" applyAlignment="1" applyProtection="1">
      <alignment vertical="top"/>
    </xf>
    <xf numFmtId="0" fontId="53" fillId="0" borderId="0" xfId="34" applyNumberFormat="1" applyFont="1" applyFill="1" applyAlignment="1" applyProtection="1">
      <alignment vertical="top" wrapText="1"/>
    </xf>
    <xf numFmtId="0" fontId="87" fillId="0" borderId="0" xfId="0" applyFont="1" applyFill="1" applyBorder="1" applyAlignment="1">
      <alignment horizontal="center" vertical="center"/>
    </xf>
    <xf numFmtId="0" fontId="20" fillId="0" borderId="0" xfId="54" applyFont="1" applyFill="1" applyAlignment="1">
      <alignment vertical="center"/>
    </xf>
    <xf numFmtId="0" fontId="20" fillId="0" borderId="0" xfId="54" applyFont="1" applyFill="1"/>
    <xf numFmtId="0" fontId="17" fillId="0" borderId="0" xfId="73" applyFont="1" applyBorder="1" applyAlignment="1">
      <alignment horizontal="center"/>
    </xf>
    <xf numFmtId="0" fontId="17" fillId="0" borderId="0" xfId="73" applyFont="1" applyBorder="1" applyAlignment="1">
      <alignment horizontal="centerContinuous"/>
    </xf>
    <xf numFmtId="0" fontId="17" fillId="0" borderId="4" xfId="73" applyFont="1" applyBorder="1" applyAlignment="1">
      <alignment horizontal="center"/>
    </xf>
    <xf numFmtId="0" fontId="17" fillId="0" borderId="4" xfId="73" applyFont="1" applyBorder="1" applyAlignment="1">
      <alignment horizontal="centerContinuous"/>
    </xf>
    <xf numFmtId="170" fontId="31" fillId="0" borderId="0" xfId="73" applyNumberFormat="1" applyFont="1" applyBorder="1" applyAlignment="1">
      <alignment horizontal="right"/>
    </xf>
    <xf numFmtId="0" fontId="28" fillId="0" borderId="4" xfId="54" applyFont="1" applyBorder="1"/>
    <xf numFmtId="0" fontId="31" fillId="0" borderId="1" xfId="54" applyFont="1" applyBorder="1" applyAlignment="1">
      <alignment horizontal="left" vertical="top"/>
    </xf>
    <xf numFmtId="0" fontId="28" fillId="0" borderId="0" xfId="54" applyFont="1" applyBorder="1" applyAlignment="1">
      <alignment horizontal="center"/>
    </xf>
    <xf numFmtId="0" fontId="17" fillId="0" borderId="4" xfId="73" applyFont="1" applyBorder="1" applyAlignment="1">
      <alignment vertical="center"/>
    </xf>
    <xf numFmtId="0" fontId="20" fillId="0" borderId="4" xfId="54" applyBorder="1"/>
    <xf numFmtId="0" fontId="22" fillId="0" borderId="4" xfId="0" applyFont="1" applyBorder="1"/>
    <xf numFmtId="0" fontId="43" fillId="0" borderId="0" xfId="0" applyFont="1" applyAlignment="1"/>
    <xf numFmtId="0" fontId="83" fillId="0" borderId="0" xfId="0" applyFont="1" applyAlignment="1">
      <alignment horizontal="right" vertical="top"/>
    </xf>
    <xf numFmtId="0" fontId="22" fillId="0" borderId="1" xfId="0" applyFont="1" applyBorder="1" applyAlignment="1"/>
    <xf numFmtId="0" fontId="68" fillId="0" borderId="1" xfId="0" applyFont="1" applyBorder="1" applyAlignment="1">
      <alignment vertical="top"/>
    </xf>
    <xf numFmtId="0" fontId="68" fillId="0" borderId="0" xfId="0" applyFont="1" applyAlignment="1">
      <alignment horizontal="left" vertical="top"/>
    </xf>
    <xf numFmtId="0" fontId="53" fillId="2" borderId="0" xfId="36" applyFill="1" applyAlignment="1" applyProtection="1"/>
    <xf numFmtId="0" fontId="31" fillId="0" borderId="0" xfId="72" applyFont="1" applyAlignment="1">
      <alignment wrapText="1"/>
    </xf>
    <xf numFmtId="0" fontId="31" fillId="0" borderId="0" xfId="73" applyFont="1" applyBorder="1" applyAlignment="1">
      <alignment horizontal="left" wrapText="1"/>
    </xf>
    <xf numFmtId="3" fontId="20" fillId="0" borderId="0" xfId="74" applyNumberFormat="1" applyFont="1" applyFill="1"/>
    <xf numFmtId="0" fontId="0" fillId="0" borderId="0" xfId="0" applyFont="1"/>
    <xf numFmtId="0" fontId="20" fillId="0" borderId="0" xfId="75" applyFont="1" applyAlignment="1">
      <alignment horizontal="center" vertical="top" wrapText="1"/>
    </xf>
    <xf numFmtId="0" fontId="20" fillId="0" borderId="0" xfId="75" applyFont="1" applyAlignment="1">
      <alignment horizontal="center" vertical="top"/>
    </xf>
    <xf numFmtId="0" fontId="20" fillId="0" borderId="0" xfId="75" applyFont="1" applyAlignment="1">
      <alignment vertical="top"/>
    </xf>
    <xf numFmtId="171" fontId="20" fillId="0" borderId="0" xfId="79" applyNumberFormat="1" applyFont="1"/>
    <xf numFmtId="0" fontId="20" fillId="0" borderId="0" xfId="43" applyFont="1" applyAlignment="1">
      <alignment vertical="top"/>
    </xf>
    <xf numFmtId="9" fontId="20" fillId="0" borderId="0" xfId="79" applyFont="1"/>
    <xf numFmtId="0" fontId="20" fillId="0" borderId="0" xfId="43" applyFont="1" applyAlignment="1">
      <alignment vertical="top" wrapText="1"/>
    </xf>
    <xf numFmtId="0" fontId="20" fillId="0" borderId="1" xfId="43" applyFont="1" applyBorder="1" applyAlignment="1">
      <alignment vertical="top" wrapText="1"/>
    </xf>
    <xf numFmtId="9" fontId="20" fillId="0" borderId="1" xfId="79" applyFont="1" applyBorder="1"/>
    <xf numFmtId="0" fontId="20" fillId="0" borderId="0" xfId="75" applyFont="1" applyFill="1" applyAlignment="1">
      <alignment vertical="top"/>
    </xf>
    <xf numFmtId="0" fontId="20" fillId="0" borderId="0" xfId="0" applyFont="1" applyAlignment="1">
      <alignment horizontal="center" vertical="top" wrapText="1"/>
    </xf>
    <xf numFmtId="0" fontId="20" fillId="0" borderId="0" xfId="0" applyFont="1" applyAlignment="1">
      <alignment vertical="top"/>
    </xf>
    <xf numFmtId="0" fontId="66" fillId="0" borderId="0" xfId="0" applyFont="1"/>
    <xf numFmtId="0" fontId="20" fillId="0" borderId="0" xfId="0" applyFont="1" applyAlignment="1">
      <alignment vertical="top" wrapText="1"/>
    </xf>
    <xf numFmtId="0" fontId="20" fillId="0" borderId="0" xfId="48" applyFont="1" applyAlignment="1">
      <alignment vertical="top" wrapText="1"/>
    </xf>
    <xf numFmtId="0" fontId="20" fillId="0" borderId="0" xfId="48" applyFont="1" applyAlignment="1">
      <alignment vertical="top"/>
    </xf>
    <xf numFmtId="0" fontId="20" fillId="0" borderId="0" xfId="71" applyFont="1" applyFill="1" applyBorder="1" applyAlignment="1">
      <alignment horizontal="center"/>
    </xf>
    <xf numFmtId="0" fontId="20" fillId="0" borderId="0" xfId="71" applyFont="1" applyAlignment="1">
      <alignment horizontal="right"/>
    </xf>
    <xf numFmtId="0" fontId="20" fillId="0" borderId="0" xfId="71" applyFont="1" applyAlignment="1">
      <alignment horizontal="right" wrapText="1"/>
    </xf>
    <xf numFmtId="0" fontId="20" fillId="0" borderId="0" xfId="71" applyNumberFormat="1" applyFont="1" applyAlignment="1">
      <alignment horizontal="center"/>
    </xf>
    <xf numFmtId="3" fontId="20" fillId="0" borderId="0" xfId="71" applyNumberFormat="1" applyFont="1" applyFill="1" applyAlignment="1">
      <alignment horizontal="right"/>
    </xf>
    <xf numFmtId="3" fontId="20" fillId="0" borderId="0" xfId="71" applyNumberFormat="1" applyFont="1" applyAlignment="1">
      <alignment horizontal="right"/>
    </xf>
    <xf numFmtId="3" fontId="20" fillId="0" borderId="0" xfId="74" applyNumberFormat="1" applyFont="1" applyFill="1" applyAlignment="1">
      <alignment horizontal="right"/>
    </xf>
    <xf numFmtId="3" fontId="47" fillId="0" borderId="0" xfId="71" applyNumberFormat="1" applyFont="1" applyAlignment="1">
      <alignment horizontal="right"/>
    </xf>
    <xf numFmtId="3" fontId="66" fillId="0" borderId="0" xfId="0" applyNumberFormat="1" applyFont="1"/>
    <xf numFmtId="2" fontId="66" fillId="0" borderId="0" xfId="0" applyNumberFormat="1" applyFont="1"/>
    <xf numFmtId="2" fontId="66" fillId="0" borderId="0" xfId="0" applyNumberFormat="1" applyFont="1" applyFill="1"/>
    <xf numFmtId="0" fontId="20" fillId="0" borderId="0" xfId="49" applyFont="1" applyAlignment="1">
      <alignment horizontal="left" vertical="top"/>
    </xf>
    <xf numFmtId="0" fontId="20" fillId="0" borderId="0" xfId="49" applyFont="1"/>
    <xf numFmtId="0" fontId="20" fillId="0" borderId="0" xfId="49" applyFont="1" applyAlignment="1">
      <alignment vertical="top"/>
    </xf>
    <xf numFmtId="0" fontId="20" fillId="0" borderId="0" xfId="49" applyFont="1" applyAlignment="1">
      <alignment horizontal="center" vertical="top"/>
    </xf>
    <xf numFmtId="0" fontId="19" fillId="0" borderId="0" xfId="0" applyFont="1"/>
    <xf numFmtId="0" fontId="91" fillId="0" borderId="0" xfId="0" applyFont="1"/>
    <xf numFmtId="0" fontId="20" fillId="0" borderId="0" xfId="0" applyFont="1" applyAlignment="1">
      <alignment horizontal="left"/>
    </xf>
    <xf numFmtId="3" fontId="31" fillId="0" borderId="3" xfId="74" applyNumberFormat="1" applyFont="1" applyFill="1" applyBorder="1"/>
    <xf numFmtId="0" fontId="20" fillId="0" borderId="3" xfId="74" applyFont="1" applyFill="1" applyBorder="1" applyAlignment="1">
      <alignment horizontal="right"/>
    </xf>
    <xf numFmtId="0" fontId="20" fillId="0" borderId="3" xfId="74" applyFont="1" applyFill="1" applyBorder="1" applyAlignment="1">
      <alignment horizontal="center"/>
    </xf>
    <xf numFmtId="3" fontId="20" fillId="0" borderId="3" xfId="74" applyNumberFormat="1" applyFont="1" applyFill="1" applyBorder="1" applyAlignment="1">
      <alignment horizontal="right"/>
    </xf>
    <xf numFmtId="3" fontId="66" fillId="0" borderId="0" xfId="74" applyNumberFormat="1" applyFont="1" applyFill="1"/>
    <xf numFmtId="3" fontId="31" fillId="0" borderId="0" xfId="74" applyNumberFormat="1" applyFont="1" applyFill="1" applyBorder="1"/>
    <xf numFmtId="0" fontId="20" fillId="0" borderId="0" xfId="74" applyFont="1" applyFill="1" applyBorder="1" applyAlignment="1">
      <alignment horizontal="right"/>
    </xf>
    <xf numFmtId="3" fontId="20" fillId="0" borderId="0" xfId="74" applyNumberFormat="1" applyFont="1" applyFill="1" applyBorder="1" applyAlignment="1">
      <alignment horizontal="right"/>
    </xf>
    <xf numFmtId="0" fontId="20" fillId="0" borderId="0" xfId="74" applyFont="1" applyFill="1" applyBorder="1" applyAlignment="1">
      <alignment horizontal="center"/>
    </xf>
    <xf numFmtId="3" fontId="66" fillId="0" borderId="0" xfId="0" applyNumberFormat="1" applyFont="1" applyFill="1"/>
    <xf numFmtId="0" fontId="66" fillId="0" borderId="0" xfId="0" applyFont="1" applyFill="1"/>
    <xf numFmtId="0" fontId="20" fillId="0" borderId="0" xfId="47" applyFont="1" applyFill="1" applyAlignment="1">
      <alignment vertical="top"/>
    </xf>
    <xf numFmtId="0" fontId="20" fillId="0" borderId="0" xfId="47" applyFont="1" applyFill="1" applyAlignment="1">
      <alignment horizontal="center" vertical="top"/>
    </xf>
    <xf numFmtId="0" fontId="20" fillId="0" borderId="0" xfId="0" applyFont="1" applyFill="1" applyAlignment="1"/>
    <xf numFmtId="0" fontId="31" fillId="0" borderId="3" xfId="74" applyFont="1" applyFill="1" applyBorder="1" applyAlignment="1">
      <alignment horizontal="right"/>
    </xf>
    <xf numFmtId="3" fontId="31" fillId="0" borderId="3" xfId="74" applyNumberFormat="1" applyFont="1" applyFill="1" applyBorder="1" applyAlignment="1">
      <alignment horizontal="right"/>
    </xf>
    <xf numFmtId="0" fontId="31" fillId="0" borderId="3" xfId="74" applyFont="1" applyFill="1" applyBorder="1" applyAlignment="1">
      <alignment horizontal="center"/>
    </xf>
    <xf numFmtId="0" fontId="31" fillId="0" borderId="0" xfId="47" applyFont="1" applyFill="1" applyAlignment="1">
      <alignment vertical="top"/>
    </xf>
    <xf numFmtId="0" fontId="20" fillId="0" borderId="0" xfId="54" applyFont="1" applyFill="1" applyBorder="1"/>
    <xf numFmtId="0" fontId="44" fillId="0" borderId="2" xfId="73" applyFont="1" applyBorder="1" applyAlignment="1">
      <alignment horizontal="center" vertical="center"/>
    </xf>
    <xf numFmtId="0" fontId="44" fillId="0" borderId="0" xfId="73" applyFont="1" applyAlignment="1">
      <alignment horizontal="center" vertical="center"/>
    </xf>
    <xf numFmtId="0" fontId="44" fillId="0" borderId="3" xfId="73" applyFont="1" applyBorder="1" applyAlignment="1">
      <alignment horizontal="center" vertical="center"/>
    </xf>
    <xf numFmtId="1" fontId="44" fillId="0" borderId="0" xfId="72" applyNumberFormat="1" applyFont="1" applyAlignment="1">
      <alignment horizontal="center" vertical="center"/>
    </xf>
    <xf numFmtId="0" fontId="28" fillId="0" borderId="0" xfId="54" applyFont="1" applyAlignment="1"/>
    <xf numFmtId="0" fontId="44" fillId="0" borderId="2" xfId="73" applyFont="1" applyBorder="1" applyAlignment="1">
      <alignment horizontal="centerContinuous" vertical="center"/>
    </xf>
    <xf numFmtId="0" fontId="44" fillId="0" borderId="0" xfId="73" applyFont="1" applyBorder="1" applyAlignment="1">
      <alignment horizontal="center" vertical="center"/>
    </xf>
    <xf numFmtId="0" fontId="20" fillId="0" borderId="3" xfId="73" applyFont="1" applyBorder="1" applyAlignment="1">
      <alignment horizontal="center" vertical="center"/>
    </xf>
    <xf numFmtId="1" fontId="20" fillId="0" borderId="3" xfId="73" applyNumberFormat="1" applyFont="1" applyBorder="1" applyAlignment="1">
      <alignment horizontal="center" vertical="center"/>
    </xf>
    <xf numFmtId="0" fontId="53" fillId="0" borderId="0" xfId="34" applyNumberFormat="1" applyFont="1" applyFill="1" applyAlignment="1" applyProtection="1">
      <alignment vertical="top" wrapText="1"/>
    </xf>
    <xf numFmtId="0" fontId="22" fillId="0" borderId="0" xfId="0" applyFont="1" applyAlignment="1">
      <alignment wrapText="1"/>
    </xf>
    <xf numFmtId="0" fontId="22" fillId="0" borderId="0" xfId="73" applyFont="1" applyBorder="1" applyAlignment="1"/>
    <xf numFmtId="0" fontId="22" fillId="0" borderId="0" xfId="73" applyFont="1" applyBorder="1" applyAlignment="1">
      <alignment wrapText="1"/>
    </xf>
    <xf numFmtId="0" fontId="31" fillId="0" borderId="0" xfId="54" applyFont="1" applyAlignment="1">
      <alignment horizontal="left"/>
    </xf>
    <xf numFmtId="0" fontId="52" fillId="0" borderId="0" xfId="72" applyFont="1" applyFill="1"/>
    <xf numFmtId="0" fontId="30" fillId="0" borderId="0" xfId="72" applyFont="1" applyFill="1"/>
    <xf numFmtId="0" fontId="52" fillId="0" borderId="0" xfId="72" applyFont="1" applyFill="1"/>
    <xf numFmtId="0" fontId="30" fillId="0" borderId="0" xfId="72" applyFont="1" applyFill="1"/>
    <xf numFmtId="0" fontId="20" fillId="0" borderId="0" xfId="67" applyFont="1"/>
    <xf numFmtId="0" fontId="22" fillId="0" borderId="0" xfId="0" applyFont="1" applyAlignment="1">
      <alignment wrapText="1"/>
    </xf>
    <xf numFmtId="0" fontId="22" fillId="0" borderId="0" xfId="73" applyFont="1" applyBorder="1" applyAlignment="1">
      <alignment wrapText="1"/>
    </xf>
    <xf numFmtId="0" fontId="0" fillId="0" borderId="0" xfId="0"/>
    <xf numFmtId="0" fontId="31" fillId="0" borderId="0" xfId="54" applyFont="1" applyAlignment="1">
      <alignment horizontal="left"/>
    </xf>
    <xf numFmtId="0" fontId="31" fillId="0" borderId="0" xfId="72" applyFont="1" applyFill="1"/>
    <xf numFmtId="0" fontId="52" fillId="0" borderId="0" xfId="72" applyFont="1" applyFill="1"/>
    <xf numFmtId="0" fontId="30" fillId="0" borderId="0" xfId="72" applyFont="1" applyFill="1"/>
    <xf numFmtId="1" fontId="30" fillId="0" borderId="0" xfId="73" quotePrefix="1" applyNumberFormat="1" applyFont="1" applyBorder="1" applyAlignment="1">
      <alignment horizontal="left"/>
    </xf>
    <xf numFmtId="0" fontId="30" fillId="0" borderId="0" xfId="72" applyFont="1" applyFill="1" applyAlignment="1">
      <alignment horizontal="left"/>
    </xf>
    <xf numFmtId="0" fontId="17" fillId="0" borderId="0" xfId="73" applyFont="1" applyAlignment="1">
      <alignment vertical="center"/>
    </xf>
    <xf numFmtId="0" fontId="22" fillId="0" borderId="0" xfId="73" applyFont="1" applyFill="1" applyAlignment="1">
      <alignment horizontal="left" wrapText="1"/>
    </xf>
    <xf numFmtId="1" fontId="44" fillId="0" borderId="0" xfId="72" applyNumberFormat="1" applyFont="1" applyAlignment="1">
      <alignment horizontal="center" vertical="center" wrapText="1"/>
    </xf>
    <xf numFmtId="0" fontId="22" fillId="0" borderId="0" xfId="73" applyFont="1" applyFill="1" applyAlignment="1">
      <alignment horizontal="left"/>
    </xf>
    <xf numFmtId="0" fontId="0" fillId="0" borderId="0" xfId="0"/>
    <xf numFmtId="1" fontId="31" fillId="0" borderId="0" xfId="73" applyNumberFormat="1" applyFont="1" applyFill="1" applyBorder="1" applyAlignment="1">
      <alignment horizontal="center" vertical="center"/>
    </xf>
    <xf numFmtId="0" fontId="22" fillId="0" borderId="0" xfId="0" applyFont="1" applyBorder="1" applyAlignment="1">
      <alignment wrapText="1"/>
    </xf>
    <xf numFmtId="0" fontId="53" fillId="0" borderId="0" xfId="34" applyFont="1" applyFill="1" applyAlignment="1" applyProtection="1">
      <alignment vertical="center"/>
    </xf>
    <xf numFmtId="0" fontId="22" fillId="0" borderId="0" xfId="73" applyFont="1" applyBorder="1" applyAlignment="1"/>
    <xf numFmtId="0" fontId="31" fillId="0" borderId="0" xfId="0" applyFont="1"/>
    <xf numFmtId="0" fontId="0" fillId="0" borderId="0" xfId="0"/>
    <xf numFmtId="1" fontId="31" fillId="0" borderId="0" xfId="73" applyNumberFormat="1" applyFont="1" applyFill="1" applyBorder="1" applyAlignment="1">
      <alignment horizontal="center" vertical="center"/>
    </xf>
    <xf numFmtId="0" fontId="17" fillId="0" borderId="0" xfId="73" applyFont="1" applyAlignment="1">
      <alignment horizontal="left" wrapText="1"/>
    </xf>
    <xf numFmtId="0" fontId="20" fillId="0" borderId="0" xfId="72" applyFont="1" applyFill="1"/>
    <xf numFmtId="0" fontId="30" fillId="0" borderId="0" xfId="72" applyFont="1" applyFill="1"/>
    <xf numFmtId="0" fontId="20" fillId="0" borderId="0" xfId="0" applyFont="1"/>
    <xf numFmtId="0" fontId="20" fillId="0" borderId="0" xfId="0" applyFont="1" applyAlignment="1">
      <alignment horizontal="center" vertical="top" wrapText="1"/>
    </xf>
    <xf numFmtId="0" fontId="20" fillId="0" borderId="0" xfId="0" applyFont="1" applyFill="1"/>
    <xf numFmtId="0" fontId="20" fillId="0" borderId="0" xfId="49" applyFont="1" applyAlignment="1">
      <alignment horizontal="left" vertical="top" wrapText="1"/>
    </xf>
    <xf numFmtId="0" fontId="42" fillId="0" borderId="0" xfId="0" applyFont="1" applyAlignment="1">
      <alignment horizontal="left" vertical="top"/>
    </xf>
    <xf numFmtId="1" fontId="26" fillId="0" borderId="0" xfId="73" applyNumberFormat="1" applyFont="1" applyBorder="1"/>
    <xf numFmtId="1" fontId="20" fillId="0" borderId="0" xfId="73" applyNumberFormat="1" applyFont="1" applyBorder="1" applyAlignment="1">
      <alignment horizontal="center" vertical="center"/>
    </xf>
    <xf numFmtId="1" fontId="44" fillId="0" borderId="0" xfId="72" applyNumberFormat="1" applyFont="1" applyBorder="1" applyAlignment="1">
      <alignment horizontal="center" vertical="center" wrapText="1"/>
    </xf>
    <xf numFmtId="0" fontId="0" fillId="0" borderId="0" xfId="61" applyFont="1"/>
    <xf numFmtId="0" fontId="28" fillId="0" borderId="0" xfId="0" applyFont="1" applyFill="1"/>
    <xf numFmtId="167" fontId="33" fillId="0" borderId="0" xfId="73" applyNumberFormat="1" applyFont="1" applyFill="1" applyBorder="1" applyAlignment="1">
      <alignment vertical="center"/>
    </xf>
    <xf numFmtId="0" fontId="20" fillId="0" borderId="0" xfId="54" applyBorder="1"/>
    <xf numFmtId="0" fontId="0" fillId="0" borderId="0" xfId="0" applyFont="1" applyFill="1" applyBorder="1" applyAlignment="1"/>
    <xf numFmtId="0" fontId="30" fillId="0" borderId="0" xfId="72" applyFont="1" applyFill="1"/>
    <xf numFmtId="0" fontId="20" fillId="0" borderId="0" xfId="0" applyFont="1" applyFill="1"/>
    <xf numFmtId="0" fontId="95" fillId="0" borderId="4" xfId="67" applyFont="1" applyBorder="1"/>
    <xf numFmtId="170" fontId="31" fillId="0" borderId="3" xfId="73" quotePrefix="1" applyNumberFormat="1" applyFont="1" applyFill="1" applyBorder="1" applyAlignment="1">
      <alignment horizontal="right"/>
    </xf>
    <xf numFmtId="1" fontId="31" fillId="0" borderId="0" xfId="0" applyNumberFormat="1" applyFont="1" applyFill="1"/>
    <xf numFmtId="0" fontId="0" fillId="0" borderId="0" xfId="0" applyBorder="1"/>
    <xf numFmtId="0" fontId="31" fillId="0" borderId="0" xfId="0" applyFont="1" applyFill="1" applyBorder="1"/>
    <xf numFmtId="0" fontId="31" fillId="0" borderId="3" xfId="0" applyFont="1" applyFill="1" applyBorder="1"/>
    <xf numFmtId="0" fontId="90" fillId="0" borderId="0" xfId="0" applyFont="1" applyFill="1" applyBorder="1" applyAlignment="1">
      <alignment horizontal="left"/>
    </xf>
    <xf numFmtId="0" fontId="37" fillId="0" borderId="0" xfId="72" applyFont="1" applyFill="1"/>
    <xf numFmtId="167" fontId="31" fillId="0" borderId="2" xfId="73" quotePrefix="1" applyNumberFormat="1" applyFont="1" applyFill="1" applyBorder="1" applyAlignment="1">
      <alignment horizontal="right"/>
    </xf>
    <xf numFmtId="0" fontId="26" fillId="0" borderId="1" xfId="0" applyFont="1" applyFill="1" applyBorder="1"/>
    <xf numFmtId="0" fontId="28" fillId="0" borderId="1" xfId="0" applyFont="1" applyFill="1" applyBorder="1"/>
    <xf numFmtId="0" fontId="30" fillId="0" borderId="0" xfId="68" applyFont="1" applyFill="1" applyAlignment="1"/>
    <xf numFmtId="0" fontId="31" fillId="0" borderId="0" xfId="0" applyFont="1" applyFill="1"/>
    <xf numFmtId="0" fontId="31" fillId="0" borderId="0" xfId="0" applyFont="1" applyFill="1" applyAlignment="1">
      <alignment vertical="center"/>
    </xf>
    <xf numFmtId="167" fontId="31" fillId="0" borderId="0" xfId="73" quotePrefix="1" applyNumberFormat="1" applyFont="1" applyFill="1" applyBorder="1" applyAlignment="1">
      <alignment horizontal="left"/>
    </xf>
    <xf numFmtId="0" fontId="20" fillId="0" borderId="0" xfId="68" applyFont="1" applyFill="1" applyAlignment="1"/>
    <xf numFmtId="167" fontId="31" fillId="0" borderId="2" xfId="73" quotePrefix="1" applyNumberFormat="1" applyFont="1" applyFill="1" applyBorder="1" applyAlignment="1">
      <alignment horizontal="center"/>
    </xf>
    <xf numFmtId="0" fontId="31" fillId="0" borderId="2" xfId="0" applyFont="1" applyFill="1" applyBorder="1"/>
    <xf numFmtId="170" fontId="31" fillId="0" borderId="0" xfId="73" quotePrefix="1" applyNumberFormat="1" applyFont="1" applyFill="1" applyBorder="1" applyAlignment="1">
      <alignment horizontal="right"/>
    </xf>
    <xf numFmtId="170" fontId="31" fillId="0" borderId="0" xfId="0" applyNumberFormat="1" applyFont="1" applyFill="1"/>
    <xf numFmtId="2" fontId="31" fillId="0" borderId="0" xfId="0" applyNumberFormat="1" applyFont="1" applyFill="1" applyAlignment="1">
      <alignment horizontal="center"/>
    </xf>
    <xf numFmtId="1" fontId="30" fillId="0" borderId="0" xfId="0" applyNumberFormat="1" applyFont="1" applyFill="1"/>
    <xf numFmtId="3" fontId="31" fillId="0" borderId="0" xfId="73" quotePrefix="1" applyNumberFormat="1" applyFont="1" applyFill="1" applyBorder="1" applyAlignment="1">
      <alignment horizontal="right"/>
    </xf>
    <xf numFmtId="170" fontId="30" fillId="0" borderId="0" xfId="73" applyNumberFormat="1" applyFont="1" applyFill="1" applyBorder="1" applyAlignment="1">
      <alignment horizontal="right"/>
    </xf>
    <xf numFmtId="3" fontId="30" fillId="0" borderId="0" xfId="74" applyNumberFormat="1" applyFont="1" applyFill="1"/>
    <xf numFmtId="2" fontId="30" fillId="0" borderId="0" xfId="0" applyNumberFormat="1" applyFont="1" applyFill="1" applyAlignment="1">
      <alignment horizontal="center"/>
    </xf>
    <xf numFmtId="170" fontId="30" fillId="0" borderId="0" xfId="0" applyNumberFormat="1" applyFont="1" applyFill="1"/>
    <xf numFmtId="170" fontId="31" fillId="0" borderId="0" xfId="73" applyNumberFormat="1" applyFont="1" applyFill="1" applyBorder="1" applyAlignment="1">
      <alignment horizontal="right"/>
    </xf>
    <xf numFmtId="0" fontId="0" fillId="0" borderId="0" xfId="72" applyFont="1" applyFill="1"/>
    <xf numFmtId="0" fontId="30" fillId="0" borderId="0" xfId="72" applyFont="1" applyFill="1" applyAlignment="1"/>
    <xf numFmtId="0" fontId="42" fillId="0" borderId="0" xfId="0" applyFont="1" applyAlignment="1">
      <alignment vertical="top"/>
    </xf>
    <xf numFmtId="0" fontId="19" fillId="0" borderId="0" xfId="50" applyFont="1" applyFill="1"/>
    <xf numFmtId="0" fontId="17" fillId="0" borderId="2" xfId="73" applyFont="1" applyFill="1" applyBorder="1" applyAlignment="1">
      <alignment horizontal="center"/>
    </xf>
    <xf numFmtId="0" fontId="44" fillId="0" borderId="0" xfId="73" applyFont="1" applyFill="1" applyAlignment="1">
      <alignment horizontal="center"/>
    </xf>
    <xf numFmtId="0" fontId="44" fillId="0" borderId="0" xfId="72" applyFont="1" applyFill="1" applyAlignment="1">
      <alignment horizontal="center"/>
    </xf>
    <xf numFmtId="1" fontId="44" fillId="0" borderId="0" xfId="72" applyNumberFormat="1" applyFont="1" applyFill="1" applyAlignment="1">
      <alignment horizontal="center"/>
    </xf>
    <xf numFmtId="0" fontId="44" fillId="0" borderId="1" xfId="73" applyFont="1" applyFill="1" applyBorder="1" applyAlignment="1">
      <alignment horizontal="center"/>
    </xf>
    <xf numFmtId="0" fontId="44" fillId="0" borderId="1" xfId="72" applyFont="1" applyFill="1" applyBorder="1" applyAlignment="1">
      <alignment horizontal="center"/>
    </xf>
    <xf numFmtId="1" fontId="44" fillId="0" borderId="1" xfId="72" applyNumberFormat="1" applyFont="1" applyFill="1" applyBorder="1" applyAlignment="1">
      <alignment horizontal="center"/>
    </xf>
    <xf numFmtId="0" fontId="51" fillId="0" borderId="0" xfId="73" applyFont="1" applyFill="1" applyBorder="1" applyAlignment="1">
      <alignment horizontal="left"/>
    </xf>
    <xf numFmtId="0" fontId="20" fillId="0" borderId="4" xfId="73" applyFont="1" applyFill="1" applyBorder="1" applyAlignment="1">
      <alignment horizontal="left"/>
    </xf>
    <xf numFmtId="0" fontId="20" fillId="0" borderId="4" xfId="0" applyFont="1" applyFill="1" applyBorder="1" applyAlignment="1"/>
    <xf numFmtId="0" fontId="26" fillId="0" borderId="0" xfId="73" applyFont="1" applyFill="1" applyAlignment="1">
      <alignment horizontal="left"/>
    </xf>
    <xf numFmtId="0" fontId="0" fillId="0" borderId="0" xfId="0" applyFill="1" applyBorder="1" applyAlignment="1"/>
    <xf numFmtId="0" fontId="43" fillId="0" borderId="0" xfId="73" applyFont="1" applyFill="1" applyAlignment="1">
      <alignment horizontal="left"/>
    </xf>
    <xf numFmtId="0" fontId="22" fillId="0" borderId="0" xfId="64" applyFill="1" applyBorder="1" applyAlignment="1"/>
    <xf numFmtId="0" fontId="22" fillId="0" borderId="0" xfId="64" applyFill="1"/>
    <xf numFmtId="0" fontId="22" fillId="0" borderId="0" xfId="73" applyFont="1" applyFill="1" applyBorder="1" applyAlignment="1"/>
    <xf numFmtId="0" fontId="0" fillId="0" borderId="0" xfId="64" applyFont="1" applyFill="1"/>
    <xf numFmtId="0" fontId="0" fillId="2" borderId="0" xfId="42" applyFont="1" applyFill="1" applyAlignment="1"/>
    <xf numFmtId="0" fontId="17" fillId="0" borderId="0" xfId="73" applyFont="1" applyFill="1" applyAlignment="1">
      <alignment vertical="center"/>
    </xf>
    <xf numFmtId="0" fontId="44" fillId="0" borderId="3" xfId="73" applyFont="1" applyFill="1" applyBorder="1" applyAlignment="1">
      <alignment horizontal="center"/>
    </xf>
    <xf numFmtId="0" fontId="0" fillId="0" borderId="5" xfId="0" applyFill="1" applyBorder="1"/>
    <xf numFmtId="2" fontId="0" fillId="0" borderId="5" xfId="0" applyNumberFormat="1" applyFill="1" applyBorder="1"/>
    <xf numFmtId="0" fontId="43" fillId="0" borderId="0" xfId="62" applyFont="1" applyFill="1"/>
    <xf numFmtId="0" fontId="22" fillId="0" borderId="0" xfId="62" applyFont="1" applyFill="1" applyBorder="1" applyAlignment="1"/>
    <xf numFmtId="0" fontId="22" fillId="0" borderId="0" xfId="62" applyFont="1" applyFill="1"/>
    <xf numFmtId="0" fontId="0" fillId="0" borderId="0" xfId="62" applyFont="1" applyFill="1"/>
    <xf numFmtId="0" fontId="28" fillId="0" borderId="0" xfId="0" applyFont="1" applyFill="1" applyBorder="1"/>
    <xf numFmtId="167" fontId="28" fillId="0" borderId="0" xfId="73" quotePrefix="1" applyNumberFormat="1" applyFont="1" applyFill="1" applyBorder="1" applyAlignment="1">
      <alignment horizontal="left"/>
    </xf>
    <xf numFmtId="167" fontId="28" fillId="0" borderId="2" xfId="73" quotePrefix="1" applyNumberFormat="1" applyFont="1" applyFill="1" applyBorder="1" applyAlignment="1">
      <alignment horizontal="right"/>
    </xf>
    <xf numFmtId="0" fontId="31" fillId="0" borderId="0" xfId="0" applyFont="1" applyFill="1" applyBorder="1" applyAlignment="1">
      <alignment horizontal="left" vertical="top"/>
    </xf>
    <xf numFmtId="167" fontId="31" fillId="0" borderId="0" xfId="73" applyNumberFormat="1" applyFont="1" applyFill="1" applyBorder="1" applyAlignment="1">
      <alignment horizontal="right"/>
    </xf>
    <xf numFmtId="167" fontId="33" fillId="0" borderId="0" xfId="73" applyNumberFormat="1" applyFont="1" applyFill="1" applyBorder="1" applyAlignment="1"/>
    <xf numFmtId="0" fontId="31" fillId="0" borderId="0" xfId="0" applyFont="1" applyFill="1" applyBorder="1" applyAlignment="1">
      <alignment horizontal="center" vertical="top"/>
    </xf>
    <xf numFmtId="0" fontId="31" fillId="0" borderId="0" xfId="0" applyFont="1" applyFill="1" applyAlignment="1">
      <alignment horizontal="right"/>
    </xf>
    <xf numFmtId="167" fontId="33" fillId="0" borderId="0" xfId="73" applyNumberFormat="1" applyFont="1" applyFill="1" applyBorder="1" applyAlignment="1">
      <alignment horizontal="left" vertical="center"/>
    </xf>
    <xf numFmtId="0" fontId="31" fillId="0" borderId="0" xfId="0" applyFont="1" applyFill="1" applyAlignment="1">
      <alignment wrapText="1"/>
    </xf>
    <xf numFmtId="0" fontId="31" fillId="0" borderId="0" xfId="0" applyFont="1" applyFill="1" applyAlignment="1">
      <alignment horizontal="right" wrapText="1"/>
    </xf>
    <xf numFmtId="0" fontId="31" fillId="0" borderId="0" xfId="0" quotePrefix="1" applyFont="1" applyFill="1" applyAlignment="1">
      <alignment horizontal="right" wrapText="1"/>
    </xf>
    <xf numFmtId="9" fontId="31" fillId="0" borderId="0" xfId="79" quotePrefix="1" applyNumberFormat="1" applyFont="1" applyFill="1" applyBorder="1" applyAlignment="1">
      <alignment horizontal="right"/>
    </xf>
    <xf numFmtId="164" fontId="31" fillId="0" borderId="0" xfId="0" applyNumberFormat="1" applyFont="1" applyFill="1"/>
    <xf numFmtId="1" fontId="30" fillId="0" borderId="0" xfId="0" applyNumberFormat="1" applyFont="1" applyFill="1" applyAlignment="1">
      <alignment horizontal="right"/>
    </xf>
    <xf numFmtId="0" fontId="31" fillId="0" borderId="0" xfId="0" applyFont="1" applyFill="1"/>
    <xf numFmtId="2" fontId="26" fillId="0" borderId="0" xfId="0" applyNumberFormat="1" applyFont="1" applyFill="1"/>
    <xf numFmtId="0" fontId="26" fillId="0" borderId="0" xfId="0" applyFont="1" applyFill="1" applyAlignment="1">
      <alignment horizontal="right"/>
    </xf>
    <xf numFmtId="0" fontId="43" fillId="0" borderId="0" xfId="61" applyFont="1" applyFill="1"/>
    <xf numFmtId="0" fontId="0" fillId="0" borderId="0" xfId="72" applyFont="1" applyFill="1"/>
    <xf numFmtId="0" fontId="31" fillId="0" borderId="1" xfId="0" applyFont="1" applyFill="1" applyBorder="1"/>
    <xf numFmtId="170" fontId="31" fillId="0" borderId="1" xfId="73" quotePrefix="1" applyNumberFormat="1" applyFont="1" applyFill="1" applyBorder="1" applyAlignment="1">
      <alignment horizontal="right"/>
    </xf>
    <xf numFmtId="3" fontId="20" fillId="0" borderId="0" xfId="73" quotePrefix="1" applyNumberFormat="1" applyFont="1" applyFill="1" applyBorder="1" applyAlignment="1">
      <alignment horizontal="right"/>
    </xf>
    <xf numFmtId="2" fontId="20" fillId="0" borderId="0" xfId="0" applyNumberFormat="1" applyFont="1" applyFill="1" applyAlignment="1">
      <alignment horizontal="center"/>
    </xf>
    <xf numFmtId="9" fontId="20" fillId="0" borderId="0" xfId="79" quotePrefix="1" applyNumberFormat="1" applyFont="1" applyFill="1" applyBorder="1" applyAlignment="1">
      <alignment horizontal="right"/>
    </xf>
    <xf numFmtId="164" fontId="20" fillId="0" borderId="0" xfId="0" applyNumberFormat="1" applyFont="1" applyFill="1"/>
    <xf numFmtId="0" fontId="31" fillId="0" borderId="1" xfId="0" applyFont="1" applyFill="1" applyBorder="1" applyAlignment="1">
      <alignment horizontal="right" wrapText="1"/>
    </xf>
    <xf numFmtId="0" fontId="31" fillId="0" borderId="0" xfId="0" applyFont="1" applyFill="1" applyBorder="1" applyAlignment="1">
      <alignment horizontal="right" wrapText="1"/>
    </xf>
    <xf numFmtId="0" fontId="30" fillId="0" borderId="0" xfId="0" applyFont="1" applyFill="1" applyBorder="1"/>
    <xf numFmtId="0" fontId="30" fillId="0" borderId="0" xfId="72" applyFont="1" applyFill="1" applyBorder="1"/>
    <xf numFmtId="2" fontId="30" fillId="0" borderId="0" xfId="0" applyNumberFormat="1" applyFont="1" applyFill="1" applyBorder="1" applyAlignment="1">
      <alignment horizontal="center"/>
    </xf>
    <xf numFmtId="0" fontId="0" fillId="0" borderId="0" xfId="0"/>
    <xf numFmtId="0" fontId="31" fillId="0" borderId="2" xfId="0" applyFont="1" applyFill="1" applyBorder="1" applyAlignment="1">
      <alignment horizontal="center"/>
    </xf>
    <xf numFmtId="167" fontId="31" fillId="0" borderId="2" xfId="73" applyNumberFormat="1" applyFont="1" applyFill="1" applyBorder="1" applyAlignment="1">
      <alignment horizontal="right"/>
    </xf>
    <xf numFmtId="1" fontId="31" fillId="0" borderId="0" xfId="73" quotePrefix="1" applyNumberFormat="1" applyFont="1" applyFill="1" applyBorder="1" applyAlignment="1">
      <alignment horizontal="right"/>
    </xf>
    <xf numFmtId="1" fontId="30" fillId="0" borderId="0" xfId="73" quotePrefix="1" applyNumberFormat="1" applyFont="1" applyFill="1" applyBorder="1" applyAlignment="1">
      <alignment horizontal="right"/>
    </xf>
    <xf numFmtId="170" fontId="30" fillId="0" borderId="0" xfId="73" quotePrefix="1" applyNumberFormat="1" applyFont="1" applyFill="1" applyBorder="1" applyAlignment="1">
      <alignment horizontal="right"/>
    </xf>
    <xf numFmtId="0" fontId="26" fillId="0" borderId="4" xfId="0" applyFont="1" applyFill="1" applyBorder="1"/>
    <xf numFmtId="170" fontId="26" fillId="0" borderId="4" xfId="73" quotePrefix="1" applyNumberFormat="1" applyFont="1" applyFill="1" applyBorder="1" applyAlignment="1">
      <alignment horizontal="right"/>
    </xf>
    <xf numFmtId="170" fontId="26" fillId="0" borderId="4" xfId="0" applyNumberFormat="1" applyFont="1" applyFill="1" applyBorder="1"/>
    <xf numFmtId="3" fontId="26" fillId="0" borderId="4" xfId="73" quotePrefix="1" applyNumberFormat="1" applyFont="1" applyFill="1" applyBorder="1" applyAlignment="1">
      <alignment horizontal="right"/>
    </xf>
    <xf numFmtId="2" fontId="26" fillId="0" borderId="4" xfId="0" applyNumberFormat="1" applyFont="1" applyFill="1" applyBorder="1" applyAlignment="1">
      <alignment horizontal="center"/>
    </xf>
    <xf numFmtId="0" fontId="55" fillId="0" borderId="0" xfId="0" applyFont="1" applyFill="1"/>
    <xf numFmtId="0" fontId="22" fillId="0" borderId="0" xfId="42" applyFont="1" applyFill="1" applyAlignment="1"/>
    <xf numFmtId="0" fontId="0" fillId="0" borderId="0" xfId="42" applyFont="1" applyFill="1" applyAlignment="1"/>
    <xf numFmtId="0" fontId="53" fillId="0" borderId="0" xfId="34" applyFont="1" applyFill="1" applyAlignment="1" applyProtection="1"/>
    <xf numFmtId="0" fontId="53" fillId="0" borderId="0" xfId="34" applyFont="1" applyAlignment="1" applyProtection="1"/>
    <xf numFmtId="0" fontId="0" fillId="0" borderId="0" xfId="0"/>
    <xf numFmtId="0" fontId="20" fillId="0" borderId="0" xfId="0" applyFont="1" applyFill="1"/>
    <xf numFmtId="0" fontId="84" fillId="0" borderId="0" xfId="75" applyFont="1" applyFill="1" applyAlignment="1">
      <alignment vertical="top"/>
    </xf>
    <xf numFmtId="0" fontId="0" fillId="0" borderId="0" xfId="72" applyFont="1" applyFill="1" applyAlignment="1">
      <alignment horizontal="left"/>
    </xf>
    <xf numFmtId="0" fontId="0" fillId="0" borderId="0" xfId="0"/>
    <xf numFmtId="1" fontId="20" fillId="0" borderId="0" xfId="73" applyNumberFormat="1" applyFont="1" applyFill="1" applyBorder="1" applyAlignment="1">
      <alignment horizontal="right"/>
    </xf>
    <xf numFmtId="0" fontId="20" fillId="0" borderId="0" xfId="73" applyFont="1" applyBorder="1" applyAlignment="1">
      <alignment horizontal="left"/>
    </xf>
    <xf numFmtId="0" fontId="20" fillId="0" borderId="0" xfId="54" applyFont="1" applyAlignment="1">
      <alignment vertical="top"/>
    </xf>
    <xf numFmtId="0" fontId="31" fillId="0" borderId="0" xfId="0" applyFont="1" applyFill="1"/>
    <xf numFmtId="0" fontId="0" fillId="0" borderId="0" xfId="72" applyFont="1" applyFill="1"/>
    <xf numFmtId="167" fontId="33" fillId="0" borderId="0" xfId="73" applyNumberFormat="1" applyFont="1" applyFill="1" applyBorder="1" applyAlignment="1">
      <alignment horizontal="left" vertical="center"/>
    </xf>
    <xf numFmtId="0" fontId="17" fillId="0" borderId="0" xfId="0" applyFont="1"/>
    <xf numFmtId="0" fontId="17" fillId="0" borderId="0" xfId="0" applyFont="1" applyFill="1"/>
    <xf numFmtId="0" fontId="20" fillId="0" borderId="0" xfId="72" applyFont="1" applyFill="1"/>
    <xf numFmtId="0" fontId="20" fillId="0" borderId="0" xfId="0" applyFont="1"/>
    <xf numFmtId="0" fontId="20" fillId="0" borderId="0" xfId="0" applyFont="1" applyFill="1"/>
    <xf numFmtId="0" fontId="31" fillId="0" borderId="0" xfId="0" applyFont="1"/>
    <xf numFmtId="0" fontId="20" fillId="0" borderId="0" xfId="0" applyFont="1" applyFill="1" applyAlignment="1">
      <alignment horizontal="right"/>
    </xf>
    <xf numFmtId="0" fontId="20" fillId="0" borderId="1" xfId="0" applyFont="1" applyFill="1" applyBorder="1"/>
    <xf numFmtId="0" fontId="17" fillId="0" borderId="1" xfId="0" applyFont="1" applyFill="1" applyBorder="1"/>
    <xf numFmtId="3" fontId="31" fillId="0" borderId="0" xfId="0" applyNumberFormat="1" applyFont="1" applyFill="1"/>
    <xf numFmtId="3" fontId="20" fillId="0" borderId="0" xfId="0" applyNumberFormat="1" applyFont="1" applyFill="1"/>
    <xf numFmtId="0" fontId="19" fillId="0" borderId="0" xfId="0" applyFont="1" applyFill="1"/>
    <xf numFmtId="0" fontId="20" fillId="0" borderId="0" xfId="0" applyFont="1" applyFill="1" applyBorder="1"/>
    <xf numFmtId="0" fontId="19" fillId="0" borderId="0" xfId="72" applyFont="1" applyFill="1"/>
    <xf numFmtId="0" fontId="20" fillId="0" borderId="0" xfId="72" applyFont="1" applyFill="1" applyBorder="1"/>
    <xf numFmtId="2" fontId="20" fillId="0" borderId="0" xfId="0" applyNumberFormat="1" applyFont="1" applyFill="1" applyBorder="1" applyAlignment="1">
      <alignment horizontal="center"/>
    </xf>
    <xf numFmtId="0" fontId="20" fillId="0" borderId="4" xfId="0" applyFont="1" applyFill="1" applyBorder="1"/>
    <xf numFmtId="3" fontId="20" fillId="0" borderId="4" xfId="73" quotePrefix="1" applyNumberFormat="1" applyFont="1" applyFill="1" applyBorder="1" applyAlignment="1">
      <alignment horizontal="right"/>
    </xf>
    <xf numFmtId="2" fontId="20" fillId="0" borderId="4" xfId="0" applyNumberFormat="1" applyFont="1" applyFill="1" applyBorder="1" applyAlignment="1">
      <alignment horizontal="center"/>
    </xf>
    <xf numFmtId="2" fontId="19" fillId="0" borderId="0" xfId="0" applyNumberFormat="1" applyFont="1" applyFill="1" applyBorder="1" applyAlignment="1">
      <alignment horizontal="center"/>
    </xf>
    <xf numFmtId="3" fontId="19" fillId="0" borderId="0" xfId="72" applyNumberFormat="1" applyFont="1" applyFill="1"/>
    <xf numFmtId="0" fontId="0" fillId="0" borderId="0" xfId="0"/>
    <xf numFmtId="0" fontId="28" fillId="0" borderId="0" xfId="0" applyFont="1" applyFill="1"/>
    <xf numFmtId="0" fontId="30" fillId="0" borderId="0" xfId="72" applyFont="1" applyFill="1"/>
    <xf numFmtId="0" fontId="95" fillId="0" borderId="0" xfId="54" applyFont="1"/>
    <xf numFmtId="0" fontId="0" fillId="0" borderId="0" xfId="73" applyFont="1" applyFill="1" applyBorder="1" applyAlignment="1">
      <alignment horizontal="left"/>
    </xf>
    <xf numFmtId="0" fontId="0" fillId="0" borderId="0" xfId="0"/>
    <xf numFmtId="0" fontId="17" fillId="0" borderId="0" xfId="73" applyFont="1" applyAlignment="1">
      <alignment horizontal="left" wrapText="1"/>
    </xf>
    <xf numFmtId="0" fontId="33" fillId="0" borderId="0" xfId="0" applyFont="1"/>
    <xf numFmtId="0" fontId="20" fillId="0" borderId="0" xfId="0" applyFont="1"/>
    <xf numFmtId="0" fontId="20" fillId="0" borderId="0" xfId="0" applyFont="1" applyAlignment="1">
      <alignment horizontal="center" vertical="top" wrapText="1"/>
    </xf>
    <xf numFmtId="0" fontId="20" fillId="0" borderId="0" xfId="49" applyFont="1" applyAlignment="1">
      <alignment horizontal="left" vertical="top"/>
    </xf>
    <xf numFmtId="0" fontId="20" fillId="0" borderId="0" xfId="0" applyFont="1"/>
    <xf numFmtId="0" fontId="67" fillId="2" borderId="0" xfId="36" applyFont="1" applyFill="1" applyAlignment="1" applyProtection="1"/>
    <xf numFmtId="0" fontId="28" fillId="0" borderId="0" xfId="54" applyFont="1" applyBorder="1"/>
    <xf numFmtId="0" fontId="33" fillId="0" borderId="0" xfId="0" applyFont="1" applyAlignment="1"/>
    <xf numFmtId="3" fontId="20" fillId="2" borderId="0" xfId="71" applyNumberFormat="1" applyFont="1" applyFill="1" applyAlignment="1">
      <alignment horizontal="right"/>
    </xf>
    <xf numFmtId="3" fontId="20" fillId="2" borderId="0" xfId="192" applyNumberFormat="1" applyFill="1"/>
    <xf numFmtId="0" fontId="53" fillId="0" borderId="0" xfId="34" applyFont="1" applyFill="1" applyAlignment="1" applyProtection="1"/>
    <xf numFmtId="0" fontId="22" fillId="0" borderId="0" xfId="73" applyFont="1" applyFill="1" applyAlignment="1">
      <alignment horizontal="left" wrapText="1"/>
    </xf>
    <xf numFmtId="0" fontId="22" fillId="0" borderId="0" xfId="73" applyFont="1" applyFill="1" applyAlignment="1">
      <alignment horizontal="left"/>
    </xf>
    <xf numFmtId="0" fontId="0" fillId="0" borderId="0" xfId="72" applyFont="1" applyFill="1"/>
    <xf numFmtId="0" fontId="22" fillId="0" borderId="0" xfId="72" applyFont="1" applyFill="1"/>
    <xf numFmtId="0" fontId="17" fillId="0" borderId="0" xfId="73" applyFont="1" applyFill="1" applyAlignment="1">
      <alignment horizontal="left" vertical="center"/>
    </xf>
    <xf numFmtId="0" fontId="0" fillId="0" borderId="0" xfId="73" applyFont="1" applyFill="1" applyBorder="1" applyAlignment="1"/>
    <xf numFmtId="0" fontId="31" fillId="0" borderId="0" xfId="72" applyFont="1" applyFill="1"/>
    <xf numFmtId="0" fontId="30" fillId="0" borderId="0" xfId="72" applyFont="1" applyFill="1"/>
    <xf numFmtId="0" fontId="20" fillId="0" borderId="0" xfId="72" applyFont="1" applyFill="1"/>
    <xf numFmtId="0" fontId="20" fillId="0" borderId="0" xfId="0" applyFont="1" applyFill="1"/>
    <xf numFmtId="0" fontId="17" fillId="0" borderId="0" xfId="73" applyFont="1" applyBorder="1" applyAlignment="1">
      <alignment vertical="center"/>
    </xf>
    <xf numFmtId="0" fontId="0" fillId="0" borderId="0" xfId="73" applyFont="1" applyBorder="1" applyAlignment="1"/>
    <xf numFmtId="0" fontId="31" fillId="0" borderId="0" xfId="0" applyFont="1" applyFill="1"/>
    <xf numFmtId="0" fontId="20" fillId="0" borderId="0" xfId="72" applyFont="1" applyFill="1"/>
    <xf numFmtId="0" fontId="20" fillId="0" borderId="0" xfId="0" applyFont="1" applyFill="1"/>
    <xf numFmtId="0" fontId="17" fillId="0" borderId="1" xfId="73" applyFont="1" applyFill="1" applyBorder="1" applyAlignment="1">
      <alignment vertical="center"/>
    </xf>
    <xf numFmtId="0" fontId="31" fillId="0" borderId="0" xfId="73" applyFont="1" applyFill="1" applyAlignment="1">
      <alignment horizontal="center"/>
    </xf>
    <xf numFmtId="0" fontId="31" fillId="0" borderId="0" xfId="73" applyFont="1" applyFill="1" applyAlignment="1">
      <alignment horizontal="left"/>
    </xf>
    <xf numFmtId="0" fontId="31" fillId="0" borderId="3" xfId="73" applyFont="1" applyFill="1" applyBorder="1" applyAlignment="1">
      <alignment horizontal="center"/>
    </xf>
    <xf numFmtId="1" fontId="20" fillId="0" borderId="0" xfId="73" applyNumberFormat="1" applyFont="1" applyFill="1" applyBorder="1" applyAlignment="1">
      <alignment horizontal="right" vertical="center" indent="1"/>
    </xf>
    <xf numFmtId="0" fontId="30" fillId="0" borderId="0" xfId="73" applyFont="1" applyFill="1" applyAlignment="1">
      <alignment horizontal="left"/>
    </xf>
    <xf numFmtId="0" fontId="22" fillId="0" borderId="0" xfId="0" applyFont="1" applyFill="1" applyBorder="1" applyAlignment="1">
      <alignment vertical="top"/>
    </xf>
    <xf numFmtId="1" fontId="22" fillId="0" borderId="0" xfId="72" applyNumberFormat="1" applyFont="1" applyFill="1"/>
    <xf numFmtId="0" fontId="31" fillId="0" borderId="0" xfId="73" applyFont="1" applyFill="1" applyBorder="1" applyAlignment="1">
      <alignment horizontal="center"/>
    </xf>
    <xf numFmtId="0" fontId="30" fillId="0" borderId="0" xfId="54" applyFont="1" applyFill="1" applyBorder="1" applyAlignment="1"/>
    <xf numFmtId="0" fontId="22" fillId="0" borderId="0" xfId="60" applyFont="1" applyFill="1" applyBorder="1" applyAlignment="1"/>
    <xf numFmtId="0" fontId="30" fillId="0" borderId="4" xfId="54" applyFont="1" applyFill="1" applyBorder="1" applyAlignment="1"/>
    <xf numFmtId="0" fontId="22" fillId="0" borderId="0" xfId="60" applyFill="1" applyBorder="1" applyAlignment="1"/>
    <xf numFmtId="0" fontId="30" fillId="0" borderId="4" xfId="73" applyFont="1" applyFill="1" applyBorder="1" applyAlignment="1">
      <alignment horizontal="left"/>
    </xf>
    <xf numFmtId="1" fontId="22" fillId="0" borderId="0" xfId="72" applyNumberFormat="1" applyFont="1" applyFill="1" applyAlignment="1">
      <alignment vertical="top"/>
    </xf>
    <xf numFmtId="0" fontId="31" fillId="0" borderId="3" xfId="73" applyFont="1" applyFill="1" applyBorder="1" applyAlignment="1">
      <alignment vertical="center" wrapText="1"/>
    </xf>
    <xf numFmtId="0" fontId="19" fillId="0" borderId="1" xfId="50" applyFont="1" applyFill="1" applyBorder="1"/>
    <xf numFmtId="0" fontId="43" fillId="0" borderId="0" xfId="73" applyFont="1" applyFill="1" applyAlignment="1">
      <alignment horizontal="left" vertical="top"/>
    </xf>
    <xf numFmtId="0" fontId="22" fillId="0" borderId="0" xfId="72" applyFont="1" applyFill="1" applyAlignment="1">
      <alignment vertical="top"/>
    </xf>
    <xf numFmtId="0" fontId="17" fillId="0" borderId="0" xfId="72" applyFont="1" applyFill="1"/>
    <xf numFmtId="0" fontId="17" fillId="0" borderId="0" xfId="73" applyFont="1" applyFill="1"/>
    <xf numFmtId="1" fontId="17" fillId="0" borderId="0" xfId="73" applyNumberFormat="1" applyFont="1" applyFill="1" applyAlignment="1">
      <alignment vertical="center"/>
    </xf>
    <xf numFmtId="1" fontId="44" fillId="0" borderId="0" xfId="72" applyNumberFormat="1" applyFont="1" applyFill="1" applyBorder="1" applyAlignment="1">
      <alignment horizontal="center" vertical="center" wrapText="1"/>
    </xf>
    <xf numFmtId="1" fontId="44" fillId="0" borderId="0" xfId="72" applyNumberFormat="1" applyFont="1" applyFill="1" applyAlignment="1">
      <alignment horizontal="center" vertical="center" wrapText="1"/>
    </xf>
    <xf numFmtId="0" fontId="20" fillId="0" borderId="3" xfId="73" applyFont="1" applyFill="1" applyBorder="1" applyAlignment="1">
      <alignment horizontal="center"/>
    </xf>
    <xf numFmtId="1" fontId="20" fillId="0" borderId="3" xfId="73" applyNumberFormat="1" applyFont="1" applyFill="1" applyBorder="1" applyAlignment="1">
      <alignment horizontal="center"/>
    </xf>
    <xf numFmtId="0" fontId="31" fillId="0" borderId="0" xfId="73" applyFont="1" applyFill="1" applyBorder="1"/>
    <xf numFmtId="168" fontId="44" fillId="0" borderId="0" xfId="72" applyNumberFormat="1" applyFont="1" applyFill="1"/>
    <xf numFmtId="0" fontId="20" fillId="0" borderId="1" xfId="73" applyFont="1" applyFill="1" applyBorder="1" applyAlignment="1">
      <alignment horizontal="center"/>
    </xf>
    <xf numFmtId="0" fontId="50" fillId="0" borderId="0" xfId="73" applyFont="1" applyFill="1"/>
    <xf numFmtId="169" fontId="22" fillId="0" borderId="0" xfId="72" applyNumberFormat="1" applyFont="1" applyFill="1"/>
    <xf numFmtId="1" fontId="20" fillId="0" borderId="1" xfId="73" applyNumberFormat="1" applyFont="1" applyFill="1" applyBorder="1" applyAlignment="1">
      <alignment horizontal="center"/>
    </xf>
    <xf numFmtId="0" fontId="44" fillId="0" borderId="0" xfId="72" applyFont="1" applyFill="1" applyBorder="1"/>
    <xf numFmtId="0" fontId="31" fillId="0" borderId="0" xfId="72" applyFont="1" applyFill="1" applyBorder="1"/>
    <xf numFmtId="0" fontId="20" fillId="0" borderId="4" xfId="54" applyFont="1" applyFill="1" applyBorder="1"/>
    <xf numFmtId="1" fontId="20" fillId="0" borderId="0" xfId="72" applyNumberFormat="1" applyFont="1" applyFill="1"/>
    <xf numFmtId="0" fontId="26" fillId="0" borderId="0" xfId="50" applyFont="1" applyFill="1"/>
    <xf numFmtId="0" fontId="30" fillId="0" borderId="4" xfId="54" applyFont="1" applyFill="1" applyBorder="1"/>
    <xf numFmtId="0" fontId="30" fillId="0" borderId="0" xfId="73" applyFont="1" applyFill="1" applyBorder="1" applyAlignment="1"/>
    <xf numFmtId="0" fontId="30" fillId="0" borderId="5" xfId="73" applyFont="1" applyFill="1" applyBorder="1" applyAlignment="1">
      <alignment wrapText="1"/>
    </xf>
    <xf numFmtId="0" fontId="0" fillId="0" borderId="0" xfId="0" applyFill="1" applyBorder="1" applyAlignment="1">
      <alignment wrapText="1"/>
    </xf>
    <xf numFmtId="0" fontId="26" fillId="0" borderId="0" xfId="57" applyFont="1" applyFill="1"/>
    <xf numFmtId="0" fontId="18" fillId="0" borderId="0" xfId="73" applyFont="1" applyFill="1"/>
    <xf numFmtId="0" fontId="17" fillId="0" borderId="1" xfId="72" applyFont="1" applyFill="1" applyBorder="1"/>
    <xf numFmtId="1" fontId="20" fillId="0" borderId="0" xfId="0" applyNumberFormat="1" applyFont="1" applyFill="1" applyAlignment="1">
      <alignment horizontal="center"/>
    </xf>
    <xf numFmtId="171" fontId="20" fillId="0" borderId="0" xfId="79" applyNumberFormat="1" applyFont="1" applyFill="1" applyAlignment="1">
      <alignment horizontal="center"/>
    </xf>
    <xf numFmtId="171" fontId="20" fillId="0" borderId="0" xfId="0" applyNumberFormat="1" applyFont="1" applyFill="1"/>
    <xf numFmtId="0" fontId="27" fillId="0" borderId="1" xfId="73" applyFont="1" applyFill="1" applyBorder="1"/>
    <xf numFmtId="0" fontId="26" fillId="0" borderId="1" xfId="73" applyFont="1" applyFill="1" applyBorder="1"/>
    <xf numFmtId="1" fontId="26" fillId="0" borderId="1" xfId="73" applyNumberFormat="1" applyFont="1" applyFill="1" applyBorder="1"/>
    <xf numFmtId="0" fontId="22" fillId="0" borderId="0" xfId="57" applyFont="1" applyFill="1"/>
    <xf numFmtId="1" fontId="20" fillId="0" borderId="0" xfId="73" applyNumberFormat="1" applyFont="1" applyFill="1" applyBorder="1" applyAlignment="1">
      <alignment horizontal="right" vertical="center" indent="3"/>
    </xf>
    <xf numFmtId="0" fontId="53" fillId="0" borderId="0" xfId="34" applyFont="1" applyAlignment="1" applyProtection="1"/>
    <xf numFmtId="0" fontId="0" fillId="0" borderId="0" xfId="0"/>
    <xf numFmtId="0" fontId="28" fillId="0" borderId="0" xfId="0" applyFont="1" applyAlignment="1">
      <alignment horizontal="left"/>
    </xf>
    <xf numFmtId="3" fontId="30" fillId="0" borderId="0" xfId="73" quotePrefix="1" applyNumberFormat="1" applyFont="1" applyFill="1" applyBorder="1" applyAlignment="1">
      <alignment horizontal="right"/>
    </xf>
    <xf numFmtId="170" fontId="30" fillId="0" borderId="0" xfId="0" applyNumberFormat="1" applyFont="1" applyFill="1" applyBorder="1"/>
    <xf numFmtId="0" fontId="26" fillId="0" borderId="0" xfId="0" applyFont="1" applyBorder="1"/>
    <xf numFmtId="0" fontId="31" fillId="0" borderId="0" xfId="65" applyFont="1" applyBorder="1" applyAlignment="1">
      <alignment horizontal="center" vertical="center" wrapText="1"/>
    </xf>
    <xf numFmtId="0" fontId="31" fillId="0" borderId="0" xfId="0" applyFont="1" applyBorder="1" applyAlignment="1">
      <alignment horizontal="center" vertical="center"/>
    </xf>
    <xf numFmtId="3" fontId="30" fillId="0" borderId="0" xfId="0" applyNumberFormat="1" applyFont="1" applyAlignment="1">
      <alignment horizontal="center"/>
    </xf>
    <xf numFmtId="3" fontId="30" fillId="0" borderId="0" xfId="0" applyNumberFormat="1" applyFont="1" applyFill="1" applyAlignment="1">
      <alignment horizontal="center"/>
    </xf>
    <xf numFmtId="164" fontId="30" fillId="0" borderId="0" xfId="0" applyNumberFormat="1" applyFont="1" applyAlignment="1">
      <alignment horizontal="right"/>
    </xf>
    <xf numFmtId="0" fontId="31" fillId="0" borderId="0" xfId="65" applyFont="1" applyFill="1" applyBorder="1" applyAlignment="1">
      <alignment horizontal="center" vertical="center" wrapText="1"/>
    </xf>
    <xf numFmtId="0" fontId="68" fillId="0" borderId="0" xfId="0" applyFont="1" applyFill="1" applyAlignment="1">
      <alignment horizontal="left" vertical="top"/>
    </xf>
    <xf numFmtId="171" fontId="20" fillId="0" borderId="0" xfId="79" applyNumberFormat="1" applyFont="1" applyFill="1"/>
    <xf numFmtId="9" fontId="20" fillId="0" borderId="0" xfId="79" applyFont="1" applyFill="1"/>
    <xf numFmtId="1" fontId="31" fillId="0" borderId="0" xfId="0" applyNumberFormat="1" applyFont="1" applyFill="1" applyAlignment="1">
      <alignment horizontal="right"/>
    </xf>
    <xf numFmtId="0" fontId="113" fillId="0" borderId="0" xfId="0" applyFont="1"/>
    <xf numFmtId="1" fontId="20" fillId="0" borderId="0" xfId="0" applyNumberFormat="1" applyFont="1" applyFill="1"/>
    <xf numFmtId="0" fontId="33" fillId="0" borderId="0" xfId="0" applyFont="1"/>
    <xf numFmtId="0" fontId="20" fillId="0" borderId="0" xfId="0" applyFont="1"/>
    <xf numFmtId="0" fontId="20" fillId="0" borderId="0" xfId="0" applyFont="1" applyAlignment="1">
      <alignment wrapText="1"/>
    </xf>
    <xf numFmtId="0" fontId="33" fillId="0" borderId="0" xfId="0" applyFont="1"/>
    <xf numFmtId="0" fontId="20" fillId="0" borderId="0" xfId="0" applyFont="1"/>
    <xf numFmtId="0" fontId="20" fillId="0" borderId="0" xfId="0" applyFont="1" applyFill="1"/>
    <xf numFmtId="0" fontId="20" fillId="0" borderId="0" xfId="0" applyFont="1" applyAlignment="1">
      <alignment horizontal="right"/>
    </xf>
    <xf numFmtId="0" fontId="31" fillId="0" borderId="0" xfId="73" applyFont="1" applyFill="1" applyBorder="1" applyAlignment="1">
      <alignment horizontal="left"/>
    </xf>
    <xf numFmtId="0" fontId="0" fillId="0" borderId="0" xfId="72" applyFont="1" applyFill="1" applyAlignment="1">
      <alignment horizontal="left"/>
    </xf>
    <xf numFmtId="0" fontId="20" fillId="0" borderId="0" xfId="72" applyFont="1" applyFill="1"/>
    <xf numFmtId="0" fontId="53" fillId="0" borderId="0" xfId="34" applyFont="1" applyFill="1" applyAlignment="1" applyProtection="1"/>
    <xf numFmtId="0" fontId="0" fillId="0" borderId="0" xfId="73" applyFont="1" applyFill="1" applyBorder="1" applyAlignment="1">
      <alignment horizontal="left"/>
    </xf>
    <xf numFmtId="0" fontId="0" fillId="0" borderId="0" xfId="73" applyFont="1" applyFill="1" applyBorder="1" applyAlignment="1">
      <alignment horizontal="left" wrapText="1"/>
    </xf>
    <xf numFmtId="0" fontId="0" fillId="0" borderId="0" xfId="72" applyFont="1" applyFill="1" applyAlignment="1">
      <alignment horizontal="left"/>
    </xf>
    <xf numFmtId="0" fontId="0" fillId="0" borderId="0" xfId="0" applyFont="1" applyAlignment="1">
      <alignment horizontal="left" wrapText="1"/>
    </xf>
    <xf numFmtId="0" fontId="31" fillId="0" borderId="0" xfId="0" applyFont="1" applyFill="1" applyAlignment="1">
      <alignment horizontal="center" vertical="center" wrapText="1"/>
    </xf>
    <xf numFmtId="0" fontId="0" fillId="0" borderId="0" xfId="0"/>
    <xf numFmtId="0" fontId="28" fillId="0" borderId="0" xfId="0" applyFont="1" applyFill="1"/>
    <xf numFmtId="0" fontId="17" fillId="0" borderId="0" xfId="73" applyFont="1" applyAlignment="1">
      <alignment horizontal="left" wrapText="1"/>
    </xf>
    <xf numFmtId="0" fontId="20" fillId="0" borderId="0" xfId="72" applyFont="1" applyFill="1"/>
    <xf numFmtId="0" fontId="30" fillId="0" borderId="0" xfId="72" applyFont="1" applyFill="1"/>
    <xf numFmtId="0" fontId="20" fillId="0" borderId="0" xfId="0" applyFont="1" applyFill="1"/>
    <xf numFmtId="0" fontId="53" fillId="0" borderId="0" xfId="34" applyFont="1" applyAlignment="1" applyProtection="1"/>
    <xf numFmtId="0" fontId="0" fillId="0" borderId="0" xfId="0"/>
    <xf numFmtId="0" fontId="30" fillId="0" borderId="0" xfId="72" applyFont="1" applyFill="1"/>
    <xf numFmtId="0" fontId="20" fillId="0" borderId="0" xfId="72" applyFont="1" applyFill="1"/>
    <xf numFmtId="0" fontId="33" fillId="0" borderId="0" xfId="0" applyFont="1"/>
    <xf numFmtId="0" fontId="20" fillId="0" borderId="0" xfId="0" applyFont="1"/>
    <xf numFmtId="0" fontId="20" fillId="0" borderId="0" xfId="0" applyFont="1" applyAlignment="1">
      <alignment horizontal="center" vertical="top" wrapText="1"/>
    </xf>
    <xf numFmtId="0" fontId="20" fillId="0" borderId="0" xfId="0" applyFont="1" applyFill="1"/>
    <xf numFmtId="0" fontId="31" fillId="0" borderId="0" xfId="0" applyFont="1"/>
    <xf numFmtId="0" fontId="32" fillId="0" borderId="0" xfId="0" applyFont="1" applyAlignment="1">
      <alignment horizontal="left"/>
    </xf>
    <xf numFmtId="0" fontId="33" fillId="0" borderId="0" xfId="0" applyFont="1" applyAlignment="1">
      <alignment horizontal="left"/>
    </xf>
    <xf numFmtId="167" fontId="31" fillId="0" borderId="0" xfId="73" quotePrefix="1" applyNumberFormat="1" applyFont="1" applyFill="1" applyBorder="1" applyAlignment="1">
      <alignment horizontal="center"/>
    </xf>
    <xf numFmtId="0" fontId="26" fillId="0" borderId="0" xfId="73" applyFont="1" applyBorder="1" applyAlignment="1">
      <alignment horizontal="left"/>
    </xf>
    <xf numFmtId="0" fontId="26" fillId="0" borderId="0" xfId="73" applyFont="1" applyBorder="1" applyAlignment="1"/>
    <xf numFmtId="165" fontId="19" fillId="0" borderId="0" xfId="73" applyNumberFormat="1" applyFont="1" applyBorder="1" applyAlignment="1"/>
    <xf numFmtId="0" fontId="114" fillId="0" borderId="0" xfId="73" applyFont="1" applyFill="1" applyAlignment="1">
      <alignment vertical="center"/>
    </xf>
    <xf numFmtId="0" fontId="113" fillId="0" borderId="1" xfId="0" applyFont="1" applyFill="1" applyBorder="1"/>
    <xf numFmtId="1" fontId="20" fillId="0" borderId="0" xfId="73" quotePrefix="1" applyNumberFormat="1" applyFont="1" applyFill="1" applyBorder="1" applyAlignment="1">
      <alignment horizontal="right"/>
    </xf>
    <xf numFmtId="0" fontId="0" fillId="0" borderId="0" xfId="73" applyFont="1" applyFill="1" applyBorder="1" applyAlignment="1">
      <alignment horizontal="left"/>
    </xf>
    <xf numFmtId="0" fontId="60" fillId="2" borderId="0" xfId="42" applyNumberFormat="1" applyFont="1" applyFill="1" applyAlignment="1">
      <alignment horizontal="left"/>
    </xf>
    <xf numFmtId="3" fontId="31" fillId="2" borderId="0" xfId="181" applyNumberFormat="1" applyFont="1" applyFill="1"/>
    <xf numFmtId="3" fontId="20" fillId="2" borderId="0" xfId="181" applyNumberFormat="1" applyFont="1" applyFill="1"/>
    <xf numFmtId="3" fontId="31" fillId="2" borderId="0" xfId="181" applyNumberFormat="1" applyFont="1" applyFill="1" applyBorder="1"/>
    <xf numFmtId="3" fontId="20" fillId="2" borderId="0" xfId="192" applyNumberFormat="1" applyFont="1" applyFill="1" applyBorder="1"/>
    <xf numFmtId="3" fontId="31" fillId="2" borderId="0" xfId="181" applyNumberFormat="1" applyFont="1" applyFill="1"/>
    <xf numFmtId="3" fontId="31" fillId="2" borderId="2" xfId="181" applyNumberFormat="1" applyFont="1" applyFill="1" applyBorder="1"/>
    <xf numFmtId="0" fontId="68" fillId="0" borderId="0" xfId="0" applyFont="1" applyFill="1" applyAlignment="1">
      <alignment vertical="top"/>
    </xf>
    <xf numFmtId="0" fontId="34" fillId="0" borderId="6" xfId="45" applyFont="1" applyFill="1" applyBorder="1" applyAlignment="1">
      <alignment vertical="top"/>
    </xf>
    <xf numFmtId="164" fontId="30" fillId="0" borderId="0" xfId="0" applyNumberFormat="1" applyFont="1" applyFill="1" applyAlignment="1">
      <alignment horizontal="right"/>
    </xf>
    <xf numFmtId="1" fontId="30" fillId="0" borderId="0" xfId="51" applyNumberFormat="1" applyFont="1" applyFill="1" applyAlignment="1"/>
    <xf numFmtId="0" fontId="53" fillId="0" borderId="0" xfId="34" quotePrefix="1" applyNumberFormat="1" applyFont="1" applyFill="1" applyAlignment="1" applyProtection="1">
      <alignment horizontal="left" vertical="top" wrapText="1"/>
    </xf>
    <xf numFmtId="0" fontId="53" fillId="0" borderId="0" xfId="34" applyNumberFormat="1" applyFont="1" applyFill="1" applyAlignment="1" applyProtection="1">
      <alignment vertical="top" wrapText="1"/>
    </xf>
    <xf numFmtId="0" fontId="0" fillId="0" borderId="0" xfId="0"/>
    <xf numFmtId="0" fontId="83" fillId="0" borderId="0" xfId="0" applyFont="1" applyFill="1" applyAlignment="1">
      <alignment vertical="top"/>
    </xf>
    <xf numFmtId="0" fontId="0" fillId="0" borderId="0" xfId="73" applyFont="1" applyFill="1" applyAlignment="1">
      <alignment vertical="justify" wrapText="1"/>
    </xf>
    <xf numFmtId="0" fontId="43" fillId="0" borderId="0" xfId="0" applyFont="1" applyFill="1" applyAlignment="1"/>
    <xf numFmtId="0" fontId="43" fillId="0" borderId="0" xfId="0" applyFont="1" applyFill="1"/>
    <xf numFmtId="0" fontId="118" fillId="0" borderId="0" xfId="250" applyFont="1"/>
    <xf numFmtId="0" fontId="5" fillId="0" borderId="0" xfId="250"/>
    <xf numFmtId="0" fontId="5" fillId="0" borderId="4" xfId="250" applyBorder="1"/>
    <xf numFmtId="172" fontId="0" fillId="0" borderId="4" xfId="265" applyNumberFormat="1" applyFont="1" applyBorder="1"/>
    <xf numFmtId="172" fontId="0" fillId="0" borderId="0" xfId="265" applyNumberFormat="1" applyFont="1"/>
    <xf numFmtId="0" fontId="83" fillId="0" borderId="0" xfId="250" applyFont="1" applyAlignment="1">
      <alignment wrapText="1"/>
    </xf>
    <xf numFmtId="0" fontId="20" fillId="0" borderId="0" xfId="73" applyNumberFormat="1" applyFont="1" applyFill="1" applyBorder="1" applyAlignment="1">
      <alignment horizontal="center"/>
    </xf>
    <xf numFmtId="0" fontId="22" fillId="0" borderId="0" xfId="72" applyFont="1"/>
    <xf numFmtId="0" fontId="0" fillId="0" borderId="0" xfId="0"/>
    <xf numFmtId="0" fontId="0" fillId="0" borderId="0" xfId="73" applyFont="1" applyFill="1" applyAlignment="1">
      <alignment wrapText="1"/>
    </xf>
    <xf numFmtId="0" fontId="22" fillId="0" borderId="0" xfId="72" applyFont="1"/>
    <xf numFmtId="0" fontId="0" fillId="0" borderId="0" xfId="72" applyFont="1" applyFill="1"/>
    <xf numFmtId="0" fontId="20" fillId="0" borderId="0" xfId="72" applyFont="1" applyFill="1"/>
    <xf numFmtId="0" fontId="0" fillId="0" borderId="0" xfId="0" applyFont="1" applyAlignment="1">
      <alignment wrapText="1"/>
    </xf>
    <xf numFmtId="0" fontId="20" fillId="0" borderId="0" xfId="0" applyFont="1"/>
    <xf numFmtId="0" fontId="20" fillId="0" borderId="0" xfId="0" applyFont="1" applyFill="1"/>
    <xf numFmtId="0" fontId="31" fillId="0" borderId="0" xfId="0" applyFont="1"/>
    <xf numFmtId="0" fontId="0" fillId="0" borderId="0" xfId="0"/>
    <xf numFmtId="0" fontId="31" fillId="0" borderId="0" xfId="0" applyFont="1"/>
    <xf numFmtId="164" fontId="20" fillId="0" borderId="0" xfId="0" applyNumberFormat="1" applyFont="1"/>
    <xf numFmtId="0" fontId="26" fillId="0" borderId="1" xfId="72" applyFont="1" applyFill="1" applyBorder="1"/>
    <xf numFmtId="0" fontId="44" fillId="0" borderId="2" xfId="73" applyFont="1" applyBorder="1" applyAlignment="1">
      <alignment horizontal="center"/>
    </xf>
    <xf numFmtId="0" fontId="20" fillId="0" borderId="0" xfId="49" applyFont="1" applyFill="1" applyAlignment="1">
      <alignment vertical="top"/>
    </xf>
    <xf numFmtId="164" fontId="31" fillId="0" borderId="0" xfId="0" applyNumberFormat="1" applyFont="1"/>
    <xf numFmtId="2" fontId="20" fillId="0" borderId="0" xfId="0" applyNumberFormat="1" applyFont="1" applyFill="1"/>
    <xf numFmtId="0" fontId="53" fillId="0" borderId="0" xfId="34" applyFont="1" applyAlignment="1" applyProtection="1"/>
    <xf numFmtId="0" fontId="0" fillId="0" borderId="0" xfId="72" applyFont="1" applyFill="1" applyAlignment="1">
      <alignment horizontal="left"/>
    </xf>
    <xf numFmtId="0" fontId="0" fillId="0" borderId="0" xfId="73" applyFont="1" applyFill="1" applyBorder="1" applyAlignment="1">
      <alignment horizontal="left" vertical="top"/>
    </xf>
    <xf numFmtId="0" fontId="22" fillId="0" borderId="0" xfId="72" applyFont="1" applyFill="1" applyAlignment="1">
      <alignment vertical="top"/>
    </xf>
    <xf numFmtId="0" fontId="22" fillId="0" borderId="0" xfId="72" applyFont="1" applyFill="1"/>
    <xf numFmtId="0" fontId="28" fillId="0" borderId="0" xfId="0" applyFont="1"/>
    <xf numFmtId="0" fontId="0" fillId="0" borderId="0" xfId="0"/>
    <xf numFmtId="0" fontId="17" fillId="0" borderId="0" xfId="75" applyFont="1" applyAlignment="1">
      <alignment horizontal="left" vertical="top"/>
    </xf>
    <xf numFmtId="0" fontId="20" fillId="0" borderId="0" xfId="0" applyFont="1"/>
    <xf numFmtId="0" fontId="17" fillId="0" borderId="0" xfId="49" applyFont="1" applyAlignment="1">
      <alignment horizontal="left" vertical="top" wrapText="1"/>
    </xf>
    <xf numFmtId="0" fontId="31" fillId="0" borderId="0" xfId="0" applyFont="1"/>
    <xf numFmtId="0" fontId="5" fillId="0" borderId="0" xfId="250"/>
    <xf numFmtId="0" fontId="22" fillId="0" borderId="0" xfId="57" applyFont="1" applyFill="1"/>
    <xf numFmtId="0" fontId="22" fillId="0" borderId="0" xfId="72" applyFont="1"/>
    <xf numFmtId="0" fontId="22" fillId="0" borderId="0" xfId="73" applyFont="1" applyFill="1" applyAlignment="1">
      <alignment horizontal="left"/>
    </xf>
    <xf numFmtId="0" fontId="22" fillId="0" borderId="0" xfId="72" applyFont="1" applyFill="1" applyAlignment="1">
      <alignment vertical="top"/>
    </xf>
    <xf numFmtId="0" fontId="22" fillId="0" borderId="0" xfId="72" applyFont="1" applyFill="1"/>
    <xf numFmtId="0" fontId="0" fillId="0" borderId="0" xfId="73" applyFont="1" applyFill="1" applyBorder="1" applyAlignment="1"/>
    <xf numFmtId="0" fontId="20" fillId="0" borderId="0" xfId="72" applyFont="1" applyFill="1"/>
    <xf numFmtId="0" fontId="90" fillId="0" borderId="0" xfId="0" applyFont="1" applyFill="1" applyBorder="1" applyAlignment="1">
      <alignment horizontal="left" vertical="top" wrapText="1"/>
    </xf>
    <xf numFmtId="0" fontId="122" fillId="0" borderId="0" xfId="0" applyFont="1" applyFill="1" applyBorder="1" applyAlignment="1">
      <alignment horizontal="left" vertical="top"/>
    </xf>
    <xf numFmtId="0" fontId="87" fillId="0" borderId="0" xfId="0" applyFont="1" applyFill="1" applyBorder="1" applyAlignment="1">
      <alignment horizontal="left" vertical="top" wrapText="1"/>
    </xf>
    <xf numFmtId="0" fontId="87" fillId="0" borderId="0" xfId="0" applyFont="1" applyFill="1" applyBorder="1" applyAlignment="1">
      <alignment horizontal="left" vertical="top"/>
    </xf>
    <xf numFmtId="0" fontId="124" fillId="0" borderId="0" xfId="250" applyFont="1"/>
    <xf numFmtId="0" fontId="53" fillId="0" borderId="0" xfId="34" applyFont="1" applyFill="1" applyAlignment="1" applyProtection="1"/>
    <xf numFmtId="0" fontId="0" fillId="0" borderId="0" xfId="73" applyFont="1" applyFill="1" applyAlignment="1">
      <alignment horizontal="left" vertical="justify" wrapText="1"/>
    </xf>
    <xf numFmtId="0" fontId="20" fillId="0" borderId="1" xfId="73" applyFont="1" applyBorder="1" applyAlignment="1">
      <alignment horizontal="left"/>
    </xf>
    <xf numFmtId="166" fontId="20" fillId="0" borderId="0" xfId="73" applyNumberFormat="1" applyFont="1" applyBorder="1" applyAlignment="1"/>
    <xf numFmtId="166" fontId="20" fillId="0" borderId="1" xfId="73" applyNumberFormat="1" applyFont="1" applyBorder="1" applyAlignment="1"/>
    <xf numFmtId="0" fontId="28" fillId="0" borderId="0" xfId="0" applyFont="1" applyFill="1"/>
    <xf numFmtId="0" fontId="20" fillId="0" borderId="0" xfId="0" applyFont="1"/>
    <xf numFmtId="0" fontId="20" fillId="0" borderId="0" xfId="0" applyFont="1" applyAlignment="1">
      <alignment horizontal="center" vertical="top" wrapText="1"/>
    </xf>
    <xf numFmtId="0" fontId="20" fillId="0" borderId="0" xfId="0" applyFont="1" applyFill="1"/>
    <xf numFmtId="0" fontId="0" fillId="0" borderId="0" xfId="73" applyFont="1" applyFill="1" applyBorder="1" applyAlignment="1">
      <alignment vertical="top" wrapText="1"/>
    </xf>
    <xf numFmtId="0" fontId="22" fillId="0" borderId="0" xfId="72" applyFont="1" applyFill="1" applyAlignment="1">
      <alignment vertical="top"/>
    </xf>
    <xf numFmtId="0" fontId="0" fillId="0" borderId="0" xfId="0" applyFill="1" applyAlignment="1">
      <alignment vertical="top" wrapText="1"/>
    </xf>
    <xf numFmtId="0" fontId="22" fillId="0" borderId="0" xfId="72" applyFont="1" applyFill="1"/>
    <xf numFmtId="0" fontId="0" fillId="0" borderId="0" xfId="73" applyFont="1" applyFill="1" applyAlignment="1">
      <alignment vertical="justify" wrapText="1"/>
    </xf>
    <xf numFmtId="0" fontId="28" fillId="0" borderId="0" xfId="0" applyFont="1" applyFill="1"/>
    <xf numFmtId="0" fontId="17" fillId="0" borderId="0" xfId="73" applyFont="1" applyAlignment="1">
      <alignment horizontal="left" wrapText="1"/>
    </xf>
    <xf numFmtId="0" fontId="20" fillId="0" borderId="0" xfId="72" applyFont="1" applyAlignment="1">
      <alignment horizontal="left"/>
    </xf>
    <xf numFmtId="0" fontId="30" fillId="0" borderId="0" xfId="72" applyFont="1" applyFill="1"/>
    <xf numFmtId="0" fontId="30" fillId="0" borderId="0" xfId="72" applyFont="1" applyFill="1" applyAlignment="1"/>
    <xf numFmtId="0" fontId="20" fillId="0" borderId="0" xfId="0" applyFont="1"/>
    <xf numFmtId="0" fontId="22" fillId="0" borderId="0" xfId="73" applyFont="1" applyFill="1" applyBorder="1" applyAlignment="1">
      <alignment wrapText="1"/>
    </xf>
    <xf numFmtId="0" fontId="22" fillId="0" borderId="0" xfId="73" applyFont="1" applyFill="1" applyBorder="1" applyAlignment="1">
      <alignment vertical="top"/>
    </xf>
    <xf numFmtId="0" fontId="0" fillId="0" borderId="0" xfId="0" applyFill="1" applyAlignment="1">
      <alignment horizontal="left" vertical="top" wrapText="1"/>
    </xf>
    <xf numFmtId="0" fontId="22" fillId="0" borderId="0" xfId="72" applyFont="1" applyFill="1" applyAlignment="1">
      <alignment horizontal="left" vertical="top"/>
    </xf>
    <xf numFmtId="0" fontId="20" fillId="0" borderId="0" xfId="0" applyFont="1"/>
    <xf numFmtId="172" fontId="30" fillId="0" borderId="0" xfId="280" applyNumberFormat="1" applyFont="1"/>
    <xf numFmtId="3" fontId="30" fillId="0" borderId="0" xfId="67" applyNumberFormat="1" applyFont="1"/>
    <xf numFmtId="0" fontId="84" fillId="0" borderId="0" xfId="75" applyFont="1" applyAlignment="1">
      <alignment vertical="top"/>
    </xf>
    <xf numFmtId="0" fontId="84" fillId="0" borderId="0" xfId="0" applyFont="1" applyAlignment="1">
      <alignment vertical="top" wrapText="1"/>
    </xf>
    <xf numFmtId="0" fontId="83" fillId="0" borderId="0" xfId="250" applyFont="1" applyFill="1"/>
    <xf numFmtId="0" fontId="5" fillId="0" borderId="0" xfId="250" applyFill="1"/>
    <xf numFmtId="0" fontId="121" fillId="0" borderId="0" xfId="251" applyFont="1" applyAlignment="1">
      <alignment wrapText="1"/>
    </xf>
    <xf numFmtId="0" fontId="20" fillId="0" borderId="0" xfId="0" quotePrefix="1" applyFont="1"/>
    <xf numFmtId="0" fontId="89" fillId="0" borderId="0" xfId="0" applyFont="1" applyFill="1" applyBorder="1" applyAlignment="1"/>
    <xf numFmtId="0" fontId="5" fillId="0" borderId="4" xfId="250" applyFill="1" applyBorder="1"/>
    <xf numFmtId="0" fontId="83" fillId="0" borderId="0" xfId="250" applyFont="1" applyFill="1" applyAlignment="1">
      <alignment horizontal="right"/>
    </xf>
    <xf numFmtId="0" fontId="83" fillId="0" borderId="4" xfId="250" applyFont="1" applyFill="1" applyBorder="1" applyAlignment="1">
      <alignment horizontal="right"/>
    </xf>
    <xf numFmtId="0" fontId="83" fillId="0" borderId="4" xfId="250" applyFont="1" applyFill="1" applyBorder="1"/>
    <xf numFmtId="0" fontId="0" fillId="0" borderId="1" xfId="0" applyFill="1" applyBorder="1"/>
    <xf numFmtId="0" fontId="87" fillId="34" borderId="0" xfId="250" applyFont="1" applyFill="1" applyBorder="1" applyAlignment="1">
      <alignment vertical="top"/>
    </xf>
    <xf numFmtId="0" fontId="30" fillId="0" borderId="0" xfId="67" applyFont="1" applyFill="1"/>
    <xf numFmtId="0" fontId="5" fillId="0" borderId="0" xfId="250" applyFill="1" applyAlignment="1">
      <alignment horizontal="right"/>
    </xf>
    <xf numFmtId="0" fontId="5" fillId="0" borderId="32" xfId="250" applyFill="1" applyBorder="1"/>
    <xf numFmtId="0" fontId="53" fillId="0" borderId="0" xfId="34" applyFont="1" applyAlignment="1" applyProtection="1"/>
    <xf numFmtId="0" fontId="17" fillId="0" borderId="0" xfId="75" applyFont="1" applyAlignment="1">
      <alignment horizontal="left" vertical="top"/>
    </xf>
    <xf numFmtId="0" fontId="31" fillId="0" borderId="0" xfId="73" applyFont="1" applyBorder="1" applyAlignment="1">
      <alignment horizontal="center" vertical="center" wrapText="1"/>
    </xf>
    <xf numFmtId="0" fontId="31" fillId="0" borderId="22" xfId="73" applyFont="1" applyBorder="1" applyAlignment="1">
      <alignment horizontal="center" vertical="top"/>
    </xf>
    <xf numFmtId="0" fontId="0" fillId="0" borderId="0" xfId="0" applyFont="1" applyAlignment="1">
      <alignment wrapText="1"/>
    </xf>
    <xf numFmtId="0" fontId="0" fillId="0" borderId="0" xfId="0" applyFont="1" applyAlignment="1">
      <alignment horizontal="left"/>
    </xf>
    <xf numFmtId="0" fontId="22" fillId="0" borderId="0" xfId="73" applyFont="1" applyBorder="1" applyAlignment="1">
      <alignment wrapText="1"/>
    </xf>
    <xf numFmtId="0" fontId="22" fillId="0" borderId="0" xfId="72" applyFont="1" applyFill="1"/>
    <xf numFmtId="0" fontId="0" fillId="0" borderId="0" xfId="73" applyFont="1" applyFill="1" applyAlignment="1">
      <alignment vertical="justify" wrapText="1"/>
    </xf>
    <xf numFmtId="0" fontId="28" fillId="0" borderId="0" xfId="0" applyFont="1" applyFill="1"/>
    <xf numFmtId="0" fontId="22" fillId="0" borderId="0" xfId="0" applyFont="1" applyBorder="1" applyAlignment="1">
      <alignment wrapText="1"/>
    </xf>
    <xf numFmtId="0" fontId="30" fillId="0" borderId="0" xfId="72" applyFont="1" applyFill="1"/>
    <xf numFmtId="0" fontId="20" fillId="0" borderId="0" xfId="0" applyFont="1"/>
    <xf numFmtId="0" fontId="20" fillId="0" borderId="0" xfId="0" applyFont="1" applyAlignment="1">
      <alignment horizontal="center" vertical="top" wrapText="1"/>
    </xf>
    <xf numFmtId="0" fontId="20" fillId="0" borderId="0" xfId="0" applyFont="1" applyFill="1"/>
    <xf numFmtId="0" fontId="0" fillId="0" borderId="0" xfId="73" applyFont="1" applyFill="1" applyBorder="1" applyAlignment="1">
      <alignment horizontal="left" vertical="top"/>
    </xf>
    <xf numFmtId="0" fontId="22" fillId="0" borderId="0" xfId="72" applyFont="1" applyFill="1" applyAlignment="1">
      <alignment vertical="top"/>
    </xf>
    <xf numFmtId="0" fontId="31" fillId="0" borderId="0" xfId="72" applyFont="1" applyBorder="1" applyAlignment="1"/>
    <xf numFmtId="0" fontId="31" fillId="0" borderId="0" xfId="73" applyFont="1" applyBorder="1" applyAlignment="1">
      <alignment vertical="center" wrapText="1"/>
    </xf>
    <xf numFmtId="0" fontId="31" fillId="0" borderId="7" xfId="72" applyFont="1" applyBorder="1" applyAlignment="1"/>
    <xf numFmtId="1" fontId="30" fillId="0" borderId="0" xfId="73" applyNumberFormat="1" applyFont="1" applyBorder="1" applyAlignment="1">
      <alignment horizontal="right" vertical="center" indent="1"/>
    </xf>
    <xf numFmtId="1" fontId="30" fillId="0" borderId="4" xfId="73" applyNumberFormat="1" applyFont="1" applyBorder="1" applyAlignment="1">
      <alignment horizontal="right" vertical="center" indent="1"/>
    </xf>
    <xf numFmtId="0" fontId="125" fillId="0" borderId="0" xfId="73" quotePrefix="1" applyNumberFormat="1" applyFont="1" applyFill="1" applyAlignment="1">
      <alignment horizontal="right" indent="2"/>
    </xf>
    <xf numFmtId="0" fontId="19" fillId="0" borderId="0" xfId="50" applyFont="1" applyBorder="1"/>
    <xf numFmtId="0" fontId="19" fillId="0" borderId="0" xfId="50" applyFont="1" applyFill="1" applyBorder="1"/>
    <xf numFmtId="0" fontId="31" fillId="0" borderId="0" xfId="72" applyFont="1" applyFill="1" applyBorder="1" applyAlignment="1">
      <alignment vertical="center" wrapText="1"/>
    </xf>
    <xf numFmtId="0" fontId="30" fillId="0" borderId="0" xfId="66" applyFont="1" applyFill="1"/>
    <xf numFmtId="0" fontId="5" fillId="0" borderId="0" xfId="250" applyFill="1" applyBorder="1"/>
    <xf numFmtId="0" fontId="83" fillId="0" borderId="0" xfId="250" applyFont="1" applyFill="1" applyBorder="1" applyAlignment="1">
      <alignment horizontal="center"/>
    </xf>
    <xf numFmtId="0" fontId="83" fillId="0" borderId="0" xfId="250" applyFont="1" applyFill="1" applyBorder="1" applyAlignment="1">
      <alignment horizontal="right"/>
    </xf>
    <xf numFmtId="0" fontId="5" fillId="0" borderId="0" xfId="250" applyBorder="1"/>
    <xf numFmtId="0" fontId="5" fillId="0" borderId="0" xfId="250" applyAlignment="1">
      <alignment wrapText="1"/>
    </xf>
    <xf numFmtId="0" fontId="118" fillId="0" borderId="0" xfId="250" applyFont="1" applyFill="1" applyAlignment="1"/>
    <xf numFmtId="0" fontId="0" fillId="0" borderId="0" xfId="0" applyAlignment="1">
      <alignment horizontal="left"/>
    </xf>
    <xf numFmtId="0" fontId="24" fillId="0" borderId="0" xfId="34" applyAlignment="1" applyProtection="1">
      <alignment horizontal="left"/>
    </xf>
    <xf numFmtId="0" fontId="22" fillId="0" borderId="0" xfId="73" applyFont="1" applyFill="1" applyAlignment="1">
      <alignment horizontal="left"/>
    </xf>
    <xf numFmtId="0" fontId="22" fillId="0" borderId="0" xfId="72" applyFont="1" applyFill="1"/>
    <xf numFmtId="0" fontId="33" fillId="0" borderId="0" xfId="73" applyFont="1" applyBorder="1" applyAlignment="1">
      <alignment vertical="center" wrapText="1"/>
    </xf>
    <xf numFmtId="0" fontId="33" fillId="0" borderId="0" xfId="72" applyFont="1" applyBorder="1" applyAlignment="1"/>
    <xf numFmtId="0" fontId="33" fillId="0" borderId="0" xfId="72" applyFont="1" applyFill="1" applyBorder="1" applyAlignment="1">
      <alignment vertical="center" wrapText="1"/>
    </xf>
    <xf numFmtId="0" fontId="22" fillId="0" borderId="0" xfId="72" applyFont="1"/>
    <xf numFmtId="0" fontId="22" fillId="0" borderId="0" xfId="73" applyFont="1" applyFill="1" applyAlignment="1">
      <alignment horizontal="left"/>
    </xf>
    <xf numFmtId="0" fontId="68" fillId="0" borderId="0" xfId="0" applyFont="1" applyFill="1" applyAlignment="1">
      <alignment vertical="top"/>
    </xf>
    <xf numFmtId="0" fontId="83" fillId="0" borderId="0" xfId="0" applyFont="1" applyFill="1" applyAlignment="1">
      <alignment vertical="top"/>
    </xf>
    <xf numFmtId="3" fontId="20" fillId="0" borderId="0" xfId="73" quotePrefix="1" applyNumberFormat="1" applyFont="1" applyFill="1" applyAlignment="1">
      <alignment horizontal="right" indent="2"/>
    </xf>
    <xf numFmtId="3" fontId="20" fillId="0" borderId="0" xfId="73" applyNumberFormat="1" applyFont="1" applyBorder="1" applyAlignment="1">
      <alignment horizontal="right" vertical="center" indent="3"/>
    </xf>
    <xf numFmtId="3" fontId="20" fillId="0" borderId="0" xfId="73" applyNumberFormat="1" applyFont="1" applyFill="1" applyBorder="1" applyAlignment="1">
      <alignment horizontal="right" vertical="center" indent="3"/>
    </xf>
    <xf numFmtId="3" fontId="20" fillId="0" borderId="0" xfId="73" quotePrefix="1" applyNumberFormat="1" applyFont="1" applyAlignment="1">
      <alignment horizontal="right" indent="3"/>
    </xf>
    <xf numFmtId="3" fontId="20" fillId="0" borderId="0" xfId="73" quotePrefix="1" applyNumberFormat="1" applyFont="1" applyFill="1" applyAlignment="1">
      <alignment horizontal="right" indent="3"/>
    </xf>
    <xf numFmtId="0" fontId="0" fillId="0" borderId="0" xfId="73" applyFont="1" applyAlignment="1">
      <alignment horizontal="left" vertical="center"/>
    </xf>
    <xf numFmtId="3" fontId="30" fillId="0" borderId="0" xfId="73" applyNumberFormat="1" applyFont="1" applyBorder="1" applyAlignment="1">
      <alignment horizontal="right" vertical="center" indent="1"/>
    </xf>
    <xf numFmtId="1" fontId="30" fillId="0" borderId="0" xfId="73" applyNumberFormat="1" applyFont="1" applyFill="1" applyBorder="1" applyAlignment="1">
      <alignment horizontal="right" vertical="center" indent="1"/>
    </xf>
    <xf numFmtId="3" fontId="30" fillId="0" borderId="0" xfId="73" applyNumberFormat="1" applyFont="1" applyFill="1" applyBorder="1" applyAlignment="1">
      <alignment horizontal="right" vertical="center" indent="1"/>
    </xf>
    <xf numFmtId="3" fontId="20" fillId="0" borderId="0" xfId="73" applyNumberFormat="1" applyFont="1" applyBorder="1" applyAlignment="1">
      <alignment horizontal="right" vertical="center" indent="1"/>
    </xf>
    <xf numFmtId="3" fontId="20" fillId="0" borderId="0" xfId="73" applyNumberFormat="1" applyFont="1" applyFill="1" applyBorder="1" applyAlignment="1">
      <alignment horizontal="right" vertical="center" indent="1"/>
    </xf>
    <xf numFmtId="3" fontId="20" fillId="0" borderId="0" xfId="73" applyNumberFormat="1" applyFont="1" applyBorder="1" applyAlignment="1">
      <alignment horizontal="right" indent="1"/>
    </xf>
    <xf numFmtId="3" fontId="20" fillId="0" borderId="0" xfId="73" applyNumberFormat="1" applyFont="1" applyFill="1" applyBorder="1" applyAlignment="1">
      <alignment horizontal="right" indent="1"/>
    </xf>
    <xf numFmtId="0" fontId="20" fillId="0" borderId="0" xfId="0" applyFont="1" applyFill="1"/>
    <xf numFmtId="1" fontId="44" fillId="0" borderId="0" xfId="73" quotePrefix="1" applyNumberFormat="1" applyFont="1" applyFill="1" applyAlignment="1">
      <alignment horizontal="right" indent="3"/>
    </xf>
    <xf numFmtId="173" fontId="31" fillId="0" borderId="0" xfId="280" quotePrefix="1" applyNumberFormat="1" applyFont="1" applyFill="1" applyBorder="1" applyAlignment="1">
      <alignment horizontal="right"/>
    </xf>
    <xf numFmtId="173" fontId="30" fillId="0" borderId="0" xfId="280" applyNumberFormat="1" applyFont="1" applyFill="1" applyAlignment="1"/>
    <xf numFmtId="173" fontId="30" fillId="0" borderId="0" xfId="280" quotePrefix="1" applyNumberFormat="1" applyFont="1" applyFill="1" applyBorder="1" applyAlignment="1">
      <alignment horizontal="right"/>
    </xf>
    <xf numFmtId="1" fontId="30" fillId="0" borderId="0" xfId="0" applyNumberFormat="1" applyFont="1" applyFill="1" applyBorder="1" applyAlignment="1">
      <alignment horizontal="right"/>
    </xf>
    <xf numFmtId="0" fontId="31" fillId="0" borderId="0" xfId="73" quotePrefix="1" applyNumberFormat="1" applyFont="1" applyFill="1" applyAlignment="1">
      <alignment horizontal="right" indent="2"/>
    </xf>
    <xf numFmtId="0" fontId="20" fillId="0" borderId="0" xfId="73" quotePrefix="1" applyNumberFormat="1" applyFont="1" applyFill="1" applyAlignment="1">
      <alignment horizontal="right" indent="2"/>
    </xf>
    <xf numFmtId="3" fontId="31" fillId="0" borderId="0" xfId="73" quotePrefix="1" applyNumberFormat="1" applyFont="1" applyFill="1" applyAlignment="1">
      <alignment horizontal="right" indent="2"/>
    </xf>
    <xf numFmtId="0" fontId="30" fillId="0" borderId="0" xfId="52" applyFont="1" applyFill="1" applyAlignment="1"/>
    <xf numFmtId="41" fontId="30" fillId="0" borderId="0" xfId="280" applyNumberFormat="1" applyFont="1" applyFill="1" applyAlignment="1">
      <alignment horizontal="center"/>
    </xf>
    <xf numFmtId="0" fontId="20" fillId="0" borderId="0" xfId="54" quotePrefix="1" applyFont="1" applyBorder="1"/>
    <xf numFmtId="172" fontId="30" fillId="0" borderId="0" xfId="280" applyNumberFormat="1" applyFont="1" applyFill="1"/>
    <xf numFmtId="41" fontId="31" fillId="0" borderId="0" xfId="73" quotePrefix="1" applyNumberFormat="1" applyFont="1" applyFill="1" applyBorder="1" applyAlignment="1">
      <alignment horizontal="right"/>
    </xf>
    <xf numFmtId="41" fontId="31" fillId="0" borderId="0" xfId="73" applyNumberFormat="1" applyFont="1" applyFill="1" applyBorder="1" applyAlignment="1">
      <alignment horizontal="right"/>
    </xf>
    <xf numFmtId="41" fontId="31" fillId="0" borderId="0" xfId="66" applyNumberFormat="1" applyFont="1" applyFill="1"/>
    <xf numFmtId="41" fontId="30" fillId="0" borderId="0" xfId="73" quotePrefix="1" applyNumberFormat="1" applyFont="1" applyFill="1" applyBorder="1" applyAlignment="1">
      <alignment horizontal="right"/>
    </xf>
    <xf numFmtId="41" fontId="30" fillId="0" borderId="0" xfId="54" applyNumberFormat="1" applyFont="1" applyFill="1"/>
    <xf numFmtId="41" fontId="34" fillId="0" borderId="0" xfId="76" applyNumberFormat="1" applyFont="1" applyFill="1" applyAlignment="1">
      <alignment vertical="top"/>
    </xf>
    <xf numFmtId="41" fontId="30" fillId="0" borderId="0" xfId="66" applyNumberFormat="1" applyFont="1" applyFill="1"/>
    <xf numFmtId="41" fontId="30" fillId="0" borderId="0" xfId="280" applyNumberFormat="1" applyFont="1" applyFill="1"/>
    <xf numFmtId="41" fontId="30" fillId="0" borderId="0" xfId="280" quotePrefix="1" applyNumberFormat="1" applyFont="1" applyFill="1" applyBorder="1" applyAlignment="1">
      <alignment horizontal="right"/>
    </xf>
    <xf numFmtId="41" fontId="34" fillId="0" borderId="0" xfId="280" applyNumberFormat="1" applyFont="1" applyFill="1" applyAlignment="1">
      <alignment vertical="top"/>
    </xf>
    <xf numFmtId="41" fontId="30" fillId="0" borderId="0" xfId="280" applyNumberFormat="1" applyFont="1" applyFill="1" applyBorder="1" applyAlignment="1">
      <alignment horizontal="right"/>
    </xf>
    <xf numFmtId="0" fontId="87" fillId="0" borderId="0" xfId="222" applyFont="1" applyFill="1" applyAlignment="1">
      <alignment vertical="top"/>
    </xf>
    <xf numFmtId="0" fontId="89" fillId="0" borderId="0" xfId="222" applyFont="1" applyFill="1" applyAlignment="1">
      <alignment vertical="top"/>
    </xf>
    <xf numFmtId="0" fontId="7" fillId="0" borderId="0" xfId="222" applyFill="1"/>
    <xf numFmtId="3" fontId="30" fillId="0" borderId="0" xfId="67" applyNumberFormat="1" applyFont="1" applyFill="1"/>
    <xf numFmtId="173" fontId="30" fillId="0" borderId="0" xfId="280" applyNumberFormat="1" applyFont="1" applyFill="1"/>
    <xf numFmtId="3" fontId="20" fillId="0" borderId="0" xfId="75" applyNumberFormat="1" applyFont="1" applyFill="1" applyAlignment="1">
      <alignment vertical="top"/>
    </xf>
    <xf numFmtId="0" fontId="20" fillId="0" borderId="0" xfId="43" applyFont="1" applyFill="1" applyAlignment="1">
      <alignment vertical="top" wrapText="1"/>
    </xf>
    <xf numFmtId="0" fontId="20" fillId="0" borderId="0" xfId="48" applyFont="1" applyFill="1" applyAlignment="1">
      <alignment vertical="top"/>
    </xf>
    <xf numFmtId="3" fontId="20" fillId="0" borderId="0" xfId="48" applyNumberFormat="1" applyFont="1" applyFill="1" applyAlignment="1">
      <alignment vertical="top"/>
    </xf>
    <xf numFmtId="0" fontId="34" fillId="0" borderId="0" xfId="70" applyFont="1" applyFill="1" applyAlignment="1">
      <alignment vertical="top"/>
    </xf>
    <xf numFmtId="0" fontId="42" fillId="0" borderId="0" xfId="0" applyFont="1" applyFill="1" applyAlignment="1">
      <alignment vertical="top"/>
    </xf>
    <xf numFmtId="3" fontId="41" fillId="0" borderId="0" xfId="46" applyNumberFormat="1" applyFont="1" applyFill="1" applyAlignment="1"/>
    <xf numFmtId="0" fontId="34" fillId="0" borderId="0" xfId="53" applyFont="1" applyFill="1" applyAlignment="1">
      <alignment vertical="top"/>
    </xf>
    <xf numFmtId="0" fontId="34" fillId="0" borderId="0" xfId="53" applyFont="1" applyFill="1" applyAlignment="1">
      <alignment horizontal="right" vertical="top"/>
    </xf>
    <xf numFmtId="164" fontId="5" fillId="0" borderId="0" xfId="250" applyNumberFormat="1" applyFill="1" applyAlignment="1"/>
    <xf numFmtId="172" fontId="20" fillId="0" borderId="0" xfId="265" applyNumberFormat="1" applyFont="1" applyFill="1"/>
    <xf numFmtId="0" fontId="85" fillId="0" borderId="0" xfId="54" applyFont="1" applyFill="1"/>
    <xf numFmtId="0" fontId="87" fillId="0" borderId="9" xfId="250" applyFont="1" applyFill="1" applyBorder="1" applyAlignment="1">
      <alignment vertical="top" wrapText="1"/>
    </xf>
    <xf numFmtId="0" fontId="26" fillId="0" borderId="0" xfId="58" applyFont="1" applyFill="1"/>
    <xf numFmtId="0" fontId="87" fillId="0" borderId="9" xfId="250" applyFont="1" applyFill="1" applyBorder="1" applyAlignment="1">
      <alignment vertical="top"/>
    </xf>
    <xf numFmtId="2" fontId="44" fillId="0" borderId="0" xfId="73" applyNumberFormat="1" applyFont="1" applyFill="1" applyBorder="1" applyAlignment="1">
      <alignment horizontal="center"/>
    </xf>
    <xf numFmtId="0" fontId="20" fillId="0" borderId="0" xfId="72" applyFont="1" applyFill="1" applyAlignment="1"/>
    <xf numFmtId="0" fontId="33" fillId="0" borderId="2" xfId="72" applyFont="1" applyBorder="1" applyAlignment="1">
      <alignment horizontal="right"/>
    </xf>
    <xf numFmtId="0" fontId="31" fillId="0" borderId="0" xfId="72" applyFont="1" applyBorder="1" applyAlignment="1">
      <alignment horizontal="right"/>
    </xf>
    <xf numFmtId="0" fontId="31" fillId="0" borderId="7" xfId="72" applyFont="1" applyBorder="1" applyAlignment="1">
      <alignment horizontal="right"/>
    </xf>
    <xf numFmtId="0" fontId="31" fillId="0" borderId="0" xfId="72" applyFont="1" applyBorder="1" applyAlignment="1">
      <alignment horizontal="right" vertical="center" wrapText="1"/>
    </xf>
    <xf numFmtId="0" fontId="33" fillId="0" borderId="0" xfId="73" applyFont="1" applyBorder="1" applyAlignment="1">
      <alignment horizontal="right" vertical="center" wrapText="1"/>
    </xf>
    <xf numFmtId="0" fontId="31" fillId="0" borderId="7" xfId="73" applyFont="1" applyFill="1" applyBorder="1" applyAlignment="1">
      <alignment horizontal="right"/>
    </xf>
    <xf numFmtId="0" fontId="31" fillId="0" borderId="2" xfId="73" applyFont="1" applyFill="1" applyBorder="1" applyAlignment="1">
      <alignment horizontal="right"/>
    </xf>
    <xf numFmtId="1" fontId="31" fillId="0" borderId="6" xfId="72" applyNumberFormat="1" applyFont="1" applyFill="1" applyBorder="1" applyAlignment="1">
      <alignment horizontal="right"/>
    </xf>
    <xf numFmtId="0" fontId="33" fillId="0" borderId="2" xfId="72" applyFont="1" applyFill="1" applyBorder="1" applyAlignment="1">
      <alignment horizontal="right"/>
    </xf>
    <xf numFmtId="0" fontId="31" fillId="0" borderId="0" xfId="73" applyFont="1" applyFill="1" applyBorder="1" applyAlignment="1">
      <alignment horizontal="right"/>
    </xf>
    <xf numFmtId="1" fontId="30" fillId="0" borderId="6" xfId="72" applyNumberFormat="1" applyFont="1" applyFill="1" applyBorder="1" applyAlignment="1">
      <alignment horizontal="right"/>
    </xf>
    <xf numFmtId="0" fontId="20" fillId="0" borderId="0" xfId="72" applyFont="1" applyAlignment="1"/>
    <xf numFmtId="3" fontId="31" fillId="0" borderId="0" xfId="73" applyNumberFormat="1" applyFont="1" applyFill="1" applyBorder="1" applyAlignment="1">
      <alignment horizontal="right"/>
    </xf>
    <xf numFmtId="0" fontId="20" fillId="0" borderId="0" xfId="0" applyFont="1"/>
    <xf numFmtId="172" fontId="0" fillId="0" borderId="0" xfId="265" applyNumberFormat="1" applyFont="1" applyFill="1"/>
    <xf numFmtId="172" fontId="0" fillId="0" borderId="0" xfId="265" applyNumberFormat="1" applyFont="1" applyFill="1" applyAlignment="1">
      <alignment horizontal="right"/>
    </xf>
    <xf numFmtId="172" fontId="0" fillId="0" borderId="32" xfId="265" applyNumberFormat="1" applyFont="1" applyFill="1" applyBorder="1"/>
    <xf numFmtId="0" fontId="20" fillId="0" borderId="0" xfId="67" applyFont="1" applyFill="1" applyAlignment="1">
      <alignment horizontal="right" wrapText="1"/>
    </xf>
    <xf numFmtId="174" fontId="66" fillId="0" borderId="0" xfId="0" applyNumberFormat="1" applyFont="1" applyFill="1"/>
    <xf numFmtId="1" fontId="66" fillId="0" borderId="0" xfId="0" applyNumberFormat="1" applyFont="1" applyFill="1"/>
    <xf numFmtId="0" fontId="17" fillId="0" borderId="0" xfId="54" applyFont="1" applyAlignment="1">
      <alignment horizontal="left" wrapText="1"/>
    </xf>
    <xf numFmtId="0" fontId="0" fillId="0" borderId="0" xfId="57" applyFont="1"/>
    <xf numFmtId="0" fontId="22" fillId="0" borderId="0" xfId="57" applyFont="1"/>
    <xf numFmtId="0" fontId="53" fillId="0" borderId="0" xfId="34" applyNumberFormat="1" applyFont="1" applyFill="1" applyAlignment="1" applyProtection="1">
      <alignment vertical="top" wrapText="1"/>
    </xf>
    <xf numFmtId="0" fontId="0" fillId="0" borderId="0" xfId="73" applyFont="1" applyFill="1" applyBorder="1" applyAlignment="1">
      <alignment horizontal="left"/>
    </xf>
    <xf numFmtId="0" fontId="17" fillId="0" borderId="0" xfId="73" applyFont="1" applyFill="1" applyAlignment="1">
      <alignment horizontal="left" vertical="center"/>
    </xf>
    <xf numFmtId="0" fontId="28" fillId="0" borderId="0" xfId="73" applyFont="1" applyBorder="1" applyAlignment="1">
      <alignment horizontal="left" wrapText="1"/>
    </xf>
    <xf numFmtId="0" fontId="53" fillId="0" borderId="0" xfId="34" applyFont="1" applyAlignment="1" applyProtection="1"/>
    <xf numFmtId="0" fontId="22" fillId="0" borderId="0" xfId="72" applyFont="1"/>
    <xf numFmtId="1" fontId="44" fillId="0" borderId="0" xfId="72" applyNumberFormat="1" applyFont="1" applyAlignment="1">
      <alignment horizontal="center" vertical="center"/>
    </xf>
    <xf numFmtId="0" fontId="22" fillId="0" borderId="0" xfId="73" applyFont="1" applyFill="1" applyAlignment="1">
      <alignment horizontal="left"/>
    </xf>
    <xf numFmtId="0" fontId="17" fillId="0" borderId="0" xfId="73" applyFont="1" applyAlignment="1">
      <alignment vertical="center"/>
    </xf>
    <xf numFmtId="0" fontId="44" fillId="0" borderId="0" xfId="73" applyFont="1" applyAlignment="1">
      <alignment horizontal="center" vertical="center"/>
    </xf>
    <xf numFmtId="0" fontId="17" fillId="0" borderId="0" xfId="73" applyFont="1" applyBorder="1" applyAlignment="1">
      <alignment vertical="center"/>
    </xf>
    <xf numFmtId="0" fontId="22" fillId="0" borderId="0" xfId="0" applyFont="1" applyAlignment="1">
      <alignment wrapText="1"/>
    </xf>
    <xf numFmtId="0" fontId="28" fillId="0" borderId="0" xfId="73" applyFont="1" applyAlignment="1">
      <alignment vertical="center"/>
    </xf>
    <xf numFmtId="0" fontId="31" fillId="0" borderId="0" xfId="73" applyFont="1" applyFill="1" applyBorder="1" applyAlignment="1">
      <alignment horizontal="left"/>
    </xf>
    <xf numFmtId="0" fontId="20" fillId="0" borderId="0" xfId="60" applyFont="1" applyFill="1" applyAlignment="1">
      <alignment horizontal="right" vertical="center" wrapText="1"/>
    </xf>
    <xf numFmtId="0" fontId="17" fillId="0" borderId="0" xfId="73" applyFont="1" applyFill="1" applyBorder="1" applyAlignment="1">
      <alignment vertical="center"/>
    </xf>
    <xf numFmtId="0" fontId="31" fillId="0" borderId="0" xfId="73" applyFont="1" applyBorder="1" applyAlignment="1">
      <alignment horizontal="right" vertical="center" wrapText="1"/>
    </xf>
    <xf numFmtId="0" fontId="31" fillId="0" borderId="0" xfId="73" applyFont="1" applyBorder="1" applyAlignment="1">
      <alignment horizontal="right" vertical="top" wrapText="1"/>
    </xf>
    <xf numFmtId="0" fontId="0" fillId="0" borderId="0" xfId="72" applyFont="1" applyFill="1" applyAlignment="1">
      <alignment horizontal="left"/>
    </xf>
    <xf numFmtId="0" fontId="22" fillId="0" borderId="0" xfId="72" applyFont="1" applyFill="1" applyAlignment="1">
      <alignment horizontal="left"/>
    </xf>
    <xf numFmtId="0" fontId="22" fillId="0" borderId="0" xfId="73" applyFont="1" applyFill="1" applyBorder="1" applyAlignment="1"/>
    <xf numFmtId="0" fontId="0" fillId="0" borderId="0" xfId="73" applyFont="1" applyFill="1" applyBorder="1" applyAlignment="1">
      <alignment horizontal="left" wrapText="1"/>
    </xf>
    <xf numFmtId="0" fontId="0" fillId="0" borderId="0" xfId="73" applyFont="1" applyFill="1" applyBorder="1" applyAlignment="1">
      <alignment horizontal="left" vertical="top" wrapText="1"/>
    </xf>
    <xf numFmtId="0" fontId="22" fillId="0" borderId="0" xfId="72" applyFont="1" applyFill="1" applyAlignment="1">
      <alignment vertical="top"/>
    </xf>
    <xf numFmtId="167" fontId="33" fillId="0" borderId="0" xfId="73" applyNumberFormat="1" applyFont="1" applyFill="1" applyBorder="1" applyAlignment="1">
      <alignment horizontal="center" vertical="center"/>
    </xf>
    <xf numFmtId="0" fontId="31" fillId="0" borderId="0" xfId="0" applyFont="1" applyFill="1"/>
    <xf numFmtId="0" fontId="33" fillId="0" borderId="0" xfId="0" applyFont="1" applyFill="1"/>
    <xf numFmtId="0" fontId="22" fillId="0" borderId="0" xfId="73" applyFont="1" applyFill="1" applyAlignment="1">
      <alignment horizontal="left" wrapText="1"/>
    </xf>
    <xf numFmtId="0" fontId="0" fillId="0" borderId="0" xfId="73" applyFont="1" applyBorder="1" applyAlignment="1">
      <alignment horizontal="left" vertical="top" wrapText="1"/>
    </xf>
    <xf numFmtId="167" fontId="33" fillId="0" borderId="0" xfId="73" applyNumberFormat="1" applyFont="1" applyFill="1" applyBorder="1" applyAlignment="1">
      <alignment horizontal="left" vertical="center"/>
    </xf>
    <xf numFmtId="167" fontId="33" fillId="0" borderId="0" xfId="73" applyNumberFormat="1" applyFont="1" applyFill="1" applyBorder="1" applyAlignment="1">
      <alignment horizontal="left"/>
    </xf>
    <xf numFmtId="0" fontId="17" fillId="0" borderId="0" xfId="0" applyFont="1"/>
    <xf numFmtId="0" fontId="28" fillId="0" borderId="0" xfId="0" applyFont="1"/>
    <xf numFmtId="0" fontId="17" fillId="0" borderId="0" xfId="0" applyFont="1" applyFill="1"/>
    <xf numFmtId="0" fontId="28" fillId="0" borderId="0" xfId="0" applyFont="1" applyFill="1"/>
    <xf numFmtId="0" fontId="31" fillId="0" borderId="3" xfId="73" applyFont="1" applyFill="1" applyBorder="1" applyAlignment="1">
      <alignment horizontal="center" vertical="center" wrapText="1"/>
    </xf>
    <xf numFmtId="0" fontId="0" fillId="0" borderId="0" xfId="73" applyFont="1" applyBorder="1" applyAlignment="1"/>
    <xf numFmtId="0" fontId="17" fillId="0" borderId="0" xfId="73" applyFont="1" applyAlignment="1">
      <alignment horizontal="left" vertical="center"/>
    </xf>
    <xf numFmtId="0" fontId="28" fillId="0" borderId="0" xfId="0" applyFont="1" applyAlignment="1">
      <alignment horizontal="left"/>
    </xf>
    <xf numFmtId="0" fontId="17" fillId="0" borderId="0" xfId="73" applyFont="1" applyAlignment="1">
      <alignment horizontal="left" wrapText="1"/>
    </xf>
    <xf numFmtId="0" fontId="0" fillId="0" borderId="0" xfId="73" applyFont="1" applyBorder="1" applyAlignment="1">
      <alignment horizontal="left"/>
    </xf>
    <xf numFmtId="0" fontId="68" fillId="0" borderId="0" xfId="0" applyFont="1" applyAlignment="1">
      <alignment vertical="top"/>
    </xf>
    <xf numFmtId="0" fontId="22" fillId="0" borderId="0" xfId="0" applyFont="1" applyFill="1" applyBorder="1" applyAlignment="1"/>
    <xf numFmtId="0" fontId="20" fillId="0" borderId="0" xfId="72" applyFont="1" applyFill="1"/>
    <xf numFmtId="0" fontId="30" fillId="0" borderId="0" xfId="72" applyFont="1" applyFill="1"/>
    <xf numFmtId="0" fontId="31" fillId="0" borderId="0" xfId="72" applyFont="1" applyFill="1"/>
    <xf numFmtId="0" fontId="53" fillId="0" borderId="0" xfId="34" applyFont="1" applyAlignment="1" applyProtection="1">
      <alignment horizontal="center"/>
    </xf>
    <xf numFmtId="0" fontId="118" fillId="0" borderId="0" xfId="250" applyFont="1" applyFill="1" applyAlignment="1">
      <alignment horizontal="left" wrapText="1"/>
    </xf>
    <xf numFmtId="0" fontId="53" fillId="0" borderId="0" xfId="34" applyFont="1" applyAlignment="1" applyProtection="1">
      <alignment horizontal="center" wrapText="1"/>
    </xf>
    <xf numFmtId="0" fontId="33" fillId="0" borderId="0" xfId="0" applyFont="1"/>
    <xf numFmtId="0" fontId="20" fillId="0" borderId="0" xfId="75" applyFont="1" applyAlignment="1">
      <alignment horizontal="left" vertical="top"/>
    </xf>
    <xf numFmtId="0" fontId="20" fillId="0" borderId="0" xfId="0" applyFont="1"/>
    <xf numFmtId="0" fontId="20" fillId="0" borderId="0" xfId="0" applyFont="1" applyAlignment="1">
      <alignment horizontal="center" vertical="top" wrapText="1"/>
    </xf>
    <xf numFmtId="0" fontId="20" fillId="0" borderId="0" xfId="49" applyFont="1" applyAlignment="1">
      <alignment horizontal="left" vertical="top"/>
    </xf>
    <xf numFmtId="0" fontId="31" fillId="0" borderId="0" xfId="0" applyFont="1"/>
    <xf numFmtId="0" fontId="31" fillId="0" borderId="0" xfId="0" applyFont="1" applyAlignment="1">
      <alignment wrapText="1"/>
    </xf>
    <xf numFmtId="0" fontId="17" fillId="0" borderId="0" xfId="0" applyFont="1" applyAlignment="1">
      <alignment horizontal="left"/>
    </xf>
    <xf numFmtId="0" fontId="20" fillId="0" borderId="0" xfId="0" applyFont="1" applyFill="1"/>
    <xf numFmtId="0" fontId="120" fillId="0" borderId="0" xfId="250" applyFont="1" applyFill="1"/>
    <xf numFmtId="0" fontId="53" fillId="0" borderId="0" xfId="34" applyFont="1" applyFill="1" applyAlignment="1" applyProtection="1"/>
    <xf numFmtId="0" fontId="53" fillId="0" borderId="0" xfId="34" applyFont="1" applyAlignment="1" applyProtection="1"/>
    <xf numFmtId="0" fontId="0" fillId="0" borderId="0" xfId="72" applyFont="1"/>
    <xf numFmtId="0" fontId="46" fillId="0" borderId="0" xfId="34" applyFont="1" applyAlignment="1" applyProtection="1"/>
    <xf numFmtId="0" fontId="53" fillId="0" borderId="0" xfId="34" applyFont="1" applyAlignment="1" applyProtection="1">
      <alignment horizontal="center" wrapText="1"/>
    </xf>
    <xf numFmtId="0" fontId="22" fillId="0" borderId="0" xfId="57" applyFont="1" applyFill="1" applyAlignment="1"/>
    <xf numFmtId="0" fontId="43" fillId="0" borderId="0" xfId="72" applyFont="1" applyAlignment="1"/>
    <xf numFmtId="0" fontId="26" fillId="0" borderId="0" xfId="72" applyFont="1" applyAlignment="1"/>
    <xf numFmtId="1" fontId="26" fillId="0" borderId="0" xfId="72" applyNumberFormat="1" applyFont="1" applyAlignment="1"/>
    <xf numFmtId="0" fontId="31" fillId="0" borderId="1" xfId="73" applyFont="1" applyBorder="1" applyAlignment="1"/>
    <xf numFmtId="165" fontId="20" fillId="0" borderId="1" xfId="73" applyNumberFormat="1" applyFont="1" applyBorder="1" applyAlignment="1"/>
    <xf numFmtId="0" fontId="17" fillId="0" borderId="0" xfId="73" applyFont="1" applyAlignment="1"/>
    <xf numFmtId="0" fontId="44" fillId="0" borderId="0" xfId="73" applyFont="1" applyBorder="1" applyAlignment="1">
      <alignment horizontal="centerContinuous" vertical="center"/>
    </xf>
    <xf numFmtId="3" fontId="31" fillId="0" borderId="0" xfId="73" quotePrefix="1" applyNumberFormat="1" applyFont="1" applyFill="1" applyAlignment="1">
      <alignment readingOrder="1"/>
    </xf>
    <xf numFmtId="0" fontId="31" fillId="0" borderId="0" xfId="73" quotePrefix="1" applyNumberFormat="1" applyFont="1" applyFill="1" applyAlignment="1">
      <alignment readingOrder="1"/>
    </xf>
    <xf numFmtId="0" fontId="20" fillId="0" borderId="0" xfId="73" quotePrefix="1" applyNumberFormat="1" applyFont="1" applyFill="1" applyAlignment="1">
      <alignment readingOrder="1"/>
    </xf>
    <xf numFmtId="0" fontId="31" fillId="0" borderId="1" xfId="73" applyFont="1" applyBorder="1" applyAlignment="1">
      <alignment horizontal="right" vertical="top"/>
    </xf>
    <xf numFmtId="0" fontId="31" fillId="0" borderId="11" xfId="73" applyFont="1" applyFill="1" applyBorder="1" applyAlignment="1">
      <alignment horizontal="center"/>
    </xf>
    <xf numFmtId="0" fontId="30" fillId="0" borderId="11" xfId="72" applyFont="1" applyFill="1" applyBorder="1"/>
    <xf numFmtId="0" fontId="31" fillId="0" borderId="0" xfId="73" quotePrefix="1" applyNumberFormat="1" applyFont="1" applyFill="1" applyAlignment="1"/>
    <xf numFmtId="1" fontId="20" fillId="0" borderId="6" xfId="73" applyNumberFormat="1" applyFont="1" applyFill="1" applyBorder="1" applyAlignment="1"/>
    <xf numFmtId="169" fontId="20" fillId="0" borderId="0" xfId="73" quotePrefix="1" applyNumberFormat="1" applyFont="1" applyFill="1" applyAlignment="1"/>
    <xf numFmtId="0" fontId="20" fillId="0" borderId="0" xfId="73" quotePrefix="1" applyNumberFormat="1" applyFont="1" applyFill="1" applyAlignment="1"/>
    <xf numFmtId="0" fontId="28" fillId="0" borderId="0" xfId="73" applyFont="1" applyAlignment="1"/>
    <xf numFmtId="167" fontId="31" fillId="0" borderId="0" xfId="73" quotePrefix="1" applyNumberFormat="1" applyFont="1" applyFill="1" applyBorder="1" applyAlignment="1">
      <alignment horizontal="right"/>
    </xf>
    <xf numFmtId="167" fontId="31" fillId="0" borderId="0" xfId="73" applyNumberFormat="1" applyFont="1" applyFill="1" applyBorder="1" applyAlignment="1">
      <alignment horizontal="center"/>
    </xf>
    <xf numFmtId="0" fontId="31" fillId="0" borderId="0" xfId="0" applyFont="1" applyFill="1" applyBorder="1" applyAlignment="1">
      <alignment vertical="center"/>
    </xf>
    <xf numFmtId="0" fontId="31" fillId="0" borderId="0" xfId="0" applyFont="1" applyFill="1" applyBorder="1" applyAlignment="1">
      <alignment vertical="center" wrapText="1"/>
    </xf>
    <xf numFmtId="0" fontId="31" fillId="0" borderId="0" xfId="0" applyFont="1" applyFill="1" applyBorder="1" applyAlignment="1">
      <alignment horizontal="center" vertical="center" wrapText="1"/>
    </xf>
    <xf numFmtId="0" fontId="26" fillId="0" borderId="3" xfId="72" applyFont="1" applyFill="1" applyBorder="1"/>
    <xf numFmtId="0" fontId="17" fillId="0" borderId="0" xfId="75" applyFont="1" applyAlignment="1">
      <alignment horizontal="left"/>
    </xf>
    <xf numFmtId="0" fontId="17" fillId="0" borderId="0" xfId="73" applyFont="1" applyFill="1" applyAlignment="1">
      <alignment horizontal="left"/>
    </xf>
    <xf numFmtId="0" fontId="20" fillId="0" borderId="0" xfId="54" applyFont="1" applyAlignment="1">
      <alignment vertical="top"/>
    </xf>
    <xf numFmtId="0" fontId="53" fillId="0" borderId="0" xfId="34" quotePrefix="1" applyNumberFormat="1" applyFont="1" applyFill="1" applyAlignment="1" applyProtection="1">
      <alignment horizontal="left" vertical="top" wrapText="1"/>
    </xf>
    <xf numFmtId="0" fontId="17" fillId="0" borderId="0" xfId="54" applyFont="1" applyAlignment="1">
      <alignment horizontal="left" wrapText="1"/>
    </xf>
    <xf numFmtId="0" fontId="53" fillId="0" borderId="0" xfId="34" applyNumberFormat="1" applyFont="1" applyFill="1" applyAlignment="1" applyProtection="1">
      <alignment vertical="top" wrapText="1"/>
    </xf>
    <xf numFmtId="0" fontId="53" fillId="0" borderId="0" xfId="34" applyFont="1" applyFill="1" applyAlignment="1" applyProtection="1">
      <alignment horizontal="left" vertical="center"/>
    </xf>
    <xf numFmtId="0" fontId="20" fillId="0" borderId="0" xfId="73" applyFont="1" applyAlignment="1">
      <alignment horizontal="left" wrapText="1"/>
    </xf>
    <xf numFmtId="0" fontId="53" fillId="0" borderId="0" xfId="34" applyFont="1" applyFill="1" applyAlignment="1" applyProtection="1">
      <alignment vertical="center"/>
    </xf>
    <xf numFmtId="0" fontId="53" fillId="0" borderId="0" xfId="34" applyNumberFormat="1" applyFont="1" applyFill="1" applyAlignment="1" applyProtection="1">
      <alignment horizontal="left" vertical="top" wrapText="1"/>
    </xf>
    <xf numFmtId="0" fontId="53" fillId="0" borderId="0" xfId="34" applyFont="1" applyFill="1" applyAlignment="1" applyProtection="1">
      <alignment horizontal="left" wrapText="1"/>
    </xf>
    <xf numFmtId="0" fontId="53" fillId="0" borderId="0" xfId="34" applyFont="1" applyFill="1" applyAlignment="1" applyProtection="1"/>
    <xf numFmtId="0" fontId="53" fillId="0" borderId="0" xfId="34" applyFont="1" applyFill="1" applyAlignment="1" applyProtection="1">
      <alignment horizontal="left" vertical="center" wrapText="1"/>
    </xf>
    <xf numFmtId="0" fontId="31" fillId="0" borderId="0" xfId="54" applyFont="1" applyAlignment="1"/>
    <xf numFmtId="1" fontId="44" fillId="0" borderId="2" xfId="72" applyNumberFormat="1" applyFont="1" applyFill="1" applyBorder="1" applyAlignment="1">
      <alignment horizontal="center" vertical="center" wrapText="1"/>
    </xf>
    <xf numFmtId="1" fontId="44" fillId="0" borderId="0" xfId="72" applyNumberFormat="1" applyFont="1" applyFill="1" applyBorder="1" applyAlignment="1">
      <alignment horizontal="center" vertical="center" wrapText="1"/>
    </xf>
    <xf numFmtId="1" fontId="44" fillId="0" borderId="0" xfId="72" applyNumberFormat="1" applyFont="1" applyFill="1" applyAlignment="1">
      <alignment horizontal="center" vertical="center" wrapText="1"/>
    </xf>
    <xf numFmtId="0" fontId="31" fillId="0" borderId="2" xfId="57" applyFont="1" applyFill="1" applyBorder="1" applyAlignment="1">
      <alignment horizontal="center" vertical="center" wrapText="1"/>
    </xf>
    <xf numFmtId="0" fontId="31" fillId="0" borderId="0" xfId="57" applyFont="1" applyFill="1" applyBorder="1" applyAlignment="1">
      <alignment horizontal="center" vertical="center" wrapText="1"/>
    </xf>
    <xf numFmtId="0" fontId="17" fillId="0" borderId="0" xfId="73" applyFont="1" applyFill="1" applyAlignment="1">
      <alignment horizontal="left"/>
    </xf>
    <xf numFmtId="0" fontId="0" fillId="0" borderId="0" xfId="73" applyFont="1" applyFill="1" applyBorder="1" applyAlignment="1">
      <alignment horizontal="left"/>
    </xf>
    <xf numFmtId="0" fontId="31" fillId="0" borderId="2" xfId="57" quotePrefix="1" applyFont="1" applyFill="1" applyBorder="1" applyAlignment="1">
      <alignment horizontal="center" vertical="center" wrapText="1"/>
    </xf>
    <xf numFmtId="0" fontId="31" fillId="0" borderId="0" xfId="57" quotePrefix="1" applyFont="1" applyFill="1" applyBorder="1" applyAlignment="1">
      <alignment horizontal="center" vertical="center" wrapText="1"/>
    </xf>
    <xf numFmtId="0" fontId="31" fillId="0" borderId="1" xfId="57" applyFont="1" applyFill="1" applyBorder="1" applyAlignment="1">
      <alignment horizontal="center" vertical="center" wrapText="1"/>
    </xf>
    <xf numFmtId="0" fontId="0" fillId="0" borderId="0" xfId="57" applyFont="1" applyFill="1"/>
    <xf numFmtId="0" fontId="22" fillId="0" borderId="0" xfId="57" applyFont="1" applyFill="1"/>
    <xf numFmtId="0" fontId="44" fillId="0" borderId="2" xfId="73" applyFont="1" applyFill="1" applyBorder="1" applyAlignment="1">
      <alignment horizontal="center" vertical="center" wrapText="1"/>
    </xf>
    <xf numFmtId="0" fontId="44" fillId="0" borderId="0" xfId="73" applyFont="1" applyFill="1" applyBorder="1" applyAlignment="1">
      <alignment horizontal="center" vertical="center" wrapText="1"/>
    </xf>
    <xf numFmtId="0" fontId="44" fillId="0" borderId="1" xfId="73" applyFont="1" applyFill="1" applyBorder="1" applyAlignment="1">
      <alignment horizontal="center" vertical="center" wrapText="1"/>
    </xf>
    <xf numFmtId="0" fontId="44" fillId="0" borderId="2" xfId="73" applyFont="1" applyFill="1" applyBorder="1" applyAlignment="1">
      <alignment horizontal="center" vertical="center"/>
    </xf>
    <xf numFmtId="0" fontId="44" fillId="0" borderId="0" xfId="73" applyFont="1" applyFill="1" applyBorder="1" applyAlignment="1">
      <alignment horizontal="center" vertical="center"/>
    </xf>
    <xf numFmtId="0" fontId="44" fillId="0" borderId="0" xfId="73" applyFont="1" applyFill="1" applyAlignment="1">
      <alignment horizontal="center" vertical="center"/>
    </xf>
    <xf numFmtId="0" fontId="31" fillId="0" borderId="2" xfId="73" applyFont="1" applyFill="1" applyBorder="1" applyAlignment="1">
      <alignment horizontal="center" vertical="center" wrapText="1"/>
    </xf>
    <xf numFmtId="0" fontId="31" fillId="0" borderId="0" xfId="73" applyFont="1" applyFill="1" applyBorder="1" applyAlignment="1">
      <alignment horizontal="center" vertical="center" wrapText="1"/>
    </xf>
    <xf numFmtId="0" fontId="31" fillId="0" borderId="0" xfId="57" applyFont="1" applyFill="1" applyAlignment="1">
      <alignment horizontal="center" vertical="center" wrapText="1"/>
    </xf>
    <xf numFmtId="0" fontId="22" fillId="0" borderId="0" xfId="57" applyFont="1" applyFill="1" applyAlignment="1">
      <alignment horizontal="left" wrapText="1"/>
    </xf>
    <xf numFmtId="0" fontId="0" fillId="0" borderId="0" xfId="73" applyFont="1" applyFill="1" applyBorder="1" applyAlignment="1">
      <alignment horizontal="left" wrapText="1"/>
    </xf>
    <xf numFmtId="0" fontId="43" fillId="0" borderId="0" xfId="57" applyFont="1" applyFill="1" applyAlignment="1"/>
    <xf numFmtId="0" fontId="0" fillId="0" borderId="0" xfId="55" applyFont="1" applyAlignment="1">
      <alignment horizontal="left"/>
    </xf>
    <xf numFmtId="0" fontId="22" fillId="0" borderId="0" xfId="55" applyFont="1" applyAlignment="1">
      <alignment horizontal="left"/>
    </xf>
    <xf numFmtId="0" fontId="53" fillId="0" borderId="0" xfId="34" applyFont="1" applyAlignment="1" applyProtection="1"/>
    <xf numFmtId="0" fontId="28" fillId="0" borderId="0" xfId="73" applyFont="1" applyBorder="1" applyAlignment="1">
      <alignment horizontal="left" wrapText="1"/>
    </xf>
    <xf numFmtId="0" fontId="0" fillId="0" borderId="0" xfId="72" applyFont="1"/>
    <xf numFmtId="0" fontId="22" fillId="0" borderId="0" xfId="72" applyFont="1"/>
    <xf numFmtId="1" fontId="44" fillId="0" borderId="11" xfId="72" applyNumberFormat="1" applyFont="1" applyBorder="1" applyAlignment="1">
      <alignment horizontal="center" vertical="center"/>
    </xf>
    <xf numFmtId="1" fontId="44" fillId="0" borderId="0" xfId="72" applyNumberFormat="1" applyFont="1" applyAlignment="1">
      <alignment horizontal="center" vertical="center"/>
    </xf>
    <xf numFmtId="1" fontId="44" fillId="0" borderId="11" xfId="72" applyNumberFormat="1" applyFont="1" applyBorder="1" applyAlignment="1">
      <alignment horizontal="center" vertical="center" wrapText="1"/>
    </xf>
    <xf numFmtId="1" fontId="44" fillId="0" borderId="0" xfId="72" applyNumberFormat="1" applyFont="1" applyAlignment="1">
      <alignment horizontal="center" vertical="center" wrapText="1"/>
    </xf>
    <xf numFmtId="0" fontId="0" fillId="0" borderId="0" xfId="73" applyFont="1" applyFill="1" applyAlignment="1">
      <alignment horizontal="left"/>
    </xf>
    <xf numFmtId="0" fontId="22" fillId="0" borderId="0" xfId="73" applyFont="1" applyFill="1" applyAlignment="1">
      <alignment horizontal="left"/>
    </xf>
    <xf numFmtId="0" fontId="0" fillId="0" borderId="0" xfId="73" applyFont="1" applyFill="1" applyAlignment="1">
      <alignment horizontal="left" wrapText="1"/>
    </xf>
    <xf numFmtId="0" fontId="20" fillId="0" borderId="0" xfId="73" applyFont="1" applyFill="1" applyBorder="1" applyAlignment="1">
      <alignment horizontal="right" wrapText="1"/>
    </xf>
    <xf numFmtId="0" fontId="44" fillId="0" borderId="10" xfId="73" applyFont="1" applyBorder="1" applyAlignment="1">
      <alignment horizontal="center" vertical="center"/>
    </xf>
    <xf numFmtId="0" fontId="44" fillId="0" borderId="2" xfId="73" applyFont="1" applyBorder="1" applyAlignment="1">
      <alignment horizontal="center" vertical="center"/>
    </xf>
    <xf numFmtId="0" fontId="44" fillId="0" borderId="0" xfId="73" applyFont="1" applyAlignment="1">
      <alignment horizontal="center" vertical="center"/>
    </xf>
    <xf numFmtId="0" fontId="44" fillId="0" borderId="3" xfId="73" applyFont="1" applyBorder="1" applyAlignment="1">
      <alignment horizontal="center" vertical="center"/>
    </xf>
    <xf numFmtId="0" fontId="44" fillId="0" borderId="2" xfId="73" applyFont="1" applyBorder="1" applyAlignment="1">
      <alignment horizontal="center" vertical="center" wrapText="1"/>
    </xf>
    <xf numFmtId="0" fontId="44" fillId="0" borderId="0" xfId="73" applyFont="1" applyAlignment="1">
      <alignment horizontal="center" vertical="center" wrapText="1"/>
    </xf>
    <xf numFmtId="0" fontId="44" fillId="0" borderId="3" xfId="73" applyFont="1" applyBorder="1" applyAlignment="1">
      <alignment horizontal="center" vertical="center" wrapText="1"/>
    </xf>
    <xf numFmtId="0" fontId="17" fillId="0" borderId="0" xfId="73" applyFont="1" applyAlignment="1">
      <alignment vertical="center"/>
    </xf>
    <xf numFmtId="0" fontId="17" fillId="0" borderId="0" xfId="73" applyFont="1" applyBorder="1" applyAlignment="1">
      <alignment vertical="center"/>
    </xf>
    <xf numFmtId="0" fontId="31" fillId="0" borderId="0" xfId="73" applyFont="1" applyBorder="1" applyAlignment="1">
      <alignment vertical="center" wrapText="1"/>
    </xf>
    <xf numFmtId="0" fontId="31" fillId="0" borderId="1" xfId="73" applyFont="1" applyBorder="1" applyAlignment="1">
      <alignment vertical="center" wrapText="1"/>
    </xf>
    <xf numFmtId="0" fontId="31" fillId="0" borderId="0" xfId="73" applyFont="1" applyBorder="1" applyAlignment="1">
      <alignment horizontal="center" vertical="center"/>
    </xf>
    <xf numFmtId="0" fontId="31" fillId="0" borderId="1" xfId="73" applyFont="1" applyBorder="1" applyAlignment="1">
      <alignment horizontal="center" vertical="center"/>
    </xf>
    <xf numFmtId="0" fontId="22" fillId="0" borderId="0" xfId="73" applyFont="1" applyAlignment="1">
      <alignment horizontal="left" vertical="center"/>
    </xf>
    <xf numFmtId="0" fontId="31" fillId="0" borderId="0" xfId="73" applyFont="1" applyBorder="1" applyAlignment="1">
      <alignment horizontal="center" vertical="center" wrapText="1"/>
    </xf>
    <xf numFmtId="0" fontId="31" fillId="0" borderId="1" xfId="73" applyFont="1" applyBorder="1" applyAlignment="1">
      <alignment horizontal="center" vertical="center" wrapText="1"/>
    </xf>
    <xf numFmtId="1" fontId="31" fillId="0" borderId="0" xfId="72" applyNumberFormat="1" applyFont="1" applyBorder="1" applyAlignment="1">
      <alignment horizontal="center" vertical="center" wrapText="1"/>
    </xf>
    <xf numFmtId="1" fontId="31" fillId="0" borderId="1" xfId="72" applyNumberFormat="1" applyFont="1" applyBorder="1" applyAlignment="1">
      <alignment horizontal="center" vertical="center" wrapText="1"/>
    </xf>
    <xf numFmtId="0" fontId="31" fillId="0" borderId="0" xfId="72" applyFont="1" applyBorder="1" applyAlignment="1">
      <alignment horizontal="center" vertical="center" wrapText="1"/>
    </xf>
    <xf numFmtId="0" fontId="31" fillId="0" borderId="1" xfId="72" applyFont="1" applyBorder="1" applyAlignment="1">
      <alignment horizontal="center" vertical="center" wrapText="1"/>
    </xf>
    <xf numFmtId="1" fontId="31" fillId="0" borderId="0" xfId="72" applyNumberFormat="1" applyFont="1" applyBorder="1" applyAlignment="1">
      <alignment horizontal="center" vertical="center"/>
    </xf>
    <xf numFmtId="1" fontId="31" fillId="0" borderId="1" xfId="72" applyNumberFormat="1" applyFont="1" applyBorder="1" applyAlignment="1">
      <alignment horizontal="center" vertical="center"/>
    </xf>
    <xf numFmtId="0" fontId="31" fillId="0" borderId="0" xfId="72" applyFont="1" applyBorder="1" applyAlignment="1">
      <alignment horizontal="center" vertical="center"/>
    </xf>
    <xf numFmtId="0" fontId="31" fillId="0" borderId="1" xfId="72" applyFont="1" applyBorder="1" applyAlignment="1">
      <alignment horizontal="center" vertical="center"/>
    </xf>
    <xf numFmtId="1" fontId="31" fillId="0" borderId="5" xfId="72" applyNumberFormat="1" applyFont="1" applyBorder="1" applyAlignment="1">
      <alignment horizontal="center" vertical="center" wrapText="1"/>
    </xf>
    <xf numFmtId="0" fontId="31" fillId="0" borderId="5" xfId="73" applyFont="1" applyBorder="1" applyAlignment="1">
      <alignment horizontal="center" vertical="center" wrapText="1"/>
    </xf>
    <xf numFmtId="0" fontId="22" fillId="0" borderId="0" xfId="73" applyFont="1" applyBorder="1" applyAlignment="1">
      <alignment vertical="center"/>
    </xf>
    <xf numFmtId="0" fontId="0" fillId="0" borderId="0" xfId="73" applyFont="1" applyBorder="1" applyAlignment="1">
      <alignment vertical="center" wrapText="1"/>
    </xf>
    <xf numFmtId="0" fontId="22" fillId="0" borderId="0" xfId="73" applyFont="1" applyBorder="1" applyAlignment="1">
      <alignment vertical="center" wrapText="1"/>
    </xf>
    <xf numFmtId="0" fontId="22" fillId="0" borderId="0" xfId="73" applyFont="1" applyBorder="1" applyAlignment="1">
      <alignment horizontal="left" vertical="center" wrapText="1"/>
    </xf>
    <xf numFmtId="0" fontId="31" fillId="0" borderId="22" xfId="73" applyFont="1" applyBorder="1" applyAlignment="1">
      <alignment horizontal="center" vertical="top"/>
    </xf>
    <xf numFmtId="0" fontId="31" fillId="0" borderId="0" xfId="73" applyFont="1" applyBorder="1" applyAlignment="1">
      <alignment horizontal="center" vertical="top" wrapText="1"/>
    </xf>
    <xf numFmtId="0" fontId="31" fillId="0" borderId="1" xfId="73" applyFont="1" applyBorder="1" applyAlignment="1">
      <alignment horizontal="center" vertical="top" wrapText="1"/>
    </xf>
    <xf numFmtId="0" fontId="31" fillId="0" borderId="5" xfId="72" applyFont="1" applyBorder="1" applyAlignment="1">
      <alignment horizontal="center" vertical="center" wrapText="1"/>
    </xf>
    <xf numFmtId="0" fontId="17" fillId="0" borderId="0" xfId="73" applyFont="1" applyAlignment="1"/>
    <xf numFmtId="0" fontId="44" fillId="0" borderId="1" xfId="73" applyFont="1" applyBorder="1" applyAlignment="1">
      <alignment horizontal="center" vertical="center"/>
    </xf>
    <xf numFmtId="0" fontId="31" fillId="0" borderId="0" xfId="72" applyFont="1" applyBorder="1" applyAlignment="1">
      <alignment vertical="center" wrapText="1"/>
    </xf>
    <xf numFmtId="1" fontId="44" fillId="0" borderId="0" xfId="72" applyNumberFormat="1" applyFont="1" applyBorder="1" applyAlignment="1">
      <alignment vertical="center" wrapText="1"/>
    </xf>
    <xf numFmtId="0" fontId="44" fillId="0" borderId="0" xfId="73" applyFont="1" applyBorder="1" applyAlignment="1">
      <alignment horizontal="center" vertical="center" wrapText="1"/>
    </xf>
    <xf numFmtId="1" fontId="44" fillId="0" borderId="2" xfId="72" applyNumberFormat="1" applyFont="1" applyBorder="1" applyAlignment="1">
      <alignment horizontal="center" vertical="center" wrapText="1"/>
    </xf>
    <xf numFmtId="1" fontId="44" fillId="0" borderId="0" xfId="72" applyNumberFormat="1" applyFont="1" applyBorder="1" applyAlignment="1">
      <alignment horizontal="center" vertical="center" wrapText="1"/>
    </xf>
    <xf numFmtId="1" fontId="44" fillId="0" borderId="3" xfId="72" applyNumberFormat="1" applyFont="1" applyBorder="1" applyAlignment="1">
      <alignment horizontal="center" vertical="center" wrapText="1"/>
    </xf>
    <xf numFmtId="0" fontId="31" fillId="0" borderId="2" xfId="72" applyFont="1" applyBorder="1" applyAlignment="1">
      <alignment horizontal="center" vertical="center" wrapText="1"/>
    </xf>
    <xf numFmtId="0" fontId="44" fillId="0" borderId="3" xfId="72" applyFont="1" applyBorder="1" applyAlignment="1">
      <alignment horizontal="center" vertical="center" wrapText="1"/>
    </xf>
    <xf numFmtId="0" fontId="44" fillId="0" borderId="0" xfId="73" applyFont="1" applyBorder="1" applyAlignment="1">
      <alignment horizontal="center" vertical="center"/>
    </xf>
    <xf numFmtId="1" fontId="31" fillId="0" borderId="2" xfId="72" applyNumberFormat="1" applyFont="1" applyBorder="1" applyAlignment="1">
      <alignment horizontal="center" vertical="center" wrapText="1"/>
    </xf>
    <xf numFmtId="0" fontId="31" fillId="0" borderId="2" xfId="73" applyFont="1" applyBorder="1" applyAlignment="1">
      <alignment horizontal="center" vertical="center" wrapText="1"/>
    </xf>
    <xf numFmtId="1" fontId="20" fillId="0" borderId="0" xfId="73" applyNumberFormat="1" applyFont="1" applyBorder="1" applyAlignment="1">
      <alignment horizontal="center"/>
    </xf>
    <xf numFmtId="0" fontId="0" fillId="0" borderId="0" xfId="0" applyFont="1" applyAlignment="1">
      <alignment vertical="center" wrapText="1"/>
    </xf>
    <xf numFmtId="0" fontId="22" fillId="0" borderId="0" xfId="0" applyFont="1" applyAlignment="1">
      <alignment vertical="center" wrapText="1"/>
    </xf>
    <xf numFmtId="1" fontId="20" fillId="0" borderId="1" xfId="73" applyNumberFormat="1" applyFont="1" applyBorder="1" applyAlignment="1">
      <alignment horizontal="center"/>
    </xf>
    <xf numFmtId="1" fontId="20" fillId="0" borderId="1" xfId="73" applyNumberFormat="1" applyFont="1" applyBorder="1" applyAlignment="1">
      <alignment horizontal="center" vertical="center"/>
    </xf>
    <xf numFmtId="166" fontId="31" fillId="0" borderId="1" xfId="73" applyNumberFormat="1" applyFont="1" applyBorder="1" applyAlignment="1"/>
    <xf numFmtId="0" fontId="0" fillId="0" borderId="0" xfId="0" applyFont="1" applyAlignment="1">
      <alignment horizontal="left"/>
    </xf>
    <xf numFmtId="0" fontId="22" fillId="0" borderId="0" xfId="0" applyFont="1" applyAlignment="1">
      <alignment horizontal="left"/>
    </xf>
    <xf numFmtId="0" fontId="0" fillId="0" borderId="0" xfId="73" applyFont="1" applyFill="1" applyAlignment="1">
      <alignment vertical="center" wrapText="1"/>
    </xf>
    <xf numFmtId="0" fontId="31" fillId="0" borderId="0" xfId="73" applyFont="1" applyBorder="1" applyAlignment="1">
      <alignment vertical="center"/>
    </xf>
    <xf numFmtId="0" fontId="44" fillId="0" borderId="0" xfId="73" applyFont="1" applyBorder="1" applyAlignment="1">
      <alignment vertical="center"/>
    </xf>
    <xf numFmtId="0" fontId="31" fillId="0" borderId="0" xfId="73" applyFont="1" applyFill="1" applyBorder="1" applyAlignment="1">
      <alignment vertical="center"/>
    </xf>
    <xf numFmtId="0" fontId="44" fillId="0" borderId="0" xfId="73" applyFont="1" applyFill="1" applyBorder="1" applyAlignment="1">
      <alignment vertical="center"/>
    </xf>
    <xf numFmtId="0" fontId="20" fillId="0" borderId="0" xfId="54" applyAlignment="1">
      <alignment vertical="center" wrapText="1"/>
    </xf>
    <xf numFmtId="0" fontId="20" fillId="0" borderId="3" xfId="54" applyBorder="1" applyAlignment="1">
      <alignment vertical="center" wrapText="1"/>
    </xf>
    <xf numFmtId="0" fontId="44" fillId="0" borderId="10" xfId="73" applyFont="1" applyBorder="1" applyAlignment="1">
      <alignment horizontal="center"/>
    </xf>
    <xf numFmtId="0" fontId="0" fillId="0" borderId="0" xfId="73" applyFont="1" applyAlignment="1">
      <alignment horizontal="left" vertical="center"/>
    </xf>
    <xf numFmtId="0" fontId="31" fillId="0" borderId="0" xfId="73" applyFont="1" applyFill="1" applyBorder="1" applyAlignment="1">
      <alignment horizontal="left"/>
    </xf>
    <xf numFmtId="1" fontId="31" fillId="0" borderId="0" xfId="72" applyNumberFormat="1" applyFont="1" applyFill="1" applyBorder="1" applyAlignment="1">
      <alignment horizontal="right" vertical="center" wrapText="1"/>
    </xf>
    <xf numFmtId="0" fontId="20" fillId="0" borderId="0" xfId="60" applyFont="1" applyFill="1" applyAlignment="1">
      <alignment horizontal="right" vertical="center" wrapText="1"/>
    </xf>
    <xf numFmtId="0" fontId="31" fillId="0" borderId="0" xfId="72" applyFont="1" applyFill="1" applyBorder="1" applyAlignment="1">
      <alignment horizontal="right" vertical="center" wrapText="1"/>
    </xf>
    <xf numFmtId="0" fontId="31" fillId="0" borderId="0" xfId="73" applyFont="1" applyFill="1" applyBorder="1" applyAlignment="1"/>
    <xf numFmtId="0" fontId="31" fillId="0" borderId="0" xfId="73" applyFont="1" applyFill="1" applyBorder="1" applyAlignment="1">
      <alignment horizontal="right" vertical="center" wrapText="1"/>
    </xf>
    <xf numFmtId="0" fontId="31" fillId="0" borderId="0" xfId="73" applyFont="1" applyBorder="1" applyAlignment="1">
      <alignment horizontal="right" vertical="center" wrapText="1"/>
    </xf>
    <xf numFmtId="0" fontId="31" fillId="0" borderId="2" xfId="73" applyFont="1" applyBorder="1" applyAlignment="1">
      <alignment horizontal="right" vertical="top" wrapText="1"/>
    </xf>
    <xf numFmtId="0" fontId="31" fillId="0" borderId="0" xfId="73" applyFont="1" applyBorder="1" applyAlignment="1">
      <alignment horizontal="right" vertical="top" wrapText="1"/>
    </xf>
    <xf numFmtId="0" fontId="31" fillId="0" borderId="0" xfId="73" applyFont="1" applyFill="1" applyAlignment="1">
      <alignment horizontal="right" vertical="top" wrapText="1"/>
    </xf>
    <xf numFmtId="0" fontId="17" fillId="0" borderId="0" xfId="73" applyFont="1" applyFill="1" applyBorder="1" applyAlignment="1">
      <alignment vertical="center"/>
    </xf>
    <xf numFmtId="0" fontId="0" fillId="0" borderId="0" xfId="72" applyFont="1" applyFill="1" applyAlignment="1">
      <alignment horizontal="left"/>
    </xf>
    <xf numFmtId="0" fontId="22" fillId="0" borderId="0" xfId="72" applyFont="1" applyFill="1" applyAlignment="1">
      <alignment horizontal="left"/>
    </xf>
    <xf numFmtId="0" fontId="31" fillId="0" borderId="1" xfId="73" applyFont="1" applyBorder="1" applyAlignment="1">
      <alignment horizontal="right" vertical="top"/>
    </xf>
    <xf numFmtId="0" fontId="0" fillId="0" borderId="0" xfId="73" applyFont="1" applyFill="1" applyBorder="1" applyAlignment="1"/>
    <xf numFmtId="0" fontId="0" fillId="0" borderId="0" xfId="73" applyFont="1" applyFill="1" applyBorder="1" applyAlignment="1">
      <alignment horizontal="left" vertical="top"/>
    </xf>
    <xf numFmtId="0" fontId="0" fillId="0" borderId="0" xfId="73" applyFont="1" applyFill="1" applyBorder="1" applyAlignment="1">
      <alignment horizontal="left" vertical="top" wrapText="1"/>
    </xf>
    <xf numFmtId="0" fontId="22" fillId="0" borderId="0" xfId="73" applyFont="1" applyFill="1" applyBorder="1" applyAlignment="1">
      <alignment horizontal="left" vertical="top"/>
    </xf>
    <xf numFmtId="1" fontId="31" fillId="0" borderId="0" xfId="72" applyNumberFormat="1" applyFont="1" applyFill="1" applyAlignment="1">
      <alignment horizontal="right" vertical="center" wrapText="1"/>
    </xf>
    <xf numFmtId="0" fontId="20" fillId="0" borderId="0" xfId="54" applyFill="1" applyAlignment="1">
      <alignment horizontal="right" vertical="center" wrapText="1"/>
    </xf>
    <xf numFmtId="0" fontId="31" fillId="0" borderId="7" xfId="73" applyFont="1" applyFill="1" applyBorder="1" applyAlignment="1">
      <alignment horizontal="right"/>
    </xf>
    <xf numFmtId="0" fontId="31" fillId="0" borderId="2" xfId="73" applyFont="1" applyFill="1" applyBorder="1" applyAlignment="1">
      <alignment horizontal="right" wrapText="1"/>
    </xf>
    <xf numFmtId="0" fontId="31" fillId="0" borderId="0" xfId="73" applyFont="1" applyFill="1" applyBorder="1" applyAlignment="1">
      <alignment horizontal="right" wrapText="1"/>
    </xf>
    <xf numFmtId="0" fontId="31" fillId="0" borderId="0" xfId="72" applyFont="1" applyFill="1" applyAlignment="1">
      <alignment horizontal="right" vertical="center" wrapText="1"/>
    </xf>
    <xf numFmtId="0" fontId="0" fillId="0" borderId="0" xfId="72" applyFont="1" applyFill="1" applyAlignment="1">
      <alignment vertical="top"/>
    </xf>
    <xf numFmtId="0" fontId="22" fillId="0" borderId="0" xfId="72" applyFont="1" applyFill="1" applyAlignment="1">
      <alignment vertical="top"/>
    </xf>
    <xf numFmtId="0" fontId="22" fillId="0" borderId="0" xfId="73" applyFont="1" applyFill="1" applyAlignment="1">
      <alignment horizontal="left" vertical="top"/>
    </xf>
    <xf numFmtId="0" fontId="0" fillId="0" borderId="0" xfId="73" applyFont="1" applyFill="1" applyAlignment="1">
      <alignment horizontal="left" vertical="top"/>
    </xf>
    <xf numFmtId="0" fontId="22" fillId="0" borderId="0" xfId="73" applyFont="1" applyFill="1" applyBorder="1" applyAlignment="1">
      <alignment horizontal="left" vertical="top" wrapText="1"/>
    </xf>
    <xf numFmtId="0" fontId="31" fillId="0" borderId="0" xfId="73" applyFont="1" applyFill="1" applyAlignment="1">
      <alignment horizontal="right" vertical="center" wrapText="1"/>
    </xf>
    <xf numFmtId="0" fontId="57" fillId="0" borderId="0" xfId="73" applyFont="1" applyFill="1" applyBorder="1" applyAlignment="1">
      <alignment horizontal="left"/>
    </xf>
    <xf numFmtId="0" fontId="20" fillId="0" borderId="0" xfId="54" applyFill="1" applyBorder="1" applyAlignment="1">
      <alignment horizontal="right" vertical="center" wrapText="1"/>
    </xf>
    <xf numFmtId="1" fontId="31" fillId="0" borderId="12" xfId="72" applyNumberFormat="1" applyFont="1" applyFill="1" applyBorder="1" applyAlignment="1">
      <alignment horizontal="right" vertical="center" wrapText="1"/>
    </xf>
    <xf numFmtId="0" fontId="20" fillId="0" borderId="12" xfId="54" applyFill="1" applyBorder="1" applyAlignment="1">
      <alignment horizontal="right" vertical="center" wrapText="1"/>
    </xf>
    <xf numFmtId="0" fontId="31" fillId="0" borderId="11" xfId="73" applyFont="1" applyFill="1" applyBorder="1" applyAlignment="1">
      <alignment horizontal="left"/>
    </xf>
    <xf numFmtId="1" fontId="31" fillId="0" borderId="8" xfId="72" applyNumberFormat="1" applyFont="1" applyFill="1" applyBorder="1" applyAlignment="1">
      <alignment horizontal="right" vertical="center" wrapText="1"/>
    </xf>
    <xf numFmtId="0" fontId="30" fillId="0" borderId="0" xfId="54" applyFont="1" applyFill="1" applyAlignment="1">
      <alignment horizontal="right" vertical="center" wrapText="1"/>
    </xf>
    <xf numFmtId="0" fontId="31" fillId="0" borderId="2" xfId="73" applyFont="1" applyFill="1" applyBorder="1" applyAlignment="1">
      <alignment horizontal="right" vertical="center" wrapText="1"/>
    </xf>
    <xf numFmtId="0" fontId="44" fillId="0" borderId="7" xfId="73" applyFont="1" applyBorder="1" applyAlignment="1">
      <alignment horizontal="center"/>
    </xf>
    <xf numFmtId="0" fontId="22" fillId="0" borderId="0" xfId="73" applyFont="1" applyBorder="1" applyAlignment="1">
      <alignment wrapText="1"/>
    </xf>
    <xf numFmtId="0" fontId="0" fillId="0" borderId="0" xfId="73" applyFont="1" applyBorder="1" applyAlignment="1">
      <alignment wrapText="1"/>
    </xf>
    <xf numFmtId="0" fontId="44" fillId="0" borderId="2" xfId="72" applyFont="1" applyBorder="1" applyAlignment="1">
      <alignment horizontal="center" vertical="center"/>
    </xf>
    <xf numFmtId="0" fontId="44" fillId="0" borderId="1" xfId="72" applyFont="1" applyBorder="1" applyAlignment="1">
      <alignment horizontal="center" vertical="center"/>
    </xf>
    <xf numFmtId="1" fontId="44" fillId="0" borderId="2" xfId="72" applyNumberFormat="1" applyFont="1" applyBorder="1" applyAlignment="1">
      <alignment horizontal="center" vertical="center"/>
    </xf>
    <xf numFmtId="1" fontId="44" fillId="0" borderId="1" xfId="72" applyNumberFormat="1" applyFont="1" applyBorder="1" applyAlignment="1">
      <alignment horizontal="center" vertical="center"/>
    </xf>
    <xf numFmtId="0" fontId="0" fillId="0" borderId="0" xfId="72" applyFont="1" applyFill="1" applyAlignment="1">
      <alignment wrapText="1"/>
    </xf>
    <xf numFmtId="0" fontId="0" fillId="0" borderId="0" xfId="61" applyFont="1"/>
    <xf numFmtId="0" fontId="22" fillId="0" borderId="0" xfId="61" applyFont="1"/>
    <xf numFmtId="167" fontId="33" fillId="0" borderId="0" xfId="73" applyNumberFormat="1" applyFont="1" applyFill="1" applyBorder="1" applyAlignment="1">
      <alignment horizontal="center" vertical="center"/>
    </xf>
    <xf numFmtId="167" fontId="33" fillId="0" borderId="0" xfId="73" applyNumberFormat="1" applyFont="1" applyFill="1" applyBorder="1" applyAlignment="1">
      <alignment horizontal="center"/>
    </xf>
    <xf numFmtId="0" fontId="31" fillId="0" borderId="0" xfId="0" applyFont="1" applyFill="1"/>
    <xf numFmtId="0" fontId="31" fillId="0" borderId="0" xfId="0" applyFont="1" applyFill="1" applyAlignment="1">
      <alignment horizontal="right" vertical="top" wrapText="1"/>
    </xf>
    <xf numFmtId="0" fontId="33" fillId="0" borderId="0" xfId="0" applyFont="1" applyFill="1"/>
    <xf numFmtId="0" fontId="33" fillId="0" borderId="0" xfId="0" applyFont="1" applyFill="1" applyAlignment="1"/>
    <xf numFmtId="0" fontId="17" fillId="0" borderId="0" xfId="0" applyFont="1" applyFill="1" applyAlignment="1">
      <alignment horizontal="left" wrapText="1"/>
    </xf>
    <xf numFmtId="0" fontId="33" fillId="0" borderId="0" xfId="0" applyFont="1" applyFill="1" applyBorder="1" applyAlignment="1"/>
    <xf numFmtId="0" fontId="31" fillId="0" borderId="2"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1" fontId="31" fillId="0" borderId="2" xfId="0" applyNumberFormat="1" applyFont="1" applyFill="1" applyBorder="1" applyAlignment="1">
      <alignment vertical="center"/>
    </xf>
    <xf numFmtId="1" fontId="31" fillId="0" borderId="0" xfId="0" applyNumberFormat="1" applyFont="1" applyFill="1" applyBorder="1" applyAlignment="1">
      <alignment vertical="center"/>
    </xf>
    <xf numFmtId="1" fontId="31" fillId="0" borderId="3" xfId="0" applyNumberFormat="1" applyFont="1" applyFill="1" applyBorder="1" applyAlignment="1">
      <alignment vertical="center"/>
    </xf>
    <xf numFmtId="0" fontId="31" fillId="0" borderId="0" xfId="0" applyFont="1" applyFill="1" applyAlignment="1">
      <alignment horizontal="center" vertical="center" wrapText="1"/>
    </xf>
    <xf numFmtId="0" fontId="31" fillId="0" borderId="2" xfId="0" applyFont="1" applyFill="1" applyBorder="1" applyAlignment="1">
      <alignment horizontal="left" vertical="center"/>
    </xf>
    <xf numFmtId="0" fontId="31" fillId="0" borderId="0" xfId="0" applyFont="1" applyFill="1" applyBorder="1" applyAlignment="1">
      <alignment horizontal="left" vertical="center"/>
    </xf>
    <xf numFmtId="0" fontId="31" fillId="0" borderId="3" xfId="0" applyFont="1" applyFill="1" applyBorder="1" applyAlignment="1">
      <alignment horizontal="left" vertical="center"/>
    </xf>
    <xf numFmtId="167" fontId="31" fillId="0" borderId="7" xfId="73" applyNumberFormat="1" applyFont="1" applyFill="1" applyBorder="1" applyAlignment="1">
      <alignment horizontal="center"/>
    </xf>
    <xf numFmtId="0" fontId="17" fillId="0" borderId="0" xfId="0" applyFont="1" applyFill="1" applyAlignment="1">
      <alignment horizontal="left"/>
    </xf>
    <xf numFmtId="0" fontId="22" fillId="0" borderId="0" xfId="73" applyFont="1" applyFill="1" applyAlignment="1">
      <alignment horizontal="left" wrapText="1"/>
    </xf>
    <xf numFmtId="0" fontId="17" fillId="0" borderId="0" xfId="73" applyFont="1" applyFill="1" applyAlignment="1">
      <alignment horizontal="left" vertical="center"/>
    </xf>
    <xf numFmtId="0" fontId="44" fillId="0" borderId="10" xfId="73" applyFont="1" applyFill="1" applyBorder="1" applyAlignment="1">
      <alignment horizontal="center"/>
    </xf>
    <xf numFmtId="0" fontId="44" fillId="0" borderId="2" xfId="73" applyFont="1" applyFill="1" applyBorder="1" applyAlignment="1">
      <alignment horizontal="left" vertical="center" wrapText="1"/>
    </xf>
    <xf numFmtId="0" fontId="20" fillId="0" borderId="0" xfId="54" applyFont="1" applyFill="1" applyAlignment="1">
      <alignment horizontal="left" vertical="center" wrapText="1"/>
    </xf>
    <xf numFmtId="0" fontId="20" fillId="0" borderId="3" xfId="54" applyFont="1" applyFill="1" applyBorder="1" applyAlignment="1">
      <alignment horizontal="left" vertical="center" wrapText="1"/>
    </xf>
    <xf numFmtId="0" fontId="20" fillId="0" borderId="0" xfId="54" applyFont="1" applyFill="1" applyAlignment="1">
      <alignment vertical="center" wrapText="1"/>
    </xf>
    <xf numFmtId="0" fontId="20" fillId="0" borderId="3" xfId="54" applyFont="1" applyFill="1" applyBorder="1" applyAlignment="1">
      <alignment vertical="center" wrapText="1"/>
    </xf>
    <xf numFmtId="1" fontId="44" fillId="0" borderId="11" xfId="72" applyNumberFormat="1" applyFont="1" applyFill="1" applyBorder="1" applyAlignment="1">
      <alignment horizontal="center" vertical="center"/>
    </xf>
    <xf numFmtId="1" fontId="44" fillId="0" borderId="0" xfId="72" applyNumberFormat="1" applyFont="1" applyFill="1" applyAlignment="1">
      <alignment horizontal="center" vertical="center"/>
    </xf>
    <xf numFmtId="1" fontId="44" fillId="0" borderId="11" xfId="72" applyNumberFormat="1" applyFont="1" applyFill="1" applyBorder="1" applyAlignment="1">
      <alignment horizontal="center" vertical="center" wrapText="1"/>
    </xf>
    <xf numFmtId="0" fontId="0" fillId="0" borderId="0" xfId="73" applyFont="1" applyBorder="1" applyAlignment="1">
      <alignment horizontal="left" vertical="top" wrapText="1"/>
    </xf>
    <xf numFmtId="0" fontId="22" fillId="0" borderId="0" xfId="63" applyFont="1" applyBorder="1" applyAlignment="1">
      <alignment wrapText="1"/>
    </xf>
    <xf numFmtId="0" fontId="31" fillId="0" borderId="2" xfId="73" applyFont="1" applyBorder="1" applyAlignment="1">
      <alignment horizontal="left" vertical="center"/>
    </xf>
    <xf numFmtId="0" fontId="31" fillId="0" borderId="0" xfId="73" applyFont="1" applyBorder="1" applyAlignment="1">
      <alignment horizontal="left" vertical="center"/>
    </xf>
    <xf numFmtId="0" fontId="20" fillId="0" borderId="0" xfId="54" applyBorder="1" applyAlignment="1">
      <alignment horizontal="left" vertical="center"/>
    </xf>
    <xf numFmtId="0" fontId="20" fillId="0" borderId="1" xfId="54" applyBorder="1" applyAlignment="1">
      <alignment horizontal="left" vertical="center"/>
    </xf>
    <xf numFmtId="0" fontId="20" fillId="0" borderId="0" xfId="54" applyBorder="1" applyAlignment="1">
      <alignment horizontal="center" vertical="center" wrapText="1"/>
    </xf>
    <xf numFmtId="0" fontId="20" fillId="0" borderId="1" xfId="54" applyBorder="1" applyAlignment="1">
      <alignment horizontal="center" vertical="center" wrapText="1"/>
    </xf>
    <xf numFmtId="0" fontId="20" fillId="0" borderId="0" xfId="54" applyBorder="1" applyAlignment="1">
      <alignment vertical="center" wrapText="1"/>
    </xf>
    <xf numFmtId="0" fontId="20" fillId="0" borderId="1" xfId="54" applyBorder="1" applyAlignment="1">
      <alignment vertical="center" wrapText="1"/>
    </xf>
    <xf numFmtId="0" fontId="31" fillId="0" borderId="1" xfId="73" applyFont="1" applyFill="1" applyBorder="1" applyAlignment="1">
      <alignment horizontal="center" vertical="center" wrapText="1"/>
    </xf>
    <xf numFmtId="0" fontId="31" fillId="0" borderId="0" xfId="54" applyFont="1" applyBorder="1" applyAlignment="1">
      <alignment horizontal="center" vertical="center" wrapText="1"/>
    </xf>
    <xf numFmtId="0" fontId="31" fillId="0" borderId="1" xfId="54" applyFont="1" applyBorder="1" applyAlignment="1">
      <alignment horizontal="center" vertical="center" wrapText="1"/>
    </xf>
    <xf numFmtId="0" fontId="31" fillId="0" borderId="2" xfId="73" applyFont="1" applyBorder="1" applyAlignment="1"/>
    <xf numFmtId="0" fontId="31" fillId="0" borderId="1" xfId="73" applyFont="1" applyBorder="1" applyAlignment="1"/>
    <xf numFmtId="0" fontId="0" fillId="0" borderId="0" xfId="73" applyFont="1" applyFill="1" applyBorder="1" applyAlignment="1">
      <alignment wrapText="1"/>
    </xf>
    <xf numFmtId="0" fontId="44" fillId="0" borderId="2" xfId="73" applyFont="1" applyFill="1" applyBorder="1" applyAlignment="1">
      <alignment horizontal="center"/>
    </xf>
    <xf numFmtId="0" fontId="44" fillId="0" borderId="1" xfId="73" applyFont="1" applyFill="1" applyBorder="1" applyAlignment="1">
      <alignment horizontal="center"/>
    </xf>
    <xf numFmtId="0" fontId="22" fillId="0" borderId="0" xfId="73" applyFont="1" applyFill="1" applyBorder="1" applyAlignment="1"/>
    <xf numFmtId="0" fontId="0" fillId="0" borderId="0" xfId="72" applyFont="1" applyFill="1"/>
    <xf numFmtId="167" fontId="33" fillId="0" borderId="0" xfId="73" applyNumberFormat="1" applyFont="1" applyFill="1" applyBorder="1" applyAlignment="1">
      <alignment horizontal="left" vertical="center"/>
    </xf>
    <xf numFmtId="167" fontId="33" fillId="0" borderId="0" xfId="73" applyNumberFormat="1" applyFont="1" applyFill="1" applyBorder="1" applyAlignment="1">
      <alignment horizontal="left"/>
    </xf>
    <xf numFmtId="0" fontId="0" fillId="0" borderId="0" xfId="72" applyFont="1" applyFill="1" applyAlignment="1">
      <alignment vertical="top" wrapText="1"/>
    </xf>
    <xf numFmtId="0" fontId="22" fillId="0" borderId="0" xfId="72" applyFont="1" applyFill="1" applyAlignment="1">
      <alignment wrapText="1"/>
    </xf>
    <xf numFmtId="0" fontId="0" fillId="0" borderId="0" xfId="65" applyFont="1" applyFill="1" applyAlignment="1">
      <alignment horizontal="left"/>
    </xf>
    <xf numFmtId="0" fontId="0" fillId="0" borderId="0" xfId="72" applyFont="1" applyFill="1" applyAlignment="1"/>
    <xf numFmtId="0" fontId="0" fillId="0" borderId="0" xfId="65" applyFont="1" applyAlignment="1">
      <alignment horizontal="left"/>
    </xf>
    <xf numFmtId="0" fontId="22" fillId="0" borderId="0" xfId="65" applyFont="1" applyAlignment="1">
      <alignment horizontal="left"/>
    </xf>
    <xf numFmtId="0" fontId="17" fillId="0" borderId="0" xfId="0" applyFont="1"/>
    <xf numFmtId="0" fontId="28" fillId="0" borderId="0" xfId="0" applyFont="1"/>
    <xf numFmtId="0" fontId="20" fillId="0" borderId="0" xfId="0" applyFont="1" applyAlignment="1">
      <alignment wrapText="1"/>
    </xf>
    <xf numFmtId="1" fontId="31" fillId="0" borderId="0" xfId="73" quotePrefix="1" applyNumberFormat="1" applyFont="1" applyFill="1" applyBorder="1" applyAlignment="1">
      <alignment horizontal="right" vertical="center"/>
    </xf>
    <xf numFmtId="1" fontId="31" fillId="0" borderId="3" xfId="73" quotePrefix="1" applyNumberFormat="1" applyFont="1" applyFill="1" applyBorder="1" applyAlignment="1">
      <alignment horizontal="right" vertical="center"/>
    </xf>
    <xf numFmtId="0" fontId="0" fillId="0" borderId="0" xfId="73" applyFont="1" applyFill="1" applyAlignment="1">
      <alignment vertical="justify" wrapText="1"/>
    </xf>
    <xf numFmtId="0" fontId="17" fillId="0" borderId="0" xfId="0" applyFont="1" applyFill="1"/>
    <xf numFmtId="0" fontId="28" fillId="0" borderId="0" xfId="0" applyFont="1" applyFill="1"/>
    <xf numFmtId="0" fontId="43" fillId="0" borderId="0" xfId="72" applyFont="1" applyFill="1" applyAlignment="1">
      <alignment horizontal="left"/>
    </xf>
    <xf numFmtId="0" fontId="17" fillId="0" borderId="0" xfId="73" applyFont="1" applyFill="1" applyAlignment="1"/>
    <xf numFmtId="0" fontId="31" fillId="0" borderId="2" xfId="73" applyFont="1" applyFill="1" applyBorder="1" applyAlignment="1">
      <alignment horizontal="left" vertical="center" wrapText="1"/>
    </xf>
    <xf numFmtId="0" fontId="20" fillId="0" borderId="0" xfId="54" applyFill="1" applyAlignment="1">
      <alignment horizontal="left" vertical="center" wrapText="1"/>
    </xf>
    <xf numFmtId="0" fontId="20" fillId="0" borderId="1" xfId="54" applyFill="1" applyBorder="1" applyAlignment="1">
      <alignment horizontal="left" vertical="center" wrapText="1"/>
    </xf>
    <xf numFmtId="0" fontId="20" fillId="0" borderId="0" xfId="54" applyFill="1" applyAlignment="1">
      <alignment vertical="center" wrapText="1"/>
    </xf>
    <xf numFmtId="0" fontId="20" fillId="0" borderId="1" xfId="54" applyFill="1" applyBorder="1" applyAlignment="1">
      <alignment vertical="center" wrapText="1"/>
    </xf>
    <xf numFmtId="0" fontId="0" fillId="0" borderId="0" xfId="73" applyFont="1" applyFill="1" applyAlignment="1">
      <alignment horizontal="left" vertical="justify" wrapText="1"/>
    </xf>
    <xf numFmtId="0" fontId="31" fillId="0" borderId="2" xfId="73" applyFont="1" applyFill="1" applyBorder="1" applyAlignment="1">
      <alignment vertical="center"/>
    </xf>
    <xf numFmtId="0" fontId="31" fillId="0" borderId="1" xfId="73" applyFont="1" applyFill="1" applyBorder="1" applyAlignment="1">
      <alignment vertical="center"/>
    </xf>
    <xf numFmtId="0" fontId="31" fillId="0" borderId="0" xfId="73" applyFont="1" applyFill="1" applyAlignment="1">
      <alignment horizontal="center" vertical="center" wrapText="1"/>
    </xf>
    <xf numFmtId="1" fontId="31" fillId="0" borderId="2" xfId="72" applyNumberFormat="1" applyFont="1" applyFill="1" applyBorder="1" applyAlignment="1">
      <alignment horizontal="center" vertical="center" wrapText="1"/>
    </xf>
    <xf numFmtId="1" fontId="31" fillId="0" borderId="0" xfId="72" applyNumberFormat="1" applyFont="1" applyFill="1" applyBorder="1" applyAlignment="1">
      <alignment horizontal="center" vertical="center" wrapText="1"/>
    </xf>
    <xf numFmtId="0" fontId="20" fillId="0" borderId="0" xfId="54" applyFill="1" applyAlignment="1">
      <alignment horizontal="center" vertical="center" wrapText="1"/>
    </xf>
    <xf numFmtId="0" fontId="22" fillId="0" borderId="0" xfId="0" applyFont="1" applyFill="1" applyAlignment="1">
      <alignment wrapText="1"/>
    </xf>
    <xf numFmtId="0" fontId="22" fillId="0" borderId="0" xfId="73" applyFont="1" applyFill="1" applyBorder="1" applyAlignment="1">
      <alignment wrapText="1"/>
    </xf>
    <xf numFmtId="0" fontId="0" fillId="0" borderId="0" xfId="0" applyFill="1" applyAlignment="1">
      <alignment wrapText="1"/>
    </xf>
    <xf numFmtId="0" fontId="31" fillId="0" borderId="2" xfId="72" applyFont="1" applyFill="1" applyBorder="1" applyAlignment="1">
      <alignment horizontal="center" vertical="center" wrapText="1"/>
    </xf>
    <xf numFmtId="0" fontId="31" fillId="0" borderId="0" xfId="72" applyFont="1" applyFill="1" applyBorder="1" applyAlignment="1">
      <alignment horizontal="center" vertical="center" wrapText="1"/>
    </xf>
    <xf numFmtId="0" fontId="31" fillId="0" borderId="0" xfId="73" applyFont="1" applyFill="1" applyBorder="1" applyAlignment="1">
      <alignment horizontal="left" vertical="center" wrapText="1"/>
    </xf>
    <xf numFmtId="0" fontId="31" fillId="0" borderId="3" xfId="73" applyFont="1" applyFill="1" applyBorder="1" applyAlignment="1">
      <alignment horizontal="center" vertical="center" wrapText="1"/>
    </xf>
    <xf numFmtId="0" fontId="17" fillId="0" borderId="0" xfId="73" applyFont="1" applyFill="1" applyAlignment="1">
      <alignment vertical="top"/>
    </xf>
    <xf numFmtId="0" fontId="44" fillId="0" borderId="1" xfId="73" applyFont="1" applyFill="1" applyBorder="1" applyAlignment="1">
      <alignment horizontal="center" vertical="center"/>
    </xf>
    <xf numFmtId="167" fontId="31" fillId="0" borderId="0" xfId="73" quotePrefix="1" applyNumberFormat="1" applyFont="1" applyFill="1" applyBorder="1" applyAlignment="1">
      <alignment horizontal="right" wrapText="1"/>
    </xf>
    <xf numFmtId="0" fontId="31" fillId="0" borderId="2" xfId="65" applyFont="1" applyBorder="1" applyAlignment="1">
      <alignment horizontal="center" vertical="center" wrapText="1"/>
    </xf>
    <xf numFmtId="0" fontId="31" fillId="0" borderId="0" xfId="65" applyFont="1" applyBorder="1" applyAlignment="1">
      <alignment horizontal="center" vertical="center" wrapText="1"/>
    </xf>
    <xf numFmtId="0" fontId="31" fillId="0" borderId="1" xfId="65" applyFont="1" applyBorder="1" applyAlignment="1">
      <alignment horizontal="center" vertical="center" wrapText="1"/>
    </xf>
    <xf numFmtId="0" fontId="31" fillId="0" borderId="2" xfId="65" applyFont="1" applyBorder="1" applyAlignment="1">
      <alignment horizontal="left" vertical="center"/>
    </xf>
    <xf numFmtId="0" fontId="31" fillId="0" borderId="1" xfId="65" applyFont="1" applyBorder="1" applyAlignment="1">
      <alignment horizontal="left" vertical="center"/>
    </xf>
    <xf numFmtId="0" fontId="26" fillId="0" borderId="2" xfId="0" applyFont="1" applyBorder="1"/>
    <xf numFmtId="0" fontId="26" fillId="0" borderId="0" xfId="0" applyFont="1" applyBorder="1"/>
    <xf numFmtId="0" fontId="0" fillId="0" borderId="0" xfId="73" applyFont="1" applyBorder="1" applyAlignment="1"/>
    <xf numFmtId="0" fontId="43" fillId="0" borderId="0" xfId="62" applyFont="1"/>
    <xf numFmtId="0" fontId="17" fillId="0" borderId="0" xfId="73" applyFont="1" applyAlignment="1">
      <alignment horizontal="left" vertical="center"/>
    </xf>
    <xf numFmtId="0" fontId="31" fillId="0" borderId="1" xfId="0" applyFont="1" applyBorder="1" applyAlignment="1">
      <alignment horizontal="center" vertical="center"/>
    </xf>
    <xf numFmtId="0" fontId="0" fillId="0" borderId="0" xfId="56" applyFont="1" applyAlignment="1">
      <alignment horizontal="left"/>
    </xf>
    <xf numFmtId="0" fontId="22" fillId="0" borderId="0" xfId="56" applyFont="1" applyAlignment="1">
      <alignment horizontal="left"/>
    </xf>
    <xf numFmtId="0" fontId="67" fillId="0" borderId="0" xfId="0" applyFont="1"/>
    <xf numFmtId="0" fontId="28" fillId="0" borderId="0" xfId="0" applyFont="1" applyAlignment="1">
      <alignment horizontal="left"/>
    </xf>
    <xf numFmtId="0" fontId="0" fillId="0" borderId="0" xfId="73" applyFont="1" applyAlignment="1">
      <alignment horizontal="left"/>
    </xf>
    <xf numFmtId="0" fontId="0" fillId="0" borderId="0" xfId="73" applyFont="1" applyBorder="1" applyAlignment="1">
      <alignment horizontal="left" wrapText="1"/>
    </xf>
    <xf numFmtId="0" fontId="0" fillId="0" borderId="0" xfId="73" applyFont="1" applyBorder="1" applyAlignment="1">
      <alignment horizontal="left"/>
    </xf>
    <xf numFmtId="1" fontId="31" fillId="0" borderId="5" xfId="73" quotePrefix="1" applyNumberFormat="1" applyFont="1" applyBorder="1" applyAlignment="1">
      <alignment horizontal="center" vertical="center"/>
    </xf>
    <xf numFmtId="1" fontId="31" fillId="0" borderId="0" xfId="73" quotePrefix="1" applyNumberFormat="1" applyFont="1" applyBorder="1" applyAlignment="1">
      <alignment horizontal="center" vertical="center"/>
    </xf>
    <xf numFmtId="1" fontId="31" fillId="0" borderId="1" xfId="73" quotePrefix="1" applyNumberFormat="1" applyFont="1" applyBorder="1" applyAlignment="1">
      <alignment horizontal="center" vertical="center"/>
    </xf>
    <xf numFmtId="1" fontId="31" fillId="0" borderId="5" xfId="73" applyNumberFormat="1" applyFont="1" applyFill="1" applyBorder="1" applyAlignment="1">
      <alignment horizontal="center" vertical="center"/>
    </xf>
    <xf numFmtId="1" fontId="31" fillId="0" borderId="0" xfId="73" applyNumberFormat="1" applyFont="1" applyFill="1" applyBorder="1" applyAlignment="1">
      <alignment horizontal="center" vertical="center"/>
    </xf>
    <xf numFmtId="1" fontId="31" fillId="0" borderId="1" xfId="73" applyNumberFormat="1" applyFont="1" applyFill="1" applyBorder="1" applyAlignment="1">
      <alignment horizontal="center" vertical="center"/>
    </xf>
    <xf numFmtId="0" fontId="31" fillId="0" borderId="5" xfId="54" applyFont="1" applyBorder="1" applyAlignment="1">
      <alignment horizontal="left" vertical="center"/>
    </xf>
    <xf numFmtId="0" fontId="31" fillId="0" borderId="0" xfId="54" applyFont="1" applyBorder="1" applyAlignment="1">
      <alignment horizontal="left" vertical="center"/>
    </xf>
    <xf numFmtId="0" fontId="31" fillId="0" borderId="1" xfId="54" applyFont="1" applyBorder="1" applyAlignment="1">
      <alignment horizontal="left" vertical="center"/>
    </xf>
    <xf numFmtId="0" fontId="17" fillId="0" borderId="0" xfId="73" applyFont="1" applyAlignment="1">
      <alignment horizontal="left" wrapText="1"/>
    </xf>
    <xf numFmtId="0" fontId="0" fillId="0" borderId="0" xfId="73" applyFont="1" applyAlignment="1">
      <alignment horizontal="left" vertical="center" wrapText="1"/>
    </xf>
    <xf numFmtId="0" fontId="30" fillId="0" borderId="0" xfId="72" applyFont="1" applyAlignment="1">
      <alignment horizontal="left"/>
    </xf>
    <xf numFmtId="0" fontId="20" fillId="0" borderId="0" xfId="72" applyFont="1" applyAlignment="1">
      <alignment horizontal="left"/>
    </xf>
    <xf numFmtId="0" fontId="31" fillId="0" borderId="0" xfId="54" applyFont="1" applyAlignment="1">
      <alignment horizontal="left"/>
    </xf>
    <xf numFmtId="0" fontId="31" fillId="0" borderId="0" xfId="72" applyFont="1" applyAlignment="1">
      <alignment wrapText="1"/>
    </xf>
    <xf numFmtId="0" fontId="31" fillId="0" borderId="0" xfId="54" applyFont="1" applyAlignment="1">
      <alignment wrapText="1"/>
    </xf>
    <xf numFmtId="0" fontId="30" fillId="0" borderId="0" xfId="72" applyFont="1" applyAlignment="1">
      <alignment wrapText="1"/>
    </xf>
    <xf numFmtId="0" fontId="30" fillId="0" borderId="0" xfId="54" applyFont="1" applyAlignment="1">
      <alignment wrapText="1"/>
    </xf>
    <xf numFmtId="0" fontId="30" fillId="0" borderId="0" xfId="54" applyFont="1" applyAlignment="1">
      <alignment horizontal="left"/>
    </xf>
    <xf numFmtId="0" fontId="30" fillId="0" borderId="0" xfId="54" applyFont="1" applyAlignment="1">
      <alignment horizontal="left" wrapText="1"/>
    </xf>
    <xf numFmtId="0" fontId="0" fillId="0" borderId="0" xfId="0" applyFont="1" applyFill="1" applyBorder="1" applyAlignment="1">
      <alignment horizontal="left"/>
    </xf>
    <xf numFmtId="0" fontId="22" fillId="0" borderId="0" xfId="0" applyFont="1" applyFill="1" applyBorder="1" applyAlignment="1">
      <alignment horizontal="left"/>
    </xf>
    <xf numFmtId="0" fontId="43" fillId="0" borderId="0" xfId="0" applyFont="1" applyFill="1" applyBorder="1" applyAlignment="1">
      <alignment horizontal="left"/>
    </xf>
    <xf numFmtId="0" fontId="31" fillId="0" borderId="0" xfId="72" applyFont="1" applyAlignment="1">
      <alignment horizontal="left"/>
    </xf>
    <xf numFmtId="0" fontId="22" fillId="0" borderId="0" xfId="73" applyFont="1" applyBorder="1" applyAlignment="1">
      <alignment horizontal="left"/>
    </xf>
    <xf numFmtId="0" fontId="83" fillId="0" borderId="2" xfId="0" applyFont="1" applyBorder="1" applyAlignment="1">
      <alignment vertical="center"/>
    </xf>
    <xf numFmtId="0" fontId="83" fillId="0" borderId="0" xfId="0" applyFont="1" applyBorder="1" applyAlignment="1">
      <alignment vertical="center"/>
    </xf>
    <xf numFmtId="0" fontId="83" fillId="0" borderId="2" xfId="0" applyFont="1" applyBorder="1" applyAlignment="1">
      <alignment horizontal="center" vertical="center"/>
    </xf>
    <xf numFmtId="0" fontId="83" fillId="0" borderId="4" xfId="0" applyFont="1" applyBorder="1" applyAlignment="1">
      <alignment horizontal="center" vertical="center"/>
    </xf>
    <xf numFmtId="0" fontId="0" fillId="0" borderId="0" xfId="73" applyFont="1" applyBorder="1" applyAlignment="1">
      <alignment horizontal="left" vertical="center" wrapText="1"/>
    </xf>
    <xf numFmtId="0" fontId="0" fillId="0" borderId="0" xfId="73" applyFont="1" applyBorder="1" applyAlignment="1">
      <alignment horizontal="left" vertical="center"/>
    </xf>
    <xf numFmtId="0" fontId="83" fillId="0" borderId="5" xfId="0" applyFont="1" applyBorder="1" applyAlignment="1">
      <alignment horizontal="center" vertical="top" wrapText="1"/>
    </xf>
    <xf numFmtId="0" fontId="83" fillId="0" borderId="1" xfId="0" applyFont="1" applyBorder="1" applyAlignment="1">
      <alignment horizontal="center" vertical="top" wrapText="1"/>
    </xf>
    <xf numFmtId="0" fontId="83" fillId="0" borderId="0" xfId="0" applyFont="1" applyAlignment="1">
      <alignment horizontal="center" vertical="center"/>
    </xf>
    <xf numFmtId="0" fontId="83" fillId="0" borderId="1" xfId="0" applyFont="1" applyBorder="1" applyAlignment="1">
      <alignment horizontal="center" vertical="center"/>
    </xf>
    <xf numFmtId="0" fontId="0" fillId="0" borderId="0" xfId="73" applyFont="1" applyBorder="1" applyAlignment="1">
      <alignment vertical="center"/>
    </xf>
    <xf numFmtId="0" fontId="22" fillId="0" borderId="0" xfId="73" applyFont="1" applyBorder="1" applyAlignment="1"/>
    <xf numFmtId="0" fontId="68" fillId="0" borderId="0" xfId="0" applyFont="1" applyAlignment="1">
      <alignment vertical="top"/>
    </xf>
    <xf numFmtId="0" fontId="68" fillId="0" borderId="0" xfId="0" applyFont="1" applyFill="1" applyAlignment="1">
      <alignment vertical="top"/>
    </xf>
    <xf numFmtId="0" fontId="68" fillId="0" borderId="0" xfId="0" applyFont="1" applyAlignment="1">
      <alignment horizontal="left" vertical="top"/>
    </xf>
    <xf numFmtId="0" fontId="83" fillId="0" borderId="5" xfId="0" applyFont="1" applyBorder="1" applyAlignment="1">
      <alignment horizontal="center" vertical="center" wrapText="1"/>
    </xf>
    <xf numFmtId="0" fontId="83" fillId="0" borderId="1" xfId="0" applyFont="1" applyBorder="1" applyAlignment="1">
      <alignment horizontal="center" vertical="center" wrapText="1"/>
    </xf>
    <xf numFmtId="0" fontId="92" fillId="0" borderId="0" xfId="0" applyFont="1" applyAlignment="1">
      <alignment horizontal="left" vertical="top"/>
    </xf>
    <xf numFmtId="0" fontId="83" fillId="0" borderId="5" xfId="0" applyFont="1" applyBorder="1" applyAlignment="1">
      <alignment horizontal="right" vertical="top" wrapText="1"/>
    </xf>
    <xf numFmtId="0" fontId="83" fillId="0" borderId="0" xfId="0" applyFont="1" applyAlignment="1">
      <alignment horizontal="right" vertical="top" wrapText="1"/>
    </xf>
    <xf numFmtId="0" fontId="83" fillId="0" borderId="1" xfId="0" applyFont="1" applyBorder="1" applyAlignment="1">
      <alignment horizontal="center" vertical="top"/>
    </xf>
    <xf numFmtId="0" fontId="83" fillId="0" borderId="5" xfId="0" applyFont="1" applyBorder="1" applyAlignment="1">
      <alignment horizontal="center" vertical="center"/>
    </xf>
    <xf numFmtId="0" fontId="0" fillId="0" borderId="0" xfId="0" applyFont="1" applyFill="1" applyBorder="1" applyAlignment="1"/>
    <xf numFmtId="0" fontId="22" fillId="0" borderId="0" xfId="0" applyFont="1" applyFill="1" applyBorder="1" applyAlignment="1"/>
    <xf numFmtId="0" fontId="20" fillId="0" borderId="0" xfId="72" applyFont="1" applyFill="1"/>
    <xf numFmtId="0" fontId="52" fillId="0" borderId="0" xfId="72" applyFont="1" applyFill="1"/>
    <xf numFmtId="0" fontId="30" fillId="0" borderId="0" xfId="72" applyFont="1" applyFill="1"/>
    <xf numFmtId="0" fontId="20" fillId="0" borderId="0" xfId="72" applyFont="1" applyFill="1" applyAlignment="1"/>
    <xf numFmtId="0" fontId="31" fillId="0" borderId="0" xfId="72" applyFont="1" applyFill="1"/>
    <xf numFmtId="0" fontId="31" fillId="0" borderId="0" xfId="54" applyFont="1" applyBorder="1" applyAlignment="1">
      <alignment horizontal="left" vertical="top"/>
    </xf>
    <xf numFmtId="0" fontId="31" fillId="0" borderId="0" xfId="73" applyFont="1" applyAlignment="1">
      <alignment horizontal="left" wrapText="1"/>
    </xf>
    <xf numFmtId="0" fontId="90" fillId="0" borderId="0" xfId="0" applyFont="1" applyFill="1" applyBorder="1" applyAlignment="1">
      <alignment horizontal="center" vertical="center"/>
    </xf>
    <xf numFmtId="0" fontId="90" fillId="0" borderId="0" xfId="0" applyFont="1" applyFill="1" applyBorder="1" applyAlignment="1">
      <alignment horizontal="left" vertical="top" wrapText="1"/>
    </xf>
    <xf numFmtId="0" fontId="90" fillId="0" borderId="1" xfId="0" applyFont="1" applyFill="1" applyBorder="1" applyAlignment="1">
      <alignment horizontal="left" vertical="top" wrapText="1"/>
    </xf>
    <xf numFmtId="0" fontId="17" fillId="0" borderId="0" xfId="73" applyFont="1" applyFill="1" applyAlignment="1">
      <alignment horizontal="left" wrapText="1"/>
    </xf>
    <xf numFmtId="0" fontId="89" fillId="0" borderId="0" xfId="0" applyFont="1" applyFill="1" applyBorder="1" applyAlignment="1">
      <alignment horizontal="left" vertical="top"/>
    </xf>
    <xf numFmtId="0" fontId="89" fillId="0" borderId="0" xfId="0" applyFont="1" applyFill="1" applyBorder="1" applyAlignment="1"/>
    <xf numFmtId="0" fontId="88" fillId="0" borderId="0" xfId="0" applyFont="1" applyFill="1" applyBorder="1" applyAlignment="1"/>
    <xf numFmtId="0" fontId="83" fillId="0" borderId="0" xfId="0" applyFont="1" applyAlignment="1">
      <alignment vertical="top"/>
    </xf>
    <xf numFmtId="0" fontId="83" fillId="0" borderId="0" xfId="0" applyFont="1" applyFill="1" applyAlignment="1">
      <alignment vertical="top"/>
    </xf>
    <xf numFmtId="0" fontId="122" fillId="0" borderId="0" xfId="0" applyFont="1" applyFill="1" applyBorder="1" applyAlignment="1">
      <alignment horizontal="left" vertical="top"/>
    </xf>
    <xf numFmtId="0" fontId="20" fillId="0" borderId="0" xfId="67" applyFont="1" applyAlignment="1">
      <alignment wrapText="1"/>
    </xf>
    <xf numFmtId="1" fontId="31" fillId="0" borderId="5" xfId="73" quotePrefix="1" applyNumberFormat="1" applyFont="1" applyBorder="1" applyAlignment="1">
      <alignment horizontal="right" vertical="center"/>
    </xf>
    <xf numFmtId="1" fontId="31" fillId="0" borderId="0" xfId="73" quotePrefix="1" applyNumberFormat="1" applyFont="1" applyBorder="1" applyAlignment="1">
      <alignment horizontal="right" vertical="center"/>
    </xf>
    <xf numFmtId="1" fontId="31" fillId="0" borderId="1" xfId="73" quotePrefix="1" applyNumberFormat="1" applyFont="1" applyBorder="1" applyAlignment="1">
      <alignment horizontal="right" vertical="center"/>
    </xf>
    <xf numFmtId="0" fontId="31" fillId="0" borderId="0" xfId="54" quotePrefix="1" applyFont="1" applyAlignment="1">
      <alignment horizontal="left"/>
    </xf>
    <xf numFmtId="0" fontId="53" fillId="0" borderId="0" xfId="34" applyFont="1" applyAlignment="1" applyProtection="1">
      <alignment horizontal="center"/>
    </xf>
    <xf numFmtId="0" fontId="53" fillId="0" borderId="0" xfId="34" applyFont="1" applyAlignment="1" applyProtection="1">
      <alignment horizontal="center" wrapText="1"/>
    </xf>
    <xf numFmtId="0" fontId="117" fillId="0" borderId="0" xfId="250" applyFont="1"/>
    <xf numFmtId="0" fontId="118" fillId="0" borderId="0" xfId="250" applyFont="1" applyFill="1" applyAlignment="1">
      <alignment horizontal="left"/>
    </xf>
    <xf numFmtId="0" fontId="22" fillId="0" borderId="0" xfId="250" applyFont="1" applyFill="1" applyAlignment="1">
      <alignment horizontal="left"/>
    </xf>
    <xf numFmtId="0" fontId="118" fillId="0" borderId="0" xfId="250" applyFont="1" applyFill="1" applyAlignment="1">
      <alignment horizontal="left" vertical="top"/>
    </xf>
    <xf numFmtId="0" fontId="123" fillId="0" borderId="0" xfId="250" applyFont="1" applyFill="1" applyAlignment="1">
      <alignment horizontal="left" wrapText="1"/>
    </xf>
    <xf numFmtId="0" fontId="83" fillId="0" borderId="5" xfId="250" quotePrefix="1" applyFont="1" applyFill="1" applyBorder="1" applyAlignment="1">
      <alignment horizontal="center" vertical="center"/>
    </xf>
    <xf numFmtId="0" fontId="83" fillId="0" borderId="1" xfId="250" quotePrefix="1" applyFont="1" applyFill="1" applyBorder="1" applyAlignment="1">
      <alignment horizontal="center" vertical="center"/>
    </xf>
    <xf numFmtId="0" fontId="0" fillId="0" borderId="0" xfId="0" applyAlignment="1">
      <alignment horizontal="left" wrapText="1"/>
    </xf>
    <xf numFmtId="0" fontId="126" fillId="0" borderId="0" xfId="250" applyFont="1" applyFill="1" applyAlignment="1">
      <alignment horizontal="left" vertical="top" wrapText="1"/>
    </xf>
    <xf numFmtId="0" fontId="118" fillId="0" borderId="0" xfId="250" applyFont="1" applyFill="1" applyAlignment="1">
      <alignment horizontal="left" wrapText="1"/>
    </xf>
    <xf numFmtId="0" fontId="17" fillId="0" borderId="0" xfId="0" applyFont="1" applyAlignment="1">
      <alignment wrapText="1"/>
    </xf>
    <xf numFmtId="0" fontId="31" fillId="0" borderId="0" xfId="0" applyFont="1" applyAlignment="1">
      <alignment vertical="center" wrapText="1"/>
    </xf>
    <xf numFmtId="0" fontId="20" fillId="0" borderId="0" xfId="75" applyFont="1" applyAlignment="1">
      <alignment horizontal="center" vertical="top" wrapText="1"/>
    </xf>
    <xf numFmtId="0" fontId="33" fillId="0" borderId="0" xfId="0" applyFont="1"/>
    <xf numFmtId="0" fontId="17" fillId="0" borderId="0" xfId="75" applyFont="1" applyAlignment="1">
      <alignment horizontal="left"/>
    </xf>
    <xf numFmtId="0" fontId="20" fillId="0" borderId="0" xfId="75" applyFont="1" applyAlignment="1">
      <alignment horizontal="left" vertical="top"/>
    </xf>
    <xf numFmtId="0" fontId="43" fillId="0" borderId="0" xfId="0" applyFont="1" applyAlignment="1">
      <alignment wrapText="1"/>
    </xf>
    <xf numFmtId="0" fontId="0" fillId="0" borderId="0" xfId="0" applyFont="1" applyAlignment="1">
      <alignment wrapText="1"/>
    </xf>
    <xf numFmtId="0" fontId="20" fillId="0" borderId="0" xfId="75" applyFont="1" applyAlignment="1">
      <alignment horizontal="left"/>
    </xf>
    <xf numFmtId="0" fontId="20" fillId="0" borderId="0" xfId="0" applyFont="1" applyAlignment="1"/>
    <xf numFmtId="0" fontId="20" fillId="0" borderId="0" xfId="0" applyFont="1" applyFill="1"/>
    <xf numFmtId="0" fontId="20" fillId="0" borderId="0" xfId="71" applyFont="1" applyAlignment="1">
      <alignment horizontal="right" wrapText="1"/>
    </xf>
    <xf numFmtId="0" fontId="20" fillId="0" borderId="0" xfId="0" applyFont="1" applyAlignment="1">
      <alignment horizontal="right" vertical="center" wrapText="1"/>
    </xf>
    <xf numFmtId="0" fontId="20" fillId="0" borderId="0" xfId="0" applyFont="1" applyAlignment="1">
      <alignment horizontal="right" vertical="center"/>
    </xf>
    <xf numFmtId="0" fontId="20" fillId="0" borderId="0" xfId="0" applyFont="1" applyAlignment="1">
      <alignment horizontal="center" vertical="top" wrapText="1"/>
    </xf>
    <xf numFmtId="0" fontId="20" fillId="0" borderId="0" xfId="0" applyFont="1" applyAlignment="1">
      <alignment horizontal="left" vertical="top"/>
    </xf>
    <xf numFmtId="0" fontId="20" fillId="0" borderId="0" xfId="0" applyFont="1" applyFill="1" applyAlignment="1">
      <alignment horizontal="left"/>
    </xf>
    <xf numFmtId="0" fontId="20" fillId="0" borderId="0" xfId="0" applyFont="1" applyAlignment="1">
      <alignment horizontal="right" vertical="top" wrapText="1"/>
    </xf>
    <xf numFmtId="0" fontId="20" fillId="0" borderId="0" xfId="0" applyFont="1"/>
    <xf numFmtId="0" fontId="20" fillId="0" borderId="0" xfId="49" applyFont="1" applyAlignment="1">
      <alignment horizontal="left" vertical="top"/>
    </xf>
    <xf numFmtId="0" fontId="17" fillId="0" borderId="0" xfId="49" applyFont="1" applyAlignment="1">
      <alignment horizontal="left" wrapText="1"/>
    </xf>
    <xf numFmtId="0" fontId="20" fillId="0" borderId="0" xfId="0" applyFont="1" applyFill="1" applyBorder="1"/>
    <xf numFmtId="0" fontId="31" fillId="0" borderId="0" xfId="0" applyFont="1"/>
    <xf numFmtId="0" fontId="31" fillId="0" borderId="0" xfId="0" applyFont="1" applyAlignment="1">
      <alignment wrapText="1"/>
    </xf>
    <xf numFmtId="0" fontId="32" fillId="0" borderId="0" xfId="0" applyFont="1" applyAlignment="1">
      <alignment horizontal="left"/>
    </xf>
    <xf numFmtId="0" fontId="31" fillId="2" borderId="0" xfId="181" applyFont="1" applyFill="1" applyBorder="1" applyAlignment="1">
      <alignment horizontal="left"/>
    </xf>
    <xf numFmtId="0" fontId="42" fillId="0" borderId="0" xfId="0" applyFont="1" applyAlignment="1">
      <alignment horizontal="center" vertical="top" wrapText="1"/>
    </xf>
    <xf numFmtId="0" fontId="17" fillId="0" borderId="0" xfId="0" applyFont="1" applyAlignment="1">
      <alignment horizontal="left"/>
    </xf>
    <xf numFmtId="0" fontId="145" fillId="2" borderId="0" xfId="36" applyFont="1" applyFill="1" applyAlignment="1" applyProtection="1"/>
    <xf numFmtId="0" fontId="20" fillId="0" borderId="0" xfId="47" applyFont="1" applyFill="1" applyAlignment="1">
      <alignment horizontal="center" vertical="top"/>
    </xf>
    <xf numFmtId="0" fontId="32" fillId="0" borderId="0" xfId="0" applyFont="1" applyAlignment="1"/>
    <xf numFmtId="0" fontId="0" fillId="2" borderId="0" xfId="42" applyFont="1" applyFill="1" applyAlignment="1"/>
    <xf numFmtId="0" fontId="120" fillId="0" borderId="0" xfId="250" applyFont="1"/>
    <xf numFmtId="0" fontId="4" fillId="0" borderId="0" xfId="250" applyFont="1" applyAlignment="1">
      <alignment wrapText="1"/>
    </xf>
    <xf numFmtId="0" fontId="123" fillId="0" borderId="0" xfId="250" applyFont="1" applyFill="1"/>
    <xf numFmtId="0" fontId="2" fillId="0" borderId="0" xfId="250" applyFont="1" applyFill="1" applyAlignment="1">
      <alignment wrapText="1"/>
    </xf>
    <xf numFmtId="0" fontId="4" fillId="0" borderId="0" xfId="250" applyFont="1" applyFill="1" applyAlignment="1">
      <alignment wrapText="1"/>
    </xf>
    <xf numFmtId="0" fontId="2" fillId="0" borderId="0" xfId="250" applyFont="1" applyFill="1"/>
    <xf numFmtId="0" fontId="4" fillId="0" borderId="0" xfId="250" applyFont="1" applyFill="1"/>
    <xf numFmtId="0" fontId="120" fillId="0" borderId="0" xfId="250" applyFont="1" applyFill="1"/>
    <xf numFmtId="0" fontId="121" fillId="0" borderId="0" xfId="251" applyFont="1" applyAlignment="1">
      <alignment horizontal="left" wrapText="1"/>
    </xf>
    <xf numFmtId="0" fontId="30" fillId="0" borderId="0" xfId="66" applyFont="1" applyBorder="1"/>
    <xf numFmtId="0" fontId="53" fillId="0" borderId="0" xfId="34" applyFont="1" applyAlignment="1" applyProtection="1">
      <alignment horizontal="left" wrapText="1"/>
    </xf>
    <xf numFmtId="0" fontId="53" fillId="0" borderId="0" xfId="34" applyFont="1" applyFill="1" applyAlignment="1" applyProtection="1">
      <alignment horizontal="left"/>
    </xf>
    <xf numFmtId="0" fontId="53" fillId="0" borderId="0" xfId="34" applyFont="1" applyAlignment="1" applyProtection="1">
      <alignment vertical="center"/>
    </xf>
    <xf numFmtId="0" fontId="53" fillId="0" borderId="0" xfId="34" applyFont="1" applyAlignment="1" applyProtection="1">
      <alignment horizontal="left"/>
    </xf>
    <xf numFmtId="0" fontId="53" fillId="0" borderId="0" xfId="34" applyFont="1" applyAlignment="1" applyProtection="1">
      <alignment horizontal="left" wrapText="1"/>
    </xf>
    <xf numFmtId="0" fontId="53" fillId="0" borderId="0" xfId="34" applyFont="1" applyFill="1" applyBorder="1" applyAlignment="1" applyProtection="1"/>
    <xf numFmtId="0" fontId="53" fillId="0" borderId="0" xfId="34" applyFont="1" applyBorder="1" applyAlignment="1" applyProtection="1"/>
  </cellXfs>
  <cellStyles count="325">
    <cellStyle name="20% - Accent1" xfId="1" builtinId="30" customBuiltin="1"/>
    <cellStyle name="20% - Accent1 10" xfId="238"/>
    <cellStyle name="20% - Accent1 11" xfId="253"/>
    <cellStyle name="20% - Accent1 12" xfId="268"/>
    <cellStyle name="20% - Accent1 13" xfId="300"/>
    <cellStyle name="20% - Accent1 2" xfId="86"/>
    <cellStyle name="20% - Accent1 3" xfId="102"/>
    <cellStyle name="20% - Accent1 4" xfId="117"/>
    <cellStyle name="20% - Accent1 5" xfId="131"/>
    <cellStyle name="20% - Accent1 6" xfId="144"/>
    <cellStyle name="20% - Accent1 7" xfId="195"/>
    <cellStyle name="20% - Accent1 8" xfId="210"/>
    <cellStyle name="20% - Accent1 9" xfId="224"/>
    <cellStyle name="20% - Accent2" xfId="2" builtinId="34" customBuiltin="1"/>
    <cellStyle name="20% - Accent2 10" xfId="240"/>
    <cellStyle name="20% - Accent2 11" xfId="255"/>
    <cellStyle name="20% - Accent2 12" xfId="270"/>
    <cellStyle name="20% - Accent2 13" xfId="304"/>
    <cellStyle name="20% - Accent2 2" xfId="88"/>
    <cellStyle name="20% - Accent2 3" xfId="104"/>
    <cellStyle name="20% - Accent2 4" xfId="119"/>
    <cellStyle name="20% - Accent2 5" xfId="133"/>
    <cellStyle name="20% - Accent2 6" xfId="145"/>
    <cellStyle name="20% - Accent2 7" xfId="197"/>
    <cellStyle name="20% - Accent2 8" xfId="212"/>
    <cellStyle name="20% - Accent2 9" xfId="226"/>
    <cellStyle name="20% - Accent3" xfId="3" builtinId="38" customBuiltin="1"/>
    <cellStyle name="20% - Accent3 10" xfId="242"/>
    <cellStyle name="20% - Accent3 11" xfId="257"/>
    <cellStyle name="20% - Accent3 12" xfId="272"/>
    <cellStyle name="20% - Accent3 13" xfId="308"/>
    <cellStyle name="20% - Accent3 2" xfId="90"/>
    <cellStyle name="20% - Accent3 3" xfId="106"/>
    <cellStyle name="20% - Accent3 4" xfId="121"/>
    <cellStyle name="20% - Accent3 5" xfId="135"/>
    <cellStyle name="20% - Accent3 6" xfId="146"/>
    <cellStyle name="20% - Accent3 7" xfId="199"/>
    <cellStyle name="20% - Accent3 8" xfId="214"/>
    <cellStyle name="20% - Accent3 9" xfId="228"/>
    <cellStyle name="20% - Accent4" xfId="4" builtinId="42" customBuiltin="1"/>
    <cellStyle name="20% - Accent4 10" xfId="244"/>
    <cellStyle name="20% - Accent4 11" xfId="259"/>
    <cellStyle name="20% - Accent4 12" xfId="274"/>
    <cellStyle name="20% - Accent4 13" xfId="312"/>
    <cellStyle name="20% - Accent4 2" xfId="92"/>
    <cellStyle name="20% - Accent4 3" xfId="108"/>
    <cellStyle name="20% - Accent4 4" xfId="123"/>
    <cellStyle name="20% - Accent4 5" xfId="137"/>
    <cellStyle name="20% - Accent4 6" xfId="147"/>
    <cellStyle name="20% - Accent4 7" xfId="201"/>
    <cellStyle name="20% - Accent4 8" xfId="216"/>
    <cellStyle name="20% - Accent4 9" xfId="230"/>
    <cellStyle name="20% - Accent5" xfId="5" builtinId="46" customBuiltin="1"/>
    <cellStyle name="20% - Accent5 10" xfId="246"/>
    <cellStyle name="20% - Accent5 11" xfId="261"/>
    <cellStyle name="20% - Accent5 12" xfId="276"/>
    <cellStyle name="20% - Accent5 13" xfId="316"/>
    <cellStyle name="20% - Accent5 2" xfId="94"/>
    <cellStyle name="20% - Accent5 3" xfId="110"/>
    <cellStyle name="20% - Accent5 4" xfId="125"/>
    <cellStyle name="20% - Accent5 5" xfId="139"/>
    <cellStyle name="20% - Accent5 6" xfId="148"/>
    <cellStyle name="20% - Accent5 7" xfId="203"/>
    <cellStyle name="20% - Accent5 8" xfId="218"/>
    <cellStyle name="20% - Accent5 9" xfId="232"/>
    <cellStyle name="20% - Accent6" xfId="6" builtinId="50" customBuiltin="1"/>
    <cellStyle name="20% - Accent6 10" xfId="248"/>
    <cellStyle name="20% - Accent6 11" xfId="263"/>
    <cellStyle name="20% - Accent6 12" xfId="278"/>
    <cellStyle name="20% - Accent6 13" xfId="320"/>
    <cellStyle name="20% - Accent6 2" xfId="96"/>
    <cellStyle name="20% - Accent6 3" xfId="112"/>
    <cellStyle name="20% - Accent6 4" xfId="127"/>
    <cellStyle name="20% - Accent6 5" xfId="141"/>
    <cellStyle name="20% - Accent6 6" xfId="149"/>
    <cellStyle name="20% - Accent6 7" xfId="205"/>
    <cellStyle name="20% - Accent6 8" xfId="220"/>
    <cellStyle name="20% - Accent6 9" xfId="234"/>
    <cellStyle name="40% - Accent1" xfId="7" builtinId="31" customBuiltin="1"/>
    <cellStyle name="40% - Accent1 10" xfId="239"/>
    <cellStyle name="40% - Accent1 11" xfId="254"/>
    <cellStyle name="40% - Accent1 12" xfId="269"/>
    <cellStyle name="40% - Accent1 13" xfId="301"/>
    <cellStyle name="40% - Accent1 2" xfId="87"/>
    <cellStyle name="40% - Accent1 3" xfId="103"/>
    <cellStyle name="40% - Accent1 4" xfId="118"/>
    <cellStyle name="40% - Accent1 5" xfId="132"/>
    <cellStyle name="40% - Accent1 6" xfId="150"/>
    <cellStyle name="40% - Accent1 7" xfId="196"/>
    <cellStyle name="40% - Accent1 8" xfId="211"/>
    <cellStyle name="40% - Accent1 9" xfId="225"/>
    <cellStyle name="40% - Accent2" xfId="8" builtinId="35" customBuiltin="1"/>
    <cellStyle name="40% - Accent2 10" xfId="241"/>
    <cellStyle name="40% - Accent2 11" xfId="256"/>
    <cellStyle name="40% - Accent2 12" xfId="271"/>
    <cellStyle name="40% - Accent2 13" xfId="305"/>
    <cellStyle name="40% - Accent2 2" xfId="89"/>
    <cellStyle name="40% - Accent2 3" xfId="105"/>
    <cellStyle name="40% - Accent2 4" xfId="120"/>
    <cellStyle name="40% - Accent2 5" xfId="134"/>
    <cellStyle name="40% - Accent2 6" xfId="151"/>
    <cellStyle name="40% - Accent2 7" xfId="198"/>
    <cellStyle name="40% - Accent2 8" xfId="213"/>
    <cellStyle name="40% - Accent2 9" xfId="227"/>
    <cellStyle name="40% - Accent3" xfId="9" builtinId="39" customBuiltin="1"/>
    <cellStyle name="40% - Accent3 10" xfId="243"/>
    <cellStyle name="40% - Accent3 11" xfId="258"/>
    <cellStyle name="40% - Accent3 12" xfId="273"/>
    <cellStyle name="40% - Accent3 13" xfId="309"/>
    <cellStyle name="40% - Accent3 2" xfId="91"/>
    <cellStyle name="40% - Accent3 3" xfId="107"/>
    <cellStyle name="40% - Accent3 4" xfId="122"/>
    <cellStyle name="40% - Accent3 5" xfId="136"/>
    <cellStyle name="40% - Accent3 6" xfId="152"/>
    <cellStyle name="40% - Accent3 7" xfId="200"/>
    <cellStyle name="40% - Accent3 8" xfId="215"/>
    <cellStyle name="40% - Accent3 9" xfId="229"/>
    <cellStyle name="40% - Accent4" xfId="10" builtinId="43" customBuiltin="1"/>
    <cellStyle name="40% - Accent4 10" xfId="245"/>
    <cellStyle name="40% - Accent4 11" xfId="260"/>
    <cellStyle name="40% - Accent4 12" xfId="275"/>
    <cellStyle name="40% - Accent4 13" xfId="313"/>
    <cellStyle name="40% - Accent4 2" xfId="93"/>
    <cellStyle name="40% - Accent4 3" xfId="109"/>
    <cellStyle name="40% - Accent4 4" xfId="124"/>
    <cellStyle name="40% - Accent4 5" xfId="138"/>
    <cellStyle name="40% - Accent4 6" xfId="153"/>
    <cellStyle name="40% - Accent4 7" xfId="202"/>
    <cellStyle name="40% - Accent4 8" xfId="217"/>
    <cellStyle name="40% - Accent4 9" xfId="231"/>
    <cellStyle name="40% - Accent5" xfId="11" builtinId="47" customBuiltin="1"/>
    <cellStyle name="40% - Accent5 10" xfId="247"/>
    <cellStyle name="40% - Accent5 11" xfId="262"/>
    <cellStyle name="40% - Accent5 12" xfId="277"/>
    <cellStyle name="40% - Accent5 13" xfId="317"/>
    <cellStyle name="40% - Accent5 2" xfId="95"/>
    <cellStyle name="40% - Accent5 3" xfId="111"/>
    <cellStyle name="40% - Accent5 4" xfId="126"/>
    <cellStyle name="40% - Accent5 5" xfId="140"/>
    <cellStyle name="40% - Accent5 6" xfId="154"/>
    <cellStyle name="40% - Accent5 7" xfId="204"/>
    <cellStyle name="40% - Accent5 8" xfId="219"/>
    <cellStyle name="40% - Accent5 9" xfId="233"/>
    <cellStyle name="40% - Accent6" xfId="12" builtinId="51" customBuiltin="1"/>
    <cellStyle name="40% - Accent6 10" xfId="249"/>
    <cellStyle name="40% - Accent6 11" xfId="264"/>
    <cellStyle name="40% - Accent6 12" xfId="279"/>
    <cellStyle name="40% - Accent6 13" xfId="321"/>
    <cellStyle name="40% - Accent6 2" xfId="97"/>
    <cellStyle name="40% - Accent6 3" xfId="113"/>
    <cellStyle name="40% - Accent6 4" xfId="128"/>
    <cellStyle name="40% - Accent6 5" xfId="142"/>
    <cellStyle name="40% - Accent6 6" xfId="155"/>
    <cellStyle name="40% - Accent6 7" xfId="206"/>
    <cellStyle name="40% - Accent6 8" xfId="221"/>
    <cellStyle name="40% - Accent6 9" xfId="235"/>
    <cellStyle name="60% - Accent1" xfId="13" builtinId="32" customBuiltin="1"/>
    <cellStyle name="60% - Accent1 2" xfId="156"/>
    <cellStyle name="60% - Accent1 3" xfId="302"/>
    <cellStyle name="60% - Accent2" xfId="14" builtinId="36" customBuiltin="1"/>
    <cellStyle name="60% - Accent2 2" xfId="157"/>
    <cellStyle name="60% - Accent2 3" xfId="306"/>
    <cellStyle name="60% - Accent3" xfId="15" builtinId="40" customBuiltin="1"/>
    <cellStyle name="60% - Accent3 2" xfId="158"/>
    <cellStyle name="60% - Accent3 3" xfId="310"/>
    <cellStyle name="60% - Accent4" xfId="16" builtinId="44" customBuiltin="1"/>
    <cellStyle name="60% - Accent4 2" xfId="159"/>
    <cellStyle name="60% - Accent4 3" xfId="314"/>
    <cellStyle name="60% - Accent5" xfId="17" builtinId="48" customBuiltin="1"/>
    <cellStyle name="60% - Accent5 2" xfId="160"/>
    <cellStyle name="60% - Accent5 3" xfId="318"/>
    <cellStyle name="60% - Accent6" xfId="18" builtinId="52" customBuiltin="1"/>
    <cellStyle name="60% - Accent6 2" xfId="161"/>
    <cellStyle name="60% - Accent6 3" xfId="322"/>
    <cellStyle name="Accent1" xfId="19" builtinId="29" customBuiltin="1"/>
    <cellStyle name="Accent1 2" xfId="162"/>
    <cellStyle name="Accent1 3" xfId="299"/>
    <cellStyle name="Accent2" xfId="20" builtinId="33" customBuiltin="1"/>
    <cellStyle name="Accent2 2" xfId="163"/>
    <cellStyle name="Accent2 3" xfId="303"/>
    <cellStyle name="Accent3" xfId="21" builtinId="37" customBuiltin="1"/>
    <cellStyle name="Accent3 2" xfId="164"/>
    <cellStyle name="Accent3 3" xfId="307"/>
    <cellStyle name="Accent4" xfId="22" builtinId="41" customBuiltin="1"/>
    <cellStyle name="Accent4 2" xfId="165"/>
    <cellStyle name="Accent4 3" xfId="311"/>
    <cellStyle name="Accent5" xfId="23" builtinId="45" customBuiltin="1"/>
    <cellStyle name="Accent5 2" xfId="166"/>
    <cellStyle name="Accent5 3" xfId="315"/>
    <cellStyle name="Accent6" xfId="24" builtinId="49" customBuiltin="1"/>
    <cellStyle name="Accent6 2" xfId="167"/>
    <cellStyle name="Accent6 3" xfId="319"/>
    <cellStyle name="Bad" xfId="25" builtinId="27" customBuiltin="1"/>
    <cellStyle name="Bad 2" xfId="168"/>
    <cellStyle name="Bad 3" xfId="288"/>
    <cellStyle name="Calculation" xfId="26" builtinId="22" customBuiltin="1"/>
    <cellStyle name="Calculation 2" xfId="169"/>
    <cellStyle name="Calculation 3" xfId="292"/>
    <cellStyle name="Check Cell" xfId="27" builtinId="23" customBuiltin="1"/>
    <cellStyle name="Check Cell 2" xfId="170"/>
    <cellStyle name="Check Cell 3" xfId="294"/>
    <cellStyle name="Comma" xfId="280" builtinId="3"/>
    <cellStyle name="Comma 2" xfId="171"/>
    <cellStyle name="Comma 3" xfId="265"/>
    <cellStyle name="Explanatory Text" xfId="28" builtinId="53" customBuiltin="1"/>
    <cellStyle name="Explanatory Text 2" xfId="172"/>
    <cellStyle name="Explanatory Text 3" xfId="297"/>
    <cellStyle name="Followed Hyperlink" xfId="114" builtinId="9" customBuiltin="1"/>
    <cellStyle name="Followed Hyperlink 2" xfId="99"/>
    <cellStyle name="Followed Hyperlink 3" xfId="324"/>
    <cellStyle name="Good" xfId="29" builtinId="26" customBuiltin="1"/>
    <cellStyle name="Good 2" xfId="173"/>
    <cellStyle name="Good 3" xfId="287"/>
    <cellStyle name="Heading 1" xfId="30" builtinId="16" customBuiltin="1"/>
    <cellStyle name="Heading 1 2" xfId="174"/>
    <cellStyle name="Heading 1 3" xfId="283"/>
    <cellStyle name="Heading 2" xfId="31" builtinId="17" customBuiltin="1"/>
    <cellStyle name="Heading 2 2" xfId="175"/>
    <cellStyle name="Heading 2 3" xfId="284"/>
    <cellStyle name="Heading 3" xfId="32" builtinId="18" customBuiltin="1"/>
    <cellStyle name="Heading 3 2" xfId="176"/>
    <cellStyle name="Heading 3 3" xfId="285"/>
    <cellStyle name="Heading 4" xfId="33" builtinId="19" customBuiltin="1"/>
    <cellStyle name="Heading 4 2" xfId="177"/>
    <cellStyle name="Heading 4 3" xfId="286"/>
    <cellStyle name="Hyperlink" xfId="34" builtinId="8"/>
    <cellStyle name="Hyperlink 2" xfId="35"/>
    <cellStyle name="Hyperlink 3" xfId="36"/>
    <cellStyle name="Hyperlink 4" xfId="98"/>
    <cellStyle name="Hyperlink 5" xfId="251"/>
    <cellStyle name="Hyperlink 6" xfId="323"/>
    <cellStyle name="Input" xfId="37" builtinId="20" customBuiltin="1"/>
    <cellStyle name="Input 2" xfId="178"/>
    <cellStyle name="Input 3" xfId="290"/>
    <cellStyle name="Linked Cell" xfId="38" builtinId="24" customBuiltin="1"/>
    <cellStyle name="Linked Cell 2" xfId="179"/>
    <cellStyle name="Linked Cell 3" xfId="293"/>
    <cellStyle name="Neutral" xfId="39" builtinId="28" customBuiltin="1"/>
    <cellStyle name="Neutral 2" xfId="180"/>
    <cellStyle name="Neutral 3" xfId="289"/>
    <cellStyle name="Normal" xfId="0" builtinId="0"/>
    <cellStyle name="Normal 10" xfId="193"/>
    <cellStyle name="Normal 11" xfId="208"/>
    <cellStyle name="Normal 12" xfId="222"/>
    <cellStyle name="Normal 13" xfId="236"/>
    <cellStyle name="Normal 14" xfId="250"/>
    <cellStyle name="Normal 15" xfId="266"/>
    <cellStyle name="Normal 16" xfId="281"/>
    <cellStyle name="Normal 2" xfId="40"/>
    <cellStyle name="Normal 2 2" xfId="192"/>
    <cellStyle name="Normal 2 3" xfId="190"/>
    <cellStyle name="Normal 3" xfId="41"/>
    <cellStyle name="Normal 3 2" xfId="191"/>
    <cellStyle name="Normal 3 3" xfId="207"/>
    <cellStyle name="Normal 4" xfId="42"/>
    <cellStyle name="Normal 5" xfId="84"/>
    <cellStyle name="Normal 6" xfId="100"/>
    <cellStyle name="Normal 7" xfId="115"/>
    <cellStyle name="Normal 8" xfId="129"/>
    <cellStyle name="Normal 9" xfId="143"/>
    <cellStyle name="Normal_1+ of main drugs implic" xfId="43"/>
    <cellStyle name="Normal_4 - sex and age" xfId="44"/>
    <cellStyle name="Normal_7 - only one drug involved" xfId="45"/>
    <cellStyle name="Normal_8 calc HB rates" xfId="46"/>
    <cellStyle name="Normal_8 calc LA rates" xfId="47"/>
    <cellStyle name="Normal_8 calc Scots rates" xfId="48"/>
    <cellStyle name="Normal_9 for prob drug user" xfId="49"/>
    <cellStyle name="Normal_Annex b" xfId="50"/>
    <cellStyle name="Normal_C2 - causes" xfId="51"/>
    <cellStyle name="Normal_C3 - drugs reported" xfId="52"/>
    <cellStyle name="Normal_C4 calc LA rates" xfId="53"/>
    <cellStyle name="Normal_drd-2011-all-tables-figures" xfId="54"/>
    <cellStyle name="Normal_drd-2011-figure1" xfId="55"/>
    <cellStyle name="Normal_drd-2011-figure2" xfId="56"/>
    <cellStyle name="Normal_drd-2011-table1" xfId="57"/>
    <cellStyle name="Normal_drd-2011-table4" xfId="58"/>
    <cellStyle name="Normal_drd-2011-table5" xfId="59"/>
    <cellStyle name="Normal_drd-2011-table6" xfId="60"/>
    <cellStyle name="Normal_drd-2011-table8" xfId="61"/>
    <cellStyle name="Normal_drd-2011-tablec4" xfId="62"/>
    <cellStyle name="Normal_drd-2011-tablehb3" xfId="63"/>
    <cellStyle name="Normal_drd-2011-tablehb4" xfId="64"/>
    <cellStyle name="Normal_drd-2011-tablex" xfId="65"/>
    <cellStyle name="Normal_drd-2011-tabley" xfId="66"/>
    <cellStyle name="Normal_drd-2011-tablez" xfId="67"/>
    <cellStyle name="Normal_HB1 - summary" xfId="68"/>
    <cellStyle name="Normal_HB2 - causes" xfId="69"/>
    <cellStyle name="Normal_HB4 calc HB rates" xfId="70"/>
    <cellStyle name="Normal_Sheet1" xfId="71"/>
    <cellStyle name="Normal_Sheet1_1" xfId="72"/>
    <cellStyle name="Normal_shhdtab" xfId="73"/>
    <cellStyle name="Normal_TABLE4" xfId="74"/>
    <cellStyle name="Normal_TABLE4 2" xfId="181"/>
    <cellStyle name="Normal_unspecified drug" xfId="75"/>
    <cellStyle name="Normal_Y - ONS 'wide' defn - drugs" xfId="76"/>
    <cellStyle name="Note 10" xfId="223"/>
    <cellStyle name="Note 11" xfId="237"/>
    <cellStyle name="Note 12" xfId="252"/>
    <cellStyle name="Note 13" xfId="267"/>
    <cellStyle name="Note 14" xfId="296"/>
    <cellStyle name="Note 2" xfId="77"/>
    <cellStyle name="Note 3" xfId="85"/>
    <cellStyle name="Note 4" xfId="101"/>
    <cellStyle name="Note 5" xfId="116"/>
    <cellStyle name="Note 6" xfId="130"/>
    <cellStyle name="Note 7" xfId="182"/>
    <cellStyle name="Note 8" xfId="194"/>
    <cellStyle name="Note 9" xfId="209"/>
    <cellStyle name="Output" xfId="78" builtinId="21" customBuiltin="1"/>
    <cellStyle name="Output 2" xfId="183"/>
    <cellStyle name="Output 3" xfId="291"/>
    <cellStyle name="Percent" xfId="79" builtinId="5"/>
    <cellStyle name="Percent 2" xfId="80"/>
    <cellStyle name="Percent 3" xfId="184"/>
    <cellStyle name="Title" xfId="81" builtinId="15" customBuiltin="1"/>
    <cellStyle name="Title 2" xfId="185"/>
    <cellStyle name="Title 3" xfId="282"/>
    <cellStyle name="Total" xfId="82" builtinId="25" customBuiltin="1"/>
    <cellStyle name="Total 2" xfId="186"/>
    <cellStyle name="Total 3" xfId="298"/>
    <cellStyle name="Warning Text" xfId="83" builtinId="11" customBuiltin="1"/>
    <cellStyle name="Warning Text 2" xfId="187"/>
    <cellStyle name="Warning Text 3" xfId="295"/>
    <cellStyle name="whole number" xfId="188"/>
    <cellStyle name="whole number 2" xfId="18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187173248506E-2"/>
          <c:y val="5.0257731958762888E-2"/>
          <c:w val="0.86821836878992364"/>
          <c:h val="0.74226804123711343"/>
        </c:manualLayout>
      </c:layout>
      <c:lineChart>
        <c:grouping val="standard"/>
        <c:varyColors val="0"/>
        <c:ser>
          <c:idx val="1"/>
          <c:order val="0"/>
          <c:tx>
            <c:v>registered in year</c:v>
          </c:tx>
          <c:spPr>
            <a:ln w="19050">
              <a:solidFill>
                <a:schemeClr val="tx1"/>
              </a:solidFill>
            </a:ln>
          </c:spPr>
          <c:marker>
            <c:symbol val="circle"/>
            <c:size val="10"/>
            <c:spPr>
              <a:solidFill>
                <a:schemeClr val="tx1"/>
              </a:solidFill>
              <a:ln>
                <a:solidFill>
                  <a:schemeClr val="tx1"/>
                </a:solidFill>
              </a:ln>
            </c:spPr>
          </c:marker>
          <c:cat>
            <c:numRef>
              <c:f>'1 - summary'!$A$10:$A$32</c:f>
              <c:numCache>
                <c:formatCode>General</c:formatCode>
                <c:ptCount val="2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numCache>
            </c:numRef>
          </c:cat>
          <c:val>
            <c:numRef>
              <c:f>'1 - summary'!$B$10:$B$32</c:f>
              <c:numCache>
                <c:formatCode>#,##0</c:formatCode>
                <c:ptCount val="23"/>
                <c:pt idx="0">
                  <c:v>244</c:v>
                </c:pt>
                <c:pt idx="1">
                  <c:v>224</c:v>
                </c:pt>
                <c:pt idx="2">
                  <c:v>249</c:v>
                </c:pt>
                <c:pt idx="3">
                  <c:v>291</c:v>
                </c:pt>
                <c:pt idx="4">
                  <c:v>292</c:v>
                </c:pt>
                <c:pt idx="5">
                  <c:v>332</c:v>
                </c:pt>
                <c:pt idx="6">
                  <c:v>382</c:v>
                </c:pt>
                <c:pt idx="7">
                  <c:v>317</c:v>
                </c:pt>
                <c:pt idx="8">
                  <c:v>356</c:v>
                </c:pt>
                <c:pt idx="9">
                  <c:v>336</c:v>
                </c:pt>
                <c:pt idx="10">
                  <c:v>421</c:v>
                </c:pt>
                <c:pt idx="11">
                  <c:v>455</c:v>
                </c:pt>
                <c:pt idx="12">
                  <c:v>574</c:v>
                </c:pt>
                <c:pt idx="13">
                  <c:v>545</c:v>
                </c:pt>
                <c:pt idx="14">
                  <c:v>485</c:v>
                </c:pt>
                <c:pt idx="15">
                  <c:v>584</c:v>
                </c:pt>
                <c:pt idx="16">
                  <c:v>581</c:v>
                </c:pt>
                <c:pt idx="17">
                  <c:v>527</c:v>
                </c:pt>
                <c:pt idx="18">
                  <c:v>614</c:v>
                </c:pt>
                <c:pt idx="19">
                  <c:v>706</c:v>
                </c:pt>
                <c:pt idx="20">
                  <c:v>868</c:v>
                </c:pt>
                <c:pt idx="21">
                  <c:v>934</c:v>
                </c:pt>
                <c:pt idx="22">
                  <c:v>1187</c:v>
                </c:pt>
              </c:numCache>
            </c:numRef>
          </c:val>
          <c:smooth val="0"/>
          <c:extLst>
            <c:ext xmlns:c16="http://schemas.microsoft.com/office/drawing/2014/chart" uri="{C3380CC4-5D6E-409C-BE32-E72D297353CC}">
              <c16:uniqueId val="{00000000-9466-432A-B818-0B9EFF6BFE4D}"/>
            </c:ext>
          </c:extLst>
        </c:ser>
        <c:ser>
          <c:idx val="2"/>
          <c:order val="1"/>
          <c:tx>
            <c:strRef>
              <c:f>'1 - summary'!$C$7</c:f>
              <c:strCache>
                <c:ptCount val="1"/>
                <c:pt idx="0">
                  <c:v>3-year average</c:v>
                </c:pt>
              </c:strCache>
            </c:strRef>
          </c:tx>
          <c:spPr>
            <a:ln w="31750" cmpd="dbl">
              <a:solidFill>
                <a:schemeClr val="bg1">
                  <a:lumMod val="50000"/>
                </a:schemeClr>
              </a:solidFill>
              <a:prstDash val="solid"/>
            </a:ln>
          </c:spPr>
          <c:marker>
            <c:symbol val="square"/>
            <c:size val="5"/>
            <c:spPr>
              <a:noFill/>
              <a:ln>
                <a:solidFill>
                  <a:schemeClr val="bg1">
                    <a:lumMod val="50000"/>
                  </a:schemeClr>
                </a:solidFill>
              </a:ln>
            </c:spPr>
          </c:marker>
          <c:cat>
            <c:numRef>
              <c:f>'1 - summary'!$A$10:$A$32</c:f>
              <c:numCache>
                <c:formatCode>General</c:formatCode>
                <c:ptCount val="2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numCache>
            </c:numRef>
          </c:cat>
          <c:val>
            <c:numRef>
              <c:f>'1 - summary'!$C$10:$C$32</c:f>
              <c:numCache>
                <c:formatCode>0</c:formatCode>
                <c:ptCount val="23"/>
                <c:pt idx="1">
                  <c:v>239</c:v>
                </c:pt>
                <c:pt idx="2">
                  <c:v>254.66666666666666</c:v>
                </c:pt>
                <c:pt idx="3">
                  <c:v>277.33333333333331</c:v>
                </c:pt>
                <c:pt idx="4">
                  <c:v>305</c:v>
                </c:pt>
                <c:pt idx="5">
                  <c:v>335.33333333333331</c:v>
                </c:pt>
                <c:pt idx="6">
                  <c:v>343.66666666666669</c:v>
                </c:pt>
                <c:pt idx="7">
                  <c:v>351.66666666666669</c:v>
                </c:pt>
                <c:pt idx="8">
                  <c:v>336.33333333333331</c:v>
                </c:pt>
                <c:pt idx="9">
                  <c:v>371</c:v>
                </c:pt>
                <c:pt idx="10">
                  <c:v>404</c:v>
                </c:pt>
                <c:pt idx="11">
                  <c:v>483.33333333333331</c:v>
                </c:pt>
                <c:pt idx="12">
                  <c:v>524.66666666666663</c:v>
                </c:pt>
                <c:pt idx="13">
                  <c:v>534.66666666666663</c:v>
                </c:pt>
                <c:pt idx="14">
                  <c:v>538</c:v>
                </c:pt>
                <c:pt idx="15">
                  <c:v>550</c:v>
                </c:pt>
                <c:pt idx="16">
                  <c:v>564</c:v>
                </c:pt>
                <c:pt idx="17">
                  <c:v>574</c:v>
                </c:pt>
                <c:pt idx="18">
                  <c:v>615.66666666666663</c:v>
                </c:pt>
                <c:pt idx="19">
                  <c:v>729.33333333333337</c:v>
                </c:pt>
                <c:pt idx="20">
                  <c:v>836</c:v>
                </c:pt>
                <c:pt idx="21">
                  <c:v>996.33333333333337</c:v>
                </c:pt>
              </c:numCache>
            </c:numRef>
          </c:val>
          <c:smooth val="0"/>
          <c:extLst>
            <c:ext xmlns:c16="http://schemas.microsoft.com/office/drawing/2014/chart" uri="{C3380CC4-5D6E-409C-BE32-E72D297353CC}">
              <c16:uniqueId val="{00000001-9466-432A-B818-0B9EFF6BFE4D}"/>
            </c:ext>
          </c:extLst>
        </c:ser>
        <c:ser>
          <c:idx val="3"/>
          <c:order val="2"/>
          <c:tx>
            <c:strRef>
              <c:f>'1 - summary'!$D$7</c:f>
              <c:strCache>
                <c:ptCount val="1"/>
                <c:pt idx="0">
                  <c:v>5-year average</c:v>
                </c:pt>
              </c:strCache>
            </c:strRef>
          </c:tx>
          <c:spPr>
            <a:ln w="63500">
              <a:solidFill>
                <a:schemeClr val="bg1">
                  <a:lumMod val="50000"/>
                </a:schemeClr>
              </a:solidFill>
              <a:prstDash val="solid"/>
            </a:ln>
          </c:spPr>
          <c:marker>
            <c:symbol val="square"/>
            <c:size val="7"/>
            <c:spPr>
              <a:solidFill>
                <a:schemeClr val="bg1">
                  <a:lumMod val="50000"/>
                </a:schemeClr>
              </a:solidFill>
            </c:spPr>
          </c:marker>
          <c:cat>
            <c:numRef>
              <c:f>'1 - summary'!$A$10:$A$32</c:f>
              <c:numCache>
                <c:formatCode>General</c:formatCode>
                <c:ptCount val="2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numCache>
            </c:numRef>
          </c:cat>
          <c:val>
            <c:numRef>
              <c:f>'1 - summary'!$D$10:$D$32</c:f>
              <c:numCache>
                <c:formatCode>#,##0\ \ \ \ \ \ \ \ \ </c:formatCode>
                <c:ptCount val="23"/>
                <c:pt idx="2" formatCode="0">
                  <c:v>260</c:v>
                </c:pt>
                <c:pt idx="3" formatCode="0">
                  <c:v>277.60000000000002</c:v>
                </c:pt>
                <c:pt idx="4" formatCode="0">
                  <c:v>309.2</c:v>
                </c:pt>
                <c:pt idx="5" formatCode="0">
                  <c:v>322.8</c:v>
                </c:pt>
                <c:pt idx="6" formatCode="0">
                  <c:v>335.8</c:v>
                </c:pt>
                <c:pt idx="7" formatCode="0">
                  <c:v>344.6</c:v>
                </c:pt>
                <c:pt idx="8" formatCode="0">
                  <c:v>362.4</c:v>
                </c:pt>
                <c:pt idx="9" formatCode="0">
                  <c:v>377</c:v>
                </c:pt>
                <c:pt idx="10" formatCode="0">
                  <c:v>428.4</c:v>
                </c:pt>
                <c:pt idx="11" formatCode="0">
                  <c:v>466.2</c:v>
                </c:pt>
                <c:pt idx="12" formatCode="0">
                  <c:v>496</c:v>
                </c:pt>
                <c:pt idx="13" formatCode="0">
                  <c:v>528.6</c:v>
                </c:pt>
                <c:pt idx="14" formatCode="0">
                  <c:v>553.79999999999995</c:v>
                </c:pt>
                <c:pt idx="15" formatCode="0">
                  <c:v>544.4</c:v>
                </c:pt>
                <c:pt idx="16" formatCode="0">
                  <c:v>558.20000000000005</c:v>
                </c:pt>
                <c:pt idx="17" formatCode="0">
                  <c:v>602.4</c:v>
                </c:pt>
                <c:pt idx="18" formatCode="0">
                  <c:v>659.2</c:v>
                </c:pt>
                <c:pt idx="19" formatCode="0">
                  <c:v>729.8</c:v>
                </c:pt>
                <c:pt idx="20" formatCode="0">
                  <c:v>861.8</c:v>
                </c:pt>
              </c:numCache>
            </c:numRef>
          </c:val>
          <c:smooth val="0"/>
          <c:extLst>
            <c:ext xmlns:c16="http://schemas.microsoft.com/office/drawing/2014/chart" uri="{C3380CC4-5D6E-409C-BE32-E72D297353CC}">
              <c16:uniqueId val="{00000002-9466-432A-B818-0B9EFF6BFE4D}"/>
            </c:ext>
          </c:extLst>
        </c:ser>
        <c:ser>
          <c:idx val="0"/>
          <c:order val="3"/>
          <c:tx>
            <c:strRef>
              <c:f>'1 - summary'!$E$7</c:f>
              <c:strCache>
                <c:ptCount val="1"/>
                <c:pt idx="0">
                  <c:v>likely lower</c:v>
                </c:pt>
              </c:strCache>
            </c:strRef>
          </c:tx>
          <c:spPr>
            <a:ln w="38100">
              <a:solidFill>
                <a:srgbClr val="969696"/>
              </a:solidFill>
              <a:prstDash val="sysDash"/>
            </a:ln>
          </c:spPr>
          <c:marker>
            <c:symbol val="none"/>
          </c:marker>
          <c:cat>
            <c:numRef>
              <c:f>'1 - summary'!$A$10:$A$32</c:f>
              <c:numCache>
                <c:formatCode>General</c:formatCode>
                <c:ptCount val="2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numCache>
            </c:numRef>
          </c:cat>
          <c:val>
            <c:numRef>
              <c:f>'1 - summary'!$E$10:$E$32</c:f>
              <c:numCache>
                <c:formatCode>#,##0\ \ \ \ \ \ \ \ \ </c:formatCode>
                <c:ptCount val="23"/>
                <c:pt idx="2" formatCode="0">
                  <c:v>228.39594962666968</c:v>
                </c:pt>
                <c:pt idx="3" formatCode="0">
                  <c:v>244.94378833973545</c:v>
                </c:pt>
                <c:pt idx="4" formatCode="0">
                  <c:v>274.73519592395741</c:v>
                </c:pt>
                <c:pt idx="5" formatCode="0">
                  <c:v>287.58539393944613</c:v>
                </c:pt>
                <c:pt idx="6" formatCode="0">
                  <c:v>299.88330081981366</c:v>
                </c:pt>
                <c:pt idx="7" formatCode="0">
                  <c:v>308.21572647420317</c:v>
                </c:pt>
                <c:pt idx="8" formatCode="0">
                  <c:v>325.08785934846406</c:v>
                </c:pt>
                <c:pt idx="9" formatCode="0">
                  <c:v>338.94368383566268</c:v>
                </c:pt>
                <c:pt idx="10" formatCode="0">
                  <c:v>387.83226109332685</c:v>
                </c:pt>
                <c:pt idx="11" formatCode="0">
                  <c:v>423.88033648526965</c:v>
                </c:pt>
                <c:pt idx="12" formatCode="0">
                  <c:v>452.34872739541265</c:v>
                </c:pt>
                <c:pt idx="13" formatCode="0">
                  <c:v>483.53704670130912</c:v>
                </c:pt>
                <c:pt idx="14" formatCode="0">
                  <c:v>507.67540699366549</c:v>
                </c:pt>
                <c:pt idx="15" formatCode="0">
                  <c:v>498.6685333714301</c:v>
                </c:pt>
                <c:pt idx="16" formatCode="0">
                  <c:v>511.8925371025361</c:v>
                </c:pt>
                <c:pt idx="17" formatCode="0">
                  <c:v>554.29407687196931</c:v>
                </c:pt>
                <c:pt idx="18" formatCode="0">
                  <c:v>608.87721470347651</c:v>
                </c:pt>
                <c:pt idx="19" formatCode="0">
                  <c:v>676.85097092486012</c:v>
                </c:pt>
                <c:pt idx="20" formatCode="0">
                  <c:v>804.26139661062314</c:v>
                </c:pt>
              </c:numCache>
            </c:numRef>
          </c:val>
          <c:smooth val="0"/>
          <c:extLst>
            <c:ext xmlns:c16="http://schemas.microsoft.com/office/drawing/2014/chart" uri="{C3380CC4-5D6E-409C-BE32-E72D297353CC}">
              <c16:uniqueId val="{00000003-9466-432A-B818-0B9EFF6BFE4D}"/>
            </c:ext>
          </c:extLst>
        </c:ser>
        <c:ser>
          <c:idx val="4"/>
          <c:order val="4"/>
          <c:tx>
            <c:strRef>
              <c:f>'1 - summary'!$F$7</c:f>
              <c:strCache>
                <c:ptCount val="1"/>
                <c:pt idx="0">
                  <c:v>likely upper</c:v>
                </c:pt>
              </c:strCache>
            </c:strRef>
          </c:tx>
          <c:spPr>
            <a:ln w="38100">
              <a:solidFill>
                <a:srgbClr val="969696"/>
              </a:solidFill>
              <a:prstDash val="sysDash"/>
            </a:ln>
          </c:spPr>
          <c:marker>
            <c:symbol val="none"/>
          </c:marker>
          <c:cat>
            <c:numRef>
              <c:f>'1 - summary'!$A$10:$A$32</c:f>
              <c:numCache>
                <c:formatCode>General</c:formatCode>
                <c:ptCount val="2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numCache>
            </c:numRef>
          </c:cat>
          <c:val>
            <c:numRef>
              <c:f>'1 - summary'!$F$10:$F$32</c:f>
              <c:numCache>
                <c:formatCode>#,##0\ \ \ \ \ \ \ \ \ </c:formatCode>
                <c:ptCount val="23"/>
                <c:pt idx="2" formatCode="0">
                  <c:v>291.60405037333032</c:v>
                </c:pt>
                <c:pt idx="3" formatCode="0">
                  <c:v>310.25621166026463</c:v>
                </c:pt>
                <c:pt idx="4" formatCode="0">
                  <c:v>343.66480407604257</c:v>
                </c:pt>
                <c:pt idx="5" formatCode="0">
                  <c:v>358.01460606055389</c:v>
                </c:pt>
                <c:pt idx="6" formatCode="0">
                  <c:v>371.71669918018637</c:v>
                </c:pt>
                <c:pt idx="7" formatCode="0">
                  <c:v>380.98427352579688</c:v>
                </c:pt>
                <c:pt idx="8" formatCode="0">
                  <c:v>399.71214065153589</c:v>
                </c:pt>
                <c:pt idx="9" formatCode="0">
                  <c:v>415.05631616433732</c:v>
                </c:pt>
                <c:pt idx="10" formatCode="0">
                  <c:v>468.96773890667311</c:v>
                </c:pt>
                <c:pt idx="11" formatCode="0">
                  <c:v>508.51966351473033</c:v>
                </c:pt>
                <c:pt idx="12" formatCode="0">
                  <c:v>539.65127260458735</c:v>
                </c:pt>
                <c:pt idx="13" formatCode="0">
                  <c:v>573.66295329869092</c:v>
                </c:pt>
                <c:pt idx="14" formatCode="0">
                  <c:v>599.92459300633448</c:v>
                </c:pt>
                <c:pt idx="15" formatCode="0">
                  <c:v>590.1314666285698</c:v>
                </c:pt>
                <c:pt idx="16" formatCode="0">
                  <c:v>604.50746289746394</c:v>
                </c:pt>
                <c:pt idx="17" formatCode="0">
                  <c:v>650.50592312803064</c:v>
                </c:pt>
                <c:pt idx="18" formatCode="0">
                  <c:v>709.52278529652358</c:v>
                </c:pt>
                <c:pt idx="19" formatCode="0">
                  <c:v>782.74902907513979</c:v>
                </c:pt>
                <c:pt idx="20" formatCode="0">
                  <c:v>919.33860338937677</c:v>
                </c:pt>
              </c:numCache>
            </c:numRef>
          </c:val>
          <c:smooth val="0"/>
          <c:extLst>
            <c:ext xmlns:c16="http://schemas.microsoft.com/office/drawing/2014/chart" uri="{C3380CC4-5D6E-409C-BE32-E72D297353CC}">
              <c16:uniqueId val="{00000004-9466-432A-B818-0B9EFF6BFE4D}"/>
            </c:ext>
          </c:extLst>
        </c:ser>
        <c:dLbls>
          <c:showLegendKey val="0"/>
          <c:showVal val="0"/>
          <c:showCatName val="0"/>
          <c:showSerName val="0"/>
          <c:showPercent val="0"/>
          <c:showBubbleSize val="0"/>
        </c:dLbls>
        <c:marker val="1"/>
        <c:smooth val="0"/>
        <c:axId val="179952256"/>
        <c:axId val="182927744"/>
      </c:lineChart>
      <c:catAx>
        <c:axId val="179952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82927744"/>
        <c:crosses val="autoZero"/>
        <c:auto val="1"/>
        <c:lblAlgn val="ctr"/>
        <c:lblOffset val="100"/>
        <c:tickLblSkip val="1"/>
        <c:tickMarkSkip val="1"/>
        <c:noMultiLvlLbl val="0"/>
      </c:catAx>
      <c:valAx>
        <c:axId val="182927744"/>
        <c:scaling>
          <c:orientation val="minMax"/>
          <c:min val="0"/>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9952256"/>
        <c:crosses val="autoZero"/>
        <c:crossBetween val="between"/>
        <c:majorUnit val="50"/>
        <c:minorUnit val="10"/>
      </c:valAx>
      <c:spPr>
        <a:noFill/>
        <a:ln w="12700">
          <a:solidFill>
            <a:srgbClr val="808080"/>
          </a:solidFill>
          <a:prstDash val="solid"/>
        </a:ln>
      </c:spPr>
    </c:plotArea>
    <c:legend>
      <c:legendPos val="r"/>
      <c:layout>
        <c:manualLayout>
          <c:xMode val="edge"/>
          <c:yMode val="edge"/>
          <c:x val="5.7275541795665637E-2"/>
          <c:y val="0.86888235985427198"/>
          <c:w val="0.88554301455352136"/>
          <c:h val="7.4503477013826883E-2"/>
        </c:manualLayout>
      </c:layout>
      <c:overlay val="0"/>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en-US"/>
        </a:p>
      </c:txPr>
    </c:legend>
    <c:plotVisOnly val="1"/>
    <c:dispBlanksAs val="gap"/>
    <c:showDLblsOverMax val="0"/>
  </c:chart>
  <c:spPr>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58749836836448"/>
          <c:y val="5.6818251876987497E-2"/>
          <c:w val="0.7161727712664554"/>
          <c:h val="0.92550619168515191"/>
        </c:manualLayout>
      </c:layout>
      <c:barChart>
        <c:barDir val="bar"/>
        <c:grouping val="clustered"/>
        <c:varyColors val="0"/>
        <c:ser>
          <c:idx val="0"/>
          <c:order val="0"/>
          <c:tx>
            <c:strRef>
              <c:f>'Fig 2 calc rates'!$B$4</c:f>
              <c:strCache>
                <c:ptCount val="1"/>
                <c:pt idx="0">
                  <c:v>Estimate</c:v>
                </c:pt>
              </c:strCache>
            </c:strRef>
          </c:tx>
          <c:spPr>
            <a:noFill/>
            <a:ln w="12700">
              <a:solidFill>
                <a:srgbClr val="000000"/>
              </a:solidFill>
              <a:prstDash val="solid"/>
            </a:ln>
          </c:spPr>
          <c:invertIfNegative val="0"/>
          <c:errBars>
            <c:errBarType val="both"/>
            <c:errValType val="cust"/>
            <c:noEndCap val="0"/>
            <c:plus>
              <c:numRef>
                <c:f>'Fig 2 calc rates'!$G$5:$G$19</c:f>
                <c:numCache>
                  <c:formatCode>General</c:formatCode>
                  <c:ptCount val="15"/>
                  <c:pt idx="0">
                    <c:v>0.34237835200510425</c:v>
                  </c:pt>
                  <c:pt idx="1">
                    <c:v>0.98168498168497997</c:v>
                  </c:pt>
                  <c:pt idx="2">
                    <c:v>2.8758169934640492</c:v>
                  </c:pt>
                  <c:pt idx="3">
                    <c:v>2.2591876208897474</c:v>
                  </c:pt>
                  <c:pt idx="4">
                    <c:v>2.0571428571428569</c:v>
                  </c:pt>
                  <c:pt idx="5">
                    <c:v>1.3289124668435015</c:v>
                  </c:pt>
                  <c:pt idx="6">
                    <c:v>0.90058479532163815</c:v>
                  </c:pt>
                  <c:pt idx="7">
                    <c:v>0.65560893078340854</c:v>
                  </c:pt>
                  <c:pt idx="8">
                    <c:v>1.7213622291021657</c:v>
                  </c:pt>
                  <c:pt idx="9">
                    <c:v>1.1479786422578186</c:v>
                  </c:pt>
                  <c:pt idx="10">
                    <c:v>0.73202614379084885</c:v>
                  </c:pt>
                  <c:pt idx="11">
                    <c:v>13.333333333333332</c:v>
                  </c:pt>
                  <c:pt idx="12">
                    <c:v>3.9215686274509807</c:v>
                  </c:pt>
                  <c:pt idx="13">
                    <c:v>0.92214357937310432</c:v>
                  </c:pt>
                  <c:pt idx="14">
                    <c:v>8</c:v>
                  </c:pt>
                </c:numCache>
              </c:numRef>
            </c:plus>
            <c:minus>
              <c:numRef>
                <c:f>'Fig 2 calc rates'!$F$5:$F$19</c:f>
                <c:numCache>
                  <c:formatCode>General</c:formatCode>
                  <c:ptCount val="15"/>
                  <c:pt idx="0">
                    <c:v>0.3459823346577906</c:v>
                  </c:pt>
                  <c:pt idx="1">
                    <c:v>0.58008658008658109</c:v>
                  </c:pt>
                  <c:pt idx="2">
                    <c:v>3.2352941176470615</c:v>
                  </c:pt>
                  <c:pt idx="3">
                    <c:v>2.0419580419580434</c:v>
                  </c:pt>
                  <c:pt idx="4">
                    <c:v>1.6589861751152064</c:v>
                  </c:pt>
                  <c:pt idx="5">
                    <c:v>1.0797413793103452</c:v>
                  </c:pt>
                  <c:pt idx="6">
                    <c:v>1.1861360718870344</c:v>
                  </c:pt>
                  <c:pt idx="7">
                    <c:v>0.64468211527034924</c:v>
                  </c:pt>
                  <c:pt idx="8">
                    <c:v>1.393483709273184</c:v>
                  </c:pt>
                  <c:pt idx="9">
                    <c:v>0.95434369055168133</c:v>
                  </c:pt>
                  <c:pt idx="10">
                    <c:v>0.65497076023391898</c:v>
                  </c:pt>
                  <c:pt idx="11">
                    <c:v>10.666666666666668</c:v>
                  </c:pt>
                  <c:pt idx="12">
                    <c:v>3.2579185520361991</c:v>
                  </c:pt>
                  <c:pt idx="13">
                    <c:v>0.80922803904170415</c:v>
                  </c:pt>
                  <c:pt idx="14">
                    <c:v>9.1428571428571423</c:v>
                  </c:pt>
                </c:numCache>
              </c:numRef>
            </c:minus>
            <c:spPr>
              <a:ln w="12700">
                <a:solidFill>
                  <a:srgbClr val="000000"/>
                </a:solidFill>
                <a:prstDash val="solid"/>
              </a:ln>
            </c:spPr>
          </c:errBars>
          <c:cat>
            <c:strRef>
              <c:f>'Fig 2 calc rates'!$A$5:$A$19</c:f>
              <c:strCache>
                <c:ptCount val="15"/>
                <c:pt idx="0">
                  <c:v>SCOTLAND</c:v>
                </c:pt>
                <c:pt idx="1">
                  <c:v>Ayrshire &amp; Arran</c:v>
                </c:pt>
                <c:pt idx="2">
                  <c:v>Borders</c:v>
                </c:pt>
                <c:pt idx="3">
                  <c:v>Dumfries &amp; Galloway</c:v>
                </c:pt>
                <c:pt idx="4">
                  <c:v>Fife</c:v>
                </c:pt>
                <c:pt idx="5">
                  <c:v>Forth Valley</c:v>
                </c:pt>
                <c:pt idx="6">
                  <c:v>Grampian</c:v>
                </c:pt>
                <c:pt idx="7">
                  <c:v>Greater Glasgow &amp; Clyde</c:v>
                </c:pt>
                <c:pt idx="8">
                  <c:v>Highland</c:v>
                </c:pt>
                <c:pt idx="9">
                  <c:v>Lanarkshire</c:v>
                </c:pt>
                <c:pt idx="10">
                  <c:v>Lothian</c:v>
                </c:pt>
                <c:pt idx="11">
                  <c:v>Orkney</c:v>
                </c:pt>
                <c:pt idx="12">
                  <c:v>Shetland</c:v>
                </c:pt>
                <c:pt idx="13">
                  <c:v>Tayside</c:v>
                </c:pt>
                <c:pt idx="14">
                  <c:v>Western Isles</c:v>
                </c:pt>
              </c:strCache>
            </c:strRef>
          </c:cat>
          <c:val>
            <c:numRef>
              <c:f>'Fig 2 calc rates'!$B$5:$B$19</c:f>
              <c:numCache>
                <c:formatCode>0.00</c:formatCode>
                <c:ptCount val="15"/>
                <c:pt idx="0">
                  <c:v>12.736474694589878</c:v>
                </c:pt>
                <c:pt idx="1">
                  <c:v>12.761904761904763</c:v>
                </c:pt>
                <c:pt idx="2">
                  <c:v>21.568627450980394</c:v>
                </c:pt>
                <c:pt idx="3">
                  <c:v>13.272727272727273</c:v>
                </c:pt>
                <c:pt idx="4">
                  <c:v>17.142857142857142</c:v>
                </c:pt>
                <c:pt idx="5">
                  <c:v>11.517241379310345</c:v>
                </c:pt>
                <c:pt idx="6">
                  <c:v>16.210526315789473</c:v>
                </c:pt>
                <c:pt idx="7">
                  <c:v>11.604278074866309</c:v>
                </c:pt>
                <c:pt idx="8">
                  <c:v>14.631578947368421</c:v>
                </c:pt>
                <c:pt idx="9">
                  <c:v>11.315789473684211</c:v>
                </c:pt>
                <c:pt idx="10">
                  <c:v>12.444444444444445</c:v>
                </c:pt>
                <c:pt idx="11">
                  <c:v>26.666666666666668</c:v>
                </c:pt>
                <c:pt idx="12">
                  <c:v>9.4117647058823533</c:v>
                </c:pt>
                <c:pt idx="13">
                  <c:v>13.217391304347826</c:v>
                </c:pt>
                <c:pt idx="14">
                  <c:v>32</c:v>
                </c:pt>
              </c:numCache>
            </c:numRef>
          </c:val>
          <c:extLst>
            <c:ext xmlns:c16="http://schemas.microsoft.com/office/drawing/2014/chart" uri="{C3380CC4-5D6E-409C-BE32-E72D297353CC}">
              <c16:uniqueId val="{00000000-6B33-4D78-AA08-79405A90C460}"/>
            </c:ext>
          </c:extLst>
        </c:ser>
        <c:dLbls>
          <c:showLegendKey val="0"/>
          <c:showVal val="0"/>
          <c:showCatName val="0"/>
          <c:showSerName val="0"/>
          <c:showPercent val="0"/>
          <c:showBubbleSize val="0"/>
        </c:dLbls>
        <c:gapWidth val="150"/>
        <c:axId val="183784960"/>
        <c:axId val="183786496"/>
      </c:barChart>
      <c:catAx>
        <c:axId val="18378496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3786496"/>
        <c:crosses val="autoZero"/>
        <c:auto val="1"/>
        <c:lblAlgn val="ctr"/>
        <c:lblOffset val="100"/>
        <c:tickLblSkip val="1"/>
        <c:tickMarkSkip val="1"/>
        <c:noMultiLvlLbl val="0"/>
      </c:catAx>
      <c:valAx>
        <c:axId val="183786496"/>
        <c:scaling>
          <c:orientation val="minMax"/>
        </c:scaling>
        <c:delete val="0"/>
        <c:axPos val="t"/>
        <c:majorGridlines>
          <c:spPr>
            <a:ln>
              <a:solidFill>
                <a:schemeClr val="bg1">
                  <a:lumMod val="65000"/>
                </a:schemeClr>
              </a:solidFill>
              <a:prstDash val="sysDot"/>
            </a:ln>
          </c:spPr>
        </c:majorGridlines>
        <c:numFmt formatCode="0"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183784960"/>
        <c:crosses val="autoZero"/>
        <c:crossBetween val="between"/>
      </c:valAx>
      <c:spPr>
        <a:noFill/>
        <a:ln w="12700">
          <a:solidFill>
            <a:srgbClr val="808080"/>
          </a:solidFill>
          <a:prstDash val="solid"/>
        </a:ln>
      </c:spPr>
    </c:plotArea>
    <c:plotVisOnly val="1"/>
    <c:dispBlanksAs val="gap"/>
    <c:showDLblsOverMax val="0"/>
  </c:chart>
  <c:spPr>
    <a:solidFill>
      <a:schemeClr val="bg1"/>
    </a:soli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823544859132796"/>
          <c:y val="6.1077880027764798E-2"/>
          <c:w val="0.76806785719854354"/>
          <c:h val="0.92215622787017437"/>
        </c:manualLayout>
      </c:layout>
      <c:barChart>
        <c:barDir val="bar"/>
        <c:grouping val="clustered"/>
        <c:varyColors val="0"/>
        <c:ser>
          <c:idx val="0"/>
          <c:order val="0"/>
          <c:tx>
            <c:strRef>
              <c:f>'Fig 3 calc rates'!$B$4</c:f>
              <c:strCache>
                <c:ptCount val="1"/>
                <c:pt idx="0">
                  <c:v>Estimate</c:v>
                </c:pt>
              </c:strCache>
            </c:strRef>
          </c:tx>
          <c:spPr>
            <a:noFill/>
            <a:ln w="12700">
              <a:solidFill>
                <a:srgbClr val="000000"/>
              </a:solidFill>
              <a:prstDash val="solid"/>
            </a:ln>
          </c:spPr>
          <c:invertIfNegative val="0"/>
          <c:errBars>
            <c:errBarType val="both"/>
            <c:errValType val="cust"/>
            <c:noEndCap val="0"/>
            <c:plus>
              <c:numRef>
                <c:f>'Fig 3 calc rates'!$G$5:$G$37</c:f>
                <c:numCache>
                  <c:formatCode>General</c:formatCode>
                  <c:ptCount val="33"/>
                  <c:pt idx="0">
                    <c:v>0.34237835200510425</c:v>
                  </c:pt>
                  <c:pt idx="1">
                    <c:v>1.4772727272727266</c:v>
                  </c:pt>
                  <c:pt idx="2">
                    <c:v>1.1969696969696972</c:v>
                  </c:pt>
                  <c:pt idx="3">
                    <c:v>2.3571428571428577</c:v>
                  </c:pt>
                  <c:pt idx="4">
                    <c:v>3.2608695652173907</c:v>
                  </c:pt>
                  <c:pt idx="5">
                    <c:v>0.90000000000000036</c:v>
                  </c:pt>
                  <c:pt idx="6">
                    <c:v>5.9176329468212696</c:v>
                  </c:pt>
                  <c:pt idx="7">
                    <c:v>2.2591876208897474</c:v>
                  </c:pt>
                  <c:pt idx="8">
                    <c:v>0.73517786561264842</c:v>
                  </c:pt>
                  <c:pt idx="9">
                    <c:v>0.80000000000000071</c:v>
                  </c:pt>
                  <c:pt idx="10">
                    <c:v>3.9143192488262919</c:v>
                  </c:pt>
                  <c:pt idx="11">
                    <c:v>1.8602091359383603</c:v>
                  </c:pt>
                  <c:pt idx="12">
                    <c:v>1.9467213114754092</c:v>
                  </c:pt>
                  <c:pt idx="13">
                    <c:v>1.212121212121211</c:v>
                  </c:pt>
                  <c:pt idx="14">
                    <c:v>2.0571428571428569</c:v>
                  </c:pt>
                  <c:pt idx="15">
                    <c:v>0.89151336210159648</c:v>
                  </c:pt>
                  <c:pt idx="16">
                    <c:v>2.3095238095238102</c:v>
                  </c:pt>
                  <c:pt idx="17">
                    <c:v>1.7641025641025632</c:v>
                  </c:pt>
                  <c:pt idx="18">
                    <c:v>2.1376518218623488</c:v>
                  </c:pt>
                  <c:pt idx="19">
                    <c:v>7.1957671957671927</c:v>
                  </c:pt>
                  <c:pt idx="20">
                    <c:v>8</c:v>
                  </c:pt>
                  <c:pt idx="21">
                    <c:v>0.81666666666666643</c:v>
                  </c:pt>
                  <c:pt idx="22">
                    <c:v>1.0858585858585865</c:v>
                  </c:pt>
                  <c:pt idx="23">
                    <c:v>13.333333333333332</c:v>
                  </c:pt>
                  <c:pt idx="24">
                    <c:v>1.0666666666666664</c:v>
                  </c:pt>
                  <c:pt idx="25">
                    <c:v>1.3148148148148149</c:v>
                  </c:pt>
                  <c:pt idx="26">
                    <c:v>2.8758169934640492</c:v>
                  </c:pt>
                  <c:pt idx="27">
                    <c:v>3.9215686274509807</c:v>
                  </c:pt>
                  <c:pt idx="28">
                    <c:v>1.6670838548185216</c:v>
                  </c:pt>
                  <c:pt idx="29">
                    <c:v>1.1944444444444446</c:v>
                  </c:pt>
                  <c:pt idx="30">
                    <c:v>1.9047619047619051</c:v>
                  </c:pt>
                  <c:pt idx="31">
                    <c:v>2.0735009671179885</c:v>
                  </c:pt>
                  <c:pt idx="32">
                    <c:v>2.2937062937062933</c:v>
                  </c:pt>
                </c:numCache>
              </c:numRef>
            </c:plus>
            <c:minus>
              <c:numRef>
                <c:f>'Fig 3 calc rates'!$F$5:$F$37</c:f>
                <c:numCache>
                  <c:formatCode>General</c:formatCode>
                  <c:ptCount val="33"/>
                  <c:pt idx="0">
                    <c:v>0.3459823346577906</c:v>
                  </c:pt>
                  <c:pt idx="1">
                    <c:v>1.25</c:v>
                  </c:pt>
                  <c:pt idx="2">
                    <c:v>1.8809523809523796</c:v>
                  </c:pt>
                  <c:pt idx="3">
                    <c:v>2.4574468085106389</c:v>
                  </c:pt>
                  <c:pt idx="4">
                    <c:v>3.6486486486486491</c:v>
                  </c:pt>
                  <c:pt idx="5">
                    <c:v>0.96923076923076934</c:v>
                  </c:pt>
                  <c:pt idx="6">
                    <c:v>2.7640589333886698</c:v>
                  </c:pt>
                  <c:pt idx="7">
                    <c:v>2.0419580419580434</c:v>
                  </c:pt>
                  <c:pt idx="8">
                    <c:v>0.67391304347826164</c:v>
                  </c:pt>
                  <c:pt idx="9">
                    <c:v>1.3333333333333339</c:v>
                  </c:pt>
                  <c:pt idx="10">
                    <c:v>0.53743513713862079</c:v>
                  </c:pt>
                  <c:pt idx="11">
                    <c:v>1.849802371541502</c:v>
                  </c:pt>
                  <c:pt idx="12">
                    <c:v>2.083333333333333</c:v>
                  </c:pt>
                  <c:pt idx="13">
                    <c:v>1.9047619047619051</c:v>
                  </c:pt>
                  <c:pt idx="14">
                    <c:v>1.6589861751152064</c:v>
                  </c:pt>
                  <c:pt idx="15">
                    <c:v>0.86974789915966433</c:v>
                  </c:pt>
                  <c:pt idx="16">
                    <c:v>0.92380952380952408</c:v>
                  </c:pt>
                  <c:pt idx="17">
                    <c:v>1.3490196078431378</c:v>
                  </c:pt>
                  <c:pt idx="18">
                    <c:v>2.7346717308735755</c:v>
                  </c:pt>
                  <c:pt idx="19">
                    <c:v>5.7566137566137598</c:v>
                  </c:pt>
                  <c:pt idx="20">
                    <c:v>9.1428571428571423</c:v>
                  </c:pt>
                  <c:pt idx="21">
                    <c:v>1.3611111111111107</c:v>
                  </c:pt>
                  <c:pt idx="22">
                    <c:v>1.4566395663956637</c:v>
                  </c:pt>
                  <c:pt idx="23">
                    <c:v>10.666666666666668</c:v>
                  </c:pt>
                  <c:pt idx="24">
                    <c:v>1.1555555555555559</c:v>
                  </c:pt>
                  <c:pt idx="25">
                    <c:v>1.643518518518519</c:v>
                  </c:pt>
                  <c:pt idx="26">
                    <c:v>3.2352941176470615</c:v>
                  </c:pt>
                  <c:pt idx="27">
                    <c:v>3.2579185520361991</c:v>
                  </c:pt>
                  <c:pt idx="28">
                    <c:v>2.2901353965183748</c:v>
                  </c:pt>
                  <c:pt idx="29">
                    <c:v>1.6010638297872344</c:v>
                  </c:pt>
                  <c:pt idx="30">
                    <c:v>2.3076923076923075</c:v>
                  </c:pt>
                  <c:pt idx="31">
                    <c:v>2.6103896103896105</c:v>
                  </c:pt>
                  <c:pt idx="32">
                    <c:v>0.90109890109890145</c:v>
                  </c:pt>
                </c:numCache>
              </c:numRef>
            </c:minus>
            <c:spPr>
              <a:ln w="12700">
                <a:solidFill>
                  <a:srgbClr val="000000"/>
                </a:solidFill>
                <a:prstDash val="solid"/>
              </a:ln>
            </c:spPr>
          </c:errBars>
          <c:cat>
            <c:strRef>
              <c:f>'Fig 3 calc rates'!$A$5:$A$37</c:f>
              <c:strCache>
                <c:ptCount val="33"/>
                <c:pt idx="0">
                  <c:v>SCOTLAND</c:v>
                </c:pt>
                <c:pt idx="1">
                  <c:v>Aberdeen City</c:v>
                </c:pt>
                <c:pt idx="2">
                  <c:v>Aberdeenshire</c:v>
                </c:pt>
                <c:pt idx="3">
                  <c:v>Angus</c:v>
                </c:pt>
                <c:pt idx="4">
                  <c:v>Argyll &amp; Bute</c:v>
                </c:pt>
                <c:pt idx="5">
                  <c:v>City of Edinburgh</c:v>
                </c:pt>
                <c:pt idx="6">
                  <c:v>Clackmannanshire</c:v>
                </c:pt>
                <c:pt idx="7">
                  <c:v>Dumfries &amp; Galloway</c:v>
                </c:pt>
                <c:pt idx="8">
                  <c:v>Dundee City</c:v>
                </c:pt>
                <c:pt idx="9">
                  <c:v>East Ayrshire</c:v>
                </c:pt>
                <c:pt idx="10">
                  <c:v>East Dunbartonshire</c:v>
                </c:pt>
                <c:pt idx="11">
                  <c:v>East Lothian</c:v>
                </c:pt>
                <c:pt idx="12">
                  <c:v>East Renfrewshire</c:v>
                </c:pt>
                <c:pt idx="13">
                  <c:v>Falkirk</c:v>
                </c:pt>
                <c:pt idx="14">
                  <c:v>Fife</c:v>
                </c:pt>
                <c:pt idx="15">
                  <c:v>Glasgow City</c:v>
                </c:pt>
                <c:pt idx="16">
                  <c:v>Highland</c:v>
                </c:pt>
                <c:pt idx="17">
                  <c:v>Inverclyde</c:v>
                </c:pt>
                <c:pt idx="18">
                  <c:v>Midlothian</c:v>
                </c:pt>
                <c:pt idx="19">
                  <c:v>Moray</c:v>
                </c:pt>
                <c:pt idx="20">
                  <c:v>Na h-Eileanan Siar</c:v>
                </c:pt>
                <c:pt idx="21">
                  <c:v>North Ayrshire</c:v>
                </c:pt>
                <c:pt idx="22">
                  <c:v>North Lanarkshire</c:v>
                </c:pt>
                <c:pt idx="23">
                  <c:v>Orkney Islands</c:v>
                </c:pt>
                <c:pt idx="24">
                  <c:v>Perth &amp; Kinross</c:v>
                </c:pt>
                <c:pt idx="25">
                  <c:v>Renfrewshire</c:v>
                </c:pt>
                <c:pt idx="26">
                  <c:v>Scottish Borders</c:v>
                </c:pt>
                <c:pt idx="27">
                  <c:v>Shetland Islands</c:v>
                </c:pt>
                <c:pt idx="28">
                  <c:v>South Ayrshire</c:v>
                </c:pt>
                <c:pt idx="29">
                  <c:v>South Lanarkshire</c:v>
                </c:pt>
                <c:pt idx="30">
                  <c:v>Stirling</c:v>
                </c:pt>
                <c:pt idx="31">
                  <c:v>West Dunbartonshire</c:v>
                </c:pt>
                <c:pt idx="32">
                  <c:v>West Lothian</c:v>
                </c:pt>
              </c:strCache>
            </c:strRef>
          </c:cat>
          <c:val>
            <c:numRef>
              <c:f>'Fig 3 calc rates'!$B$5:$B$37</c:f>
              <c:numCache>
                <c:formatCode>0.00</c:formatCode>
                <c:ptCount val="33"/>
                <c:pt idx="0">
                  <c:v>12.736474694589878</c:v>
                </c:pt>
                <c:pt idx="1">
                  <c:v>16.25</c:v>
                </c:pt>
                <c:pt idx="2">
                  <c:v>13.166666666666666</c:v>
                </c:pt>
                <c:pt idx="3">
                  <c:v>16.5</c:v>
                </c:pt>
                <c:pt idx="4">
                  <c:v>15</c:v>
                </c:pt>
                <c:pt idx="5">
                  <c:v>12.6</c:v>
                </c:pt>
                <c:pt idx="6">
                  <c:v>12.131147540983607</c:v>
                </c:pt>
                <c:pt idx="7">
                  <c:v>13.272727272727273</c:v>
                </c:pt>
                <c:pt idx="8">
                  <c:v>16.173913043478262</c:v>
                </c:pt>
                <c:pt idx="9">
                  <c:v>12</c:v>
                </c:pt>
                <c:pt idx="10">
                  <c:v>8.169014084507042</c:v>
                </c:pt>
                <c:pt idx="11">
                  <c:v>11.304347826086957</c:v>
                </c:pt>
                <c:pt idx="12">
                  <c:v>6.25</c:v>
                </c:pt>
                <c:pt idx="13">
                  <c:v>13.333333333333334</c:v>
                </c:pt>
                <c:pt idx="14">
                  <c:v>17.142857142857142</c:v>
                </c:pt>
                <c:pt idx="15">
                  <c:v>12.369747899159664</c:v>
                </c:pt>
                <c:pt idx="16">
                  <c:v>13.857142857142858</c:v>
                </c:pt>
                <c:pt idx="17">
                  <c:v>11.466666666666667</c:v>
                </c:pt>
                <c:pt idx="18">
                  <c:v>12.631578947368421</c:v>
                </c:pt>
                <c:pt idx="19">
                  <c:v>25.185185185185187</c:v>
                </c:pt>
                <c:pt idx="20">
                  <c:v>32</c:v>
                </c:pt>
                <c:pt idx="21">
                  <c:v>12.25</c:v>
                </c:pt>
                <c:pt idx="22">
                  <c:v>11.944444444444445</c:v>
                </c:pt>
                <c:pt idx="23">
                  <c:v>26.666666666666668</c:v>
                </c:pt>
                <c:pt idx="24">
                  <c:v>6.9333333333333336</c:v>
                </c:pt>
                <c:pt idx="25">
                  <c:v>10.518518518518519</c:v>
                </c:pt>
                <c:pt idx="26">
                  <c:v>21.568627450980394</c:v>
                </c:pt>
                <c:pt idx="27">
                  <c:v>9.4117647058823533</c:v>
                </c:pt>
                <c:pt idx="28">
                  <c:v>15.74468085106383</c:v>
                </c:pt>
                <c:pt idx="29">
                  <c:v>10.75</c:v>
                </c:pt>
                <c:pt idx="30">
                  <c:v>10</c:v>
                </c:pt>
                <c:pt idx="31">
                  <c:v>12.181818181818182</c:v>
                </c:pt>
                <c:pt idx="32">
                  <c:v>12.615384615384615</c:v>
                </c:pt>
              </c:numCache>
            </c:numRef>
          </c:val>
          <c:extLst>
            <c:ext xmlns:c16="http://schemas.microsoft.com/office/drawing/2014/chart" uri="{C3380CC4-5D6E-409C-BE32-E72D297353CC}">
              <c16:uniqueId val="{00000000-3E60-421F-BE2B-FFB8B51489AF}"/>
            </c:ext>
          </c:extLst>
        </c:ser>
        <c:dLbls>
          <c:showLegendKey val="0"/>
          <c:showVal val="0"/>
          <c:showCatName val="0"/>
          <c:showSerName val="0"/>
          <c:showPercent val="0"/>
          <c:showBubbleSize val="0"/>
        </c:dLbls>
        <c:gapWidth val="150"/>
        <c:axId val="183732480"/>
        <c:axId val="186527744"/>
      </c:barChart>
      <c:catAx>
        <c:axId val="18373248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86527744"/>
        <c:crosses val="autoZero"/>
        <c:auto val="1"/>
        <c:lblAlgn val="ctr"/>
        <c:lblOffset val="100"/>
        <c:tickLblSkip val="1"/>
        <c:tickMarkSkip val="1"/>
        <c:noMultiLvlLbl val="0"/>
      </c:catAx>
      <c:valAx>
        <c:axId val="186527744"/>
        <c:scaling>
          <c:orientation val="minMax"/>
        </c:scaling>
        <c:delete val="0"/>
        <c:axPos val="t"/>
        <c:majorGridlines>
          <c:spPr>
            <a:ln w="3175">
              <a:solidFill>
                <a:schemeClr val="bg1">
                  <a:lumMod val="65000"/>
                </a:schemeClr>
              </a:solidFill>
              <a:prstDash val="sysDot"/>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83732480"/>
        <c:crosses val="autoZero"/>
        <c:crossBetween val="between"/>
      </c:valAx>
      <c:spPr>
        <a:solidFill>
          <a:schemeClr val="bg1"/>
        </a:solidFill>
        <a:ln w="12700">
          <a:solidFill>
            <a:srgbClr val="808080"/>
          </a:solidFill>
          <a:prstDash val="solid"/>
        </a:ln>
      </c:spPr>
    </c:plotArea>
    <c:plotVisOnly val="1"/>
    <c:dispBlanksAs val="gap"/>
    <c:showDLblsOverMax val="0"/>
  </c:chart>
  <c:spPr>
    <a:solidFill>
      <a:schemeClr val="bg1"/>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28089412159765"/>
          <c:y val="4.1033465100108864E-2"/>
          <c:w val="0.85263303973588223"/>
          <c:h val="0.70212818060186277"/>
        </c:manualLayout>
      </c:layout>
      <c:lineChart>
        <c:grouping val="standard"/>
        <c:varyColors val="0"/>
        <c:ser>
          <c:idx val="3"/>
          <c:order val="0"/>
          <c:tx>
            <c:strRef>
              <c:f>'X - different definitions'!$B$5</c:f>
              <c:strCache>
                <c:ptCount val="1"/>
                <c:pt idx="0">
                  <c:v>this paper (based on UK Drug Strategy 'baseline' definition)</c:v>
                </c:pt>
              </c:strCache>
            </c:strRef>
          </c:tx>
          <c:spPr>
            <a:ln w="38100" cmpd="sng">
              <a:solidFill>
                <a:schemeClr val="tx1"/>
              </a:solidFill>
              <a:prstDash val="solid"/>
            </a:ln>
          </c:spPr>
          <c:marker>
            <c:symbol val="none"/>
          </c:marker>
          <c:cat>
            <c:numRef>
              <c:f>'X - different definitions'!$A$13:$A$52</c:f>
              <c:numCache>
                <c:formatCode>General</c:formatCode>
                <c:ptCount val="40"/>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numCache>
            </c:numRef>
          </c:cat>
          <c:val>
            <c:numRef>
              <c:f>'X - different definitions'!$B$13:$B$52</c:f>
              <c:numCache>
                <c:formatCode>#,##0\ \ \ \ \ \ \ \ \ </c:formatCode>
                <c:ptCount val="40"/>
                <c:pt idx="17" formatCode="_(* #,##0_);_(* \(#,##0\);_(* &quot;-&quot;_);_(@_)">
                  <c:v>244</c:v>
                </c:pt>
                <c:pt idx="18" formatCode="_(* #,##0_);_(* \(#,##0\);_(* &quot;-&quot;_);_(@_)">
                  <c:v>224</c:v>
                </c:pt>
                <c:pt idx="19" formatCode="_(* #,##0_);_(* \(#,##0\);_(* &quot;-&quot;_);_(@_)">
                  <c:v>249</c:v>
                </c:pt>
                <c:pt idx="20" formatCode="_(* #,##0_);_(* \(#,##0\);_(* &quot;-&quot;_);_(@_)">
                  <c:v>291</c:v>
                </c:pt>
                <c:pt idx="21" formatCode="_(* #,##0_);_(* \(#,##0\);_(* &quot;-&quot;_);_(@_)">
                  <c:v>292</c:v>
                </c:pt>
                <c:pt idx="22" formatCode="_(* #,##0_);_(* \(#,##0\);_(* &quot;-&quot;_);_(@_)">
                  <c:v>332</c:v>
                </c:pt>
                <c:pt idx="23" formatCode="_(* #,##0_);_(* \(#,##0\);_(* &quot;-&quot;_);_(@_)">
                  <c:v>382</c:v>
                </c:pt>
                <c:pt idx="24" formatCode="_(* #,##0_);_(* \(#,##0\);_(* &quot;-&quot;_);_(@_)">
                  <c:v>317</c:v>
                </c:pt>
                <c:pt idx="25" formatCode="_(* #,##0_);_(* \(#,##0\);_(* &quot;-&quot;_);_(@_)">
                  <c:v>356</c:v>
                </c:pt>
                <c:pt idx="26" formatCode="_(* #,##0_);_(* \(#,##0\);_(* &quot;-&quot;_);_(@_)">
                  <c:v>336</c:v>
                </c:pt>
                <c:pt idx="27" formatCode="_(* #,##0_);_(* \(#,##0\);_(* &quot;-&quot;_);_(@_)">
                  <c:v>421</c:v>
                </c:pt>
                <c:pt idx="28" formatCode="_(* #,##0_);_(* \(#,##0\);_(* &quot;-&quot;_);_(@_)">
                  <c:v>455</c:v>
                </c:pt>
                <c:pt idx="29" formatCode="_(* #,##0_);_(* \(#,##0\);_(* &quot;-&quot;_);_(@_)">
                  <c:v>574</c:v>
                </c:pt>
                <c:pt idx="30" formatCode="_(* #,##0_);_(* \(#,##0\);_(* &quot;-&quot;_);_(@_)">
                  <c:v>545</c:v>
                </c:pt>
                <c:pt idx="31" formatCode="_(* #,##0_);_(* \(#,##0\);_(* &quot;-&quot;_);_(@_)">
                  <c:v>485</c:v>
                </c:pt>
                <c:pt idx="32" formatCode="_(* #,##0_);_(* \(#,##0\);_(* &quot;-&quot;_);_(@_)">
                  <c:v>584</c:v>
                </c:pt>
                <c:pt idx="33" formatCode="_(* #,##0_);_(* \(#,##0\);_(* &quot;-&quot;_);_(@_)">
                  <c:v>581</c:v>
                </c:pt>
                <c:pt idx="34" formatCode="_(* #,##0_);_(* \(#,##0\);_(* &quot;-&quot;_);_(@_)">
                  <c:v>527</c:v>
                </c:pt>
                <c:pt idx="35" formatCode="_(* #,##0_);_(* \(#,##0\);_(* &quot;-&quot;_);_(@_)">
                  <c:v>614</c:v>
                </c:pt>
                <c:pt idx="36" formatCode="_(* #,##0_);_(* \(#,##0\);_(* &quot;-&quot;_);_(@_)">
                  <c:v>706</c:v>
                </c:pt>
                <c:pt idx="37" formatCode="_(* #,##0_);_(* \(#,##0\);_(* &quot;-&quot;_);_(@_)">
                  <c:v>868</c:v>
                </c:pt>
                <c:pt idx="38" formatCode="_(* #,##0_);_(* \(#,##0\);_(* &quot;-&quot;_);_(@_)">
                  <c:v>934</c:v>
                </c:pt>
                <c:pt idx="39" formatCode="_(* #,##0_);_(* \(#,##0\);_(* &quot;-&quot;_);_(@_)">
                  <c:v>1187</c:v>
                </c:pt>
              </c:numCache>
            </c:numRef>
          </c:val>
          <c:smooth val="0"/>
          <c:extLst>
            <c:ext xmlns:c16="http://schemas.microsoft.com/office/drawing/2014/chart" uri="{C3380CC4-5D6E-409C-BE32-E72D297353CC}">
              <c16:uniqueId val="{00000001-7A95-4415-B65C-16F5B18D2E1B}"/>
            </c:ext>
          </c:extLst>
        </c:ser>
        <c:ser>
          <c:idx val="0"/>
          <c:order val="1"/>
          <c:tx>
            <c:strRef>
              <c:f>'X - different definitions'!$C$5</c:f>
              <c:strCache>
                <c:ptCount val="1"/>
                <c:pt idx="0">
                  <c:v>Office for National Statistics 'wide' definition</c:v>
                </c:pt>
              </c:strCache>
            </c:strRef>
          </c:tx>
          <c:spPr>
            <a:ln w="12700">
              <a:solidFill>
                <a:schemeClr val="tx1"/>
              </a:solidFill>
              <a:prstDash val="solid"/>
            </a:ln>
          </c:spPr>
          <c:marker>
            <c:symbol val="none"/>
          </c:marker>
          <c:cat>
            <c:numRef>
              <c:f>'X - different definitions'!$A$13:$A$52</c:f>
              <c:numCache>
                <c:formatCode>General</c:formatCode>
                <c:ptCount val="40"/>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numCache>
            </c:numRef>
          </c:cat>
          <c:val>
            <c:numRef>
              <c:f>'X - different definitions'!$C$13:$C$52</c:f>
              <c:numCache>
                <c:formatCode>_(* #,##0_);_(* \(#,##0\);_(* "-"_);_(@_)</c:formatCode>
                <c:ptCount val="40"/>
                <c:pt idx="0">
                  <c:v>339</c:v>
                </c:pt>
                <c:pt idx="1">
                  <c:v>306</c:v>
                </c:pt>
                <c:pt idx="2">
                  <c:v>307</c:v>
                </c:pt>
                <c:pt idx="3">
                  <c:v>265</c:v>
                </c:pt>
                <c:pt idx="4">
                  <c:v>212</c:v>
                </c:pt>
                <c:pt idx="5">
                  <c:v>201</c:v>
                </c:pt>
                <c:pt idx="6">
                  <c:v>242</c:v>
                </c:pt>
                <c:pt idx="7">
                  <c:v>223</c:v>
                </c:pt>
                <c:pt idx="8">
                  <c:v>250</c:v>
                </c:pt>
                <c:pt idx="9">
                  <c:v>238</c:v>
                </c:pt>
                <c:pt idx="10">
                  <c:v>264</c:v>
                </c:pt>
                <c:pt idx="11">
                  <c:v>275</c:v>
                </c:pt>
                <c:pt idx="12">
                  <c:v>275</c:v>
                </c:pt>
                <c:pt idx="13">
                  <c:v>311</c:v>
                </c:pt>
                <c:pt idx="14">
                  <c:v>372</c:v>
                </c:pt>
                <c:pt idx="15">
                  <c:v>422</c:v>
                </c:pt>
                <c:pt idx="16">
                  <c:v>426</c:v>
                </c:pt>
                <c:pt idx="17">
                  <c:v>460</c:v>
                </c:pt>
                <c:pt idx="18">
                  <c:v>447</c:v>
                </c:pt>
                <c:pt idx="19">
                  <c:v>449</c:v>
                </c:pt>
                <c:pt idx="20">
                  <c:v>492</c:v>
                </c:pt>
                <c:pt idx="21">
                  <c:v>495</c:v>
                </c:pt>
                <c:pt idx="22">
                  <c:v>551</c:v>
                </c:pt>
                <c:pt idx="23">
                  <c:v>566</c:v>
                </c:pt>
                <c:pt idx="24">
                  <c:v>493</c:v>
                </c:pt>
                <c:pt idx="25">
                  <c:v>546</c:v>
                </c:pt>
                <c:pt idx="26">
                  <c:v>480</c:v>
                </c:pt>
                <c:pt idx="27">
                  <c:v>577</c:v>
                </c:pt>
                <c:pt idx="28">
                  <c:v>630</c:v>
                </c:pt>
                <c:pt idx="29">
                  <c:v>737</c:v>
                </c:pt>
                <c:pt idx="30">
                  <c:v>716</c:v>
                </c:pt>
                <c:pt idx="31">
                  <c:v>692</c:v>
                </c:pt>
                <c:pt idx="32">
                  <c:v>749</c:v>
                </c:pt>
                <c:pt idx="33">
                  <c:v>734</c:v>
                </c:pt>
                <c:pt idx="34">
                  <c:v>685</c:v>
                </c:pt>
                <c:pt idx="35">
                  <c:v>743</c:v>
                </c:pt>
                <c:pt idx="36">
                  <c:v>813</c:v>
                </c:pt>
                <c:pt idx="37">
                  <c:v>997</c:v>
                </c:pt>
                <c:pt idx="38">
                  <c:v>1045</c:v>
                </c:pt>
                <c:pt idx="39">
                  <c:v>1313</c:v>
                </c:pt>
              </c:numCache>
            </c:numRef>
          </c:val>
          <c:smooth val="0"/>
          <c:extLst>
            <c:ext xmlns:c16="http://schemas.microsoft.com/office/drawing/2014/chart" uri="{C3380CC4-5D6E-409C-BE32-E72D297353CC}">
              <c16:uniqueId val="{00000002-7A95-4415-B65C-16F5B18D2E1B}"/>
            </c:ext>
          </c:extLst>
        </c:ser>
        <c:ser>
          <c:idx val="1"/>
          <c:order val="2"/>
          <c:tx>
            <c:strRef>
              <c:f>'X - different definitions'!$D$5</c:f>
              <c:strCache>
                <c:ptCount val="1"/>
                <c:pt idx="0">
                  <c:v>European Monitoring Centre for Drugs and Drug Addiction 'general mortality register' definition 2</c:v>
                </c:pt>
              </c:strCache>
            </c:strRef>
          </c:tx>
          <c:spPr>
            <a:ln w="12700">
              <a:solidFill>
                <a:schemeClr val="tx1"/>
              </a:solidFill>
              <a:prstDash val="dash"/>
            </a:ln>
          </c:spPr>
          <c:marker>
            <c:symbol val="none"/>
          </c:marker>
          <c:cat>
            <c:numRef>
              <c:f>'X - different definitions'!$A$13:$A$52</c:f>
              <c:numCache>
                <c:formatCode>General</c:formatCode>
                <c:ptCount val="40"/>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numCache>
            </c:numRef>
          </c:cat>
          <c:val>
            <c:numRef>
              <c:f>'X - different definitions'!$D$13:$D$52</c:f>
              <c:numCache>
                <c:formatCode>#,##0\ \ \ \ \ \ \ \ \ </c:formatCode>
                <c:ptCount val="40"/>
                <c:pt idx="17" formatCode="_(* #,##0_);_(* \(#,##0\);_(* &quot;-&quot;_);_(@_)">
                  <c:v>208</c:v>
                </c:pt>
                <c:pt idx="18" formatCode="_(* #,##0_);_(* \(#,##0\);_(* &quot;-&quot;_);_(@_)">
                  <c:v>188</c:v>
                </c:pt>
                <c:pt idx="19" formatCode="_(* #,##0_);_(* \(#,##0\);_(* &quot;-&quot;_);_(@_)">
                  <c:v>230</c:v>
                </c:pt>
                <c:pt idx="20" formatCode="_(* #,##0_);_(* \(#,##0\);_(* &quot;-&quot;_);_(@_)">
                  <c:v>272</c:v>
                </c:pt>
                <c:pt idx="21" formatCode="_(* #,##0_);_(* \(#,##0\);_(* &quot;-&quot;_);_(@_)">
                  <c:v>320</c:v>
                </c:pt>
                <c:pt idx="22" formatCode="_(* #,##0_);_(* \(#,##0\);_(* &quot;-&quot;_);_(@_)">
                  <c:v>378</c:v>
                </c:pt>
                <c:pt idx="23" formatCode="_(* #,##0_);_(* \(#,##0\);_(* &quot;-&quot;_);_(@_)">
                  <c:v>417</c:v>
                </c:pt>
                <c:pt idx="24" formatCode="_(* #,##0_);_(* \(#,##0\);_(* &quot;-&quot;_);_(@_)">
                  <c:v>331</c:v>
                </c:pt>
                <c:pt idx="25" formatCode="_(* #,##0_);_(* \(#,##0\);_(* &quot;-&quot;_);_(@_)">
                  <c:v>387</c:v>
                </c:pt>
                <c:pt idx="26" formatCode="_(* #,##0_);_(* \(#,##0\);_(* &quot;-&quot;_);_(@_)">
                  <c:v>352</c:v>
                </c:pt>
                <c:pt idx="27" formatCode="_(* #,##0_);_(* \(#,##0\);_(* &quot;-&quot;_);_(@_)">
                  <c:v>415</c:v>
                </c:pt>
                <c:pt idx="28" formatCode="_(* #,##0_);_(* \(#,##0\);_(* &quot;-&quot;_);_(@_)">
                  <c:v>450</c:v>
                </c:pt>
                <c:pt idx="29" formatCode="_(* #,##0_);_(* \(#,##0\);_(* &quot;-&quot;_);_(@_)">
                  <c:v>559</c:v>
                </c:pt>
                <c:pt idx="30" formatCode="_(* #,##0_);_(* \(#,##0\);_(* &quot;-&quot;_);_(@_)">
                  <c:v>534</c:v>
                </c:pt>
                <c:pt idx="31" formatCode="_(* #,##0_);_(* \(#,##0\);_(* &quot;-&quot;_);_(@_)">
                  <c:v>482</c:v>
                </c:pt>
                <c:pt idx="32" formatCode="_(* #,##0_);_(* \(#,##0\);_(* &quot;-&quot;_);_(@_)">
                  <c:v>558</c:v>
                </c:pt>
                <c:pt idx="33" formatCode="_(* #,##0_);_(* \(#,##0\);_(* &quot;-&quot;_);_(@_)">
                  <c:v>549</c:v>
                </c:pt>
                <c:pt idx="34" formatCode="_(* #,##0_);_(* \(#,##0\);_(* &quot;-&quot;_);_(@_)">
                  <c:v>516</c:v>
                </c:pt>
                <c:pt idx="35" formatCode="_(* #,##0_);_(* \(#,##0\);_(* &quot;-&quot;_);_(@_)">
                  <c:v>574</c:v>
                </c:pt>
                <c:pt idx="36" formatCode="_(* #,##0_);_(* \(#,##0\);_(* &quot;-&quot;_);_(@_)">
                  <c:v>637</c:v>
                </c:pt>
                <c:pt idx="37" formatCode="_(* #,##0_);_(* \(#,##0\);_(* &quot;-&quot;_);_(@_)">
                  <c:v>772</c:v>
                </c:pt>
                <c:pt idx="38" formatCode="_(* #,##0_);_(* \(#,##0\);_(* &quot;-&quot;_);_(@_)">
                  <c:v>828</c:v>
                </c:pt>
                <c:pt idx="39" formatCode="_(* #,##0_);_(* \(#,##0\);_(* &quot;-&quot;_);_(@_)">
                  <c:v>1064</c:v>
                </c:pt>
              </c:numCache>
            </c:numRef>
          </c:val>
          <c:smooth val="0"/>
          <c:extLst>
            <c:ext xmlns:c16="http://schemas.microsoft.com/office/drawing/2014/chart" uri="{C3380CC4-5D6E-409C-BE32-E72D297353CC}">
              <c16:uniqueId val="{00000004-7A95-4415-B65C-16F5B18D2E1B}"/>
            </c:ext>
          </c:extLst>
        </c:ser>
        <c:dLbls>
          <c:showLegendKey val="0"/>
          <c:showVal val="0"/>
          <c:showCatName val="0"/>
          <c:showSerName val="0"/>
          <c:showPercent val="0"/>
          <c:showBubbleSize val="0"/>
        </c:dLbls>
        <c:smooth val="0"/>
        <c:axId val="186616448"/>
        <c:axId val="186630528"/>
      </c:lineChart>
      <c:catAx>
        <c:axId val="18661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6630528"/>
        <c:crosses val="autoZero"/>
        <c:auto val="1"/>
        <c:lblAlgn val="ctr"/>
        <c:lblOffset val="100"/>
        <c:tickLblSkip val="3"/>
        <c:tickMarkSkip val="1"/>
        <c:noMultiLvlLbl val="0"/>
      </c:catAx>
      <c:valAx>
        <c:axId val="186630528"/>
        <c:scaling>
          <c:orientation val="minMax"/>
        </c:scaling>
        <c:delete val="0"/>
        <c:axPos val="l"/>
        <c:majorGridlines>
          <c:spPr>
            <a:ln>
              <a:solidFill>
                <a:schemeClr val="bg1">
                  <a:lumMod val="65000"/>
                </a:schemeClr>
              </a:solidFill>
            </a:ln>
          </c:spPr>
        </c:majorGridlines>
        <c:numFmt formatCode="#,##0" sourceLinked="0"/>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186616448"/>
        <c:crosses val="autoZero"/>
        <c:crossBetween val="between"/>
      </c:valAx>
      <c:spPr>
        <a:noFill/>
        <a:ln w="12700">
          <a:solidFill>
            <a:srgbClr val="808080"/>
          </a:solidFill>
          <a:prstDash val="solid"/>
        </a:ln>
      </c:spPr>
    </c:plotArea>
    <c:legend>
      <c:legendPos val="b"/>
      <c:layout>
        <c:manualLayout>
          <c:xMode val="edge"/>
          <c:yMode val="edge"/>
          <c:x val="6.1580717903219846E-2"/>
          <c:y val="0.80468930745358958"/>
          <c:w val="0.8815332150382611"/>
          <c:h val="0.166941898220169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4 per million '!$B$5</c:f>
              <c:strCache>
                <c:ptCount val="1"/>
                <c:pt idx="0">
                  <c:v>this paper (based on UK Drug Strategy 'baseline' definition)</c:v>
                </c:pt>
              </c:strCache>
            </c:strRef>
          </c:tx>
          <c:spPr>
            <a:ln w="38100">
              <a:solidFill>
                <a:schemeClr val="tx1"/>
              </a:solidFill>
            </a:ln>
          </c:spPr>
          <c:marker>
            <c:symbol val="none"/>
          </c:marker>
          <c:cat>
            <c:numRef>
              <c:f>'Fig 4 per million '!$A$9:$A$48</c:f>
              <c:numCache>
                <c:formatCode>General</c:formatCode>
                <c:ptCount val="40"/>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numCache>
            </c:numRef>
          </c:cat>
          <c:val>
            <c:numRef>
              <c:f>'Fig 4 per million '!$B$9:$B$48</c:f>
              <c:numCache>
                <c:formatCode>0.0</c:formatCode>
                <c:ptCount val="40"/>
                <c:pt idx="17">
                  <c:v>47.916515291063376</c:v>
                </c:pt>
                <c:pt idx="18">
                  <c:v>44.065515979651174</c:v>
                </c:pt>
                <c:pt idx="19">
                  <c:v>49.044035240798337</c:v>
                </c:pt>
                <c:pt idx="20">
                  <c:v>57.374382633898207</c:v>
                </c:pt>
                <c:pt idx="21">
                  <c:v>57.673999691878635</c:v>
                </c:pt>
                <c:pt idx="22">
                  <c:v>65.558232297302638</c:v>
                </c:pt>
                <c:pt idx="23">
                  <c:v>75.404658507698386</c:v>
                </c:pt>
                <c:pt idx="24">
                  <c:v>62.543158725461183</c:v>
                </c:pt>
                <c:pt idx="25">
                  <c:v>70.019471707019648</c:v>
                </c:pt>
                <c:pt idx="26">
                  <c:v>65.75085123869907</c:v>
                </c:pt>
                <c:pt idx="27">
                  <c:v>82.018312877459579</c:v>
                </c:pt>
                <c:pt idx="28">
                  <c:v>88.007736943907162</c:v>
                </c:pt>
                <c:pt idx="29">
                  <c:v>110.32308904649331</c:v>
                </c:pt>
                <c:pt idx="30">
                  <c:v>104.16865765782985</c:v>
                </c:pt>
                <c:pt idx="31">
                  <c:v>92.166774352932237</c:v>
                </c:pt>
                <c:pt idx="32">
                  <c:v>110.19075831619465</c:v>
                </c:pt>
                <c:pt idx="33">
                  <c:v>109.34206564287865</c:v>
                </c:pt>
                <c:pt idx="34">
                  <c:v>98.916981061245934</c:v>
                </c:pt>
                <c:pt idx="35">
                  <c:v>114.81786221856534</c:v>
                </c:pt>
                <c:pt idx="36">
                  <c:v>131.39772938767914</c:v>
                </c:pt>
                <c:pt idx="37">
                  <c:v>160.60095842507448</c:v>
                </c:pt>
                <c:pt idx="38">
                  <c:v>172.17224598141868</c:v>
                </c:pt>
                <c:pt idx="39">
                  <c:v>218.27476508339311</c:v>
                </c:pt>
              </c:numCache>
            </c:numRef>
          </c:val>
          <c:smooth val="0"/>
          <c:extLst>
            <c:ext xmlns:c16="http://schemas.microsoft.com/office/drawing/2014/chart" uri="{C3380CC4-5D6E-409C-BE32-E72D297353CC}">
              <c16:uniqueId val="{00000000-5478-46B1-9C26-3C794B035658}"/>
            </c:ext>
          </c:extLst>
        </c:ser>
        <c:ser>
          <c:idx val="1"/>
          <c:order val="1"/>
          <c:tx>
            <c:strRef>
              <c:f>'Fig 4 per million '!$C$5</c:f>
              <c:strCache>
                <c:ptCount val="1"/>
                <c:pt idx="0">
                  <c:v>Office for National Statistics 'wide' definition</c:v>
                </c:pt>
              </c:strCache>
            </c:strRef>
          </c:tx>
          <c:spPr>
            <a:ln w="12700">
              <a:solidFill>
                <a:schemeClr val="tx1"/>
              </a:solidFill>
            </a:ln>
          </c:spPr>
          <c:marker>
            <c:symbol val="none"/>
          </c:marker>
          <c:cat>
            <c:numRef>
              <c:f>'Fig 4 per million '!$A$9:$A$48</c:f>
              <c:numCache>
                <c:formatCode>General</c:formatCode>
                <c:ptCount val="40"/>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numCache>
            </c:numRef>
          </c:cat>
          <c:val>
            <c:numRef>
              <c:f>'Fig 4 per million '!$C$9:$C$48</c:f>
              <c:numCache>
                <c:formatCode>0.0</c:formatCode>
                <c:ptCount val="40"/>
                <c:pt idx="0">
                  <c:v>65.147205780613419</c:v>
                </c:pt>
                <c:pt idx="1">
                  <c:v>58.915265985097903</c:v>
                </c:pt>
                <c:pt idx="2">
                  <c:v>59.264121076406319</c:v>
                </c:pt>
                <c:pt idx="3">
                  <c:v>51.31144303268055</c:v>
                </c:pt>
                <c:pt idx="4">
                  <c:v>41.180081272386815</c:v>
                </c:pt>
                <c:pt idx="5">
                  <c:v>39.113581169437701</c:v>
                </c:pt>
                <c:pt idx="6">
                  <c:v>47.192900003705226</c:v>
                </c:pt>
                <c:pt idx="7">
                  <c:v>43.624896317510995</c:v>
                </c:pt>
                <c:pt idx="8">
                  <c:v>49.029029107554003</c:v>
                </c:pt>
                <c:pt idx="9">
                  <c:v>46.874015251780428</c:v>
                </c:pt>
                <c:pt idx="10">
                  <c:v>51.987026873748327</c:v>
                </c:pt>
                <c:pt idx="11">
                  <c:v>54.120328185670118</c:v>
                </c:pt>
                <c:pt idx="12">
                  <c:v>54.098396130095821</c:v>
                </c:pt>
                <c:pt idx="13">
                  <c:v>61.152819125298393</c:v>
                </c:pt>
                <c:pt idx="14">
                  <c:v>73.049174662147564</c:v>
                </c:pt>
                <c:pt idx="15">
                  <c:v>82.709257361025905</c:v>
                </c:pt>
                <c:pt idx="16">
                  <c:v>83.469019474145171</c:v>
                </c:pt>
                <c:pt idx="17">
                  <c:v>90.334414073316196</c:v>
                </c:pt>
                <c:pt idx="18">
                  <c:v>87.934310905821761</c:v>
                </c:pt>
                <c:pt idx="19">
                  <c:v>88.436834630997794</c:v>
                </c:pt>
                <c:pt idx="20">
                  <c:v>97.004110844941295</c:v>
                </c:pt>
                <c:pt idx="21">
                  <c:v>97.769280299588772</c:v>
                </c:pt>
                <c:pt idx="22">
                  <c:v>108.8029698669089</c:v>
                </c:pt>
                <c:pt idx="23">
                  <c:v>111.7252270035531</c:v>
                </c:pt>
                <c:pt idx="24">
                  <c:v>97.26743612508632</c:v>
                </c:pt>
                <c:pt idx="25">
                  <c:v>107.38941447200204</c:v>
                </c:pt>
                <c:pt idx="26">
                  <c:v>93.929787483855819</c:v>
                </c:pt>
                <c:pt idx="27">
                  <c:v>112.40989674654199</c:v>
                </c:pt>
                <c:pt idx="28">
                  <c:v>121.85686653771761</c:v>
                </c:pt>
                <c:pt idx="29">
                  <c:v>141.65177112764036</c:v>
                </c:pt>
                <c:pt idx="30">
                  <c:v>136.85276859267188</c:v>
                </c:pt>
                <c:pt idx="31">
                  <c:v>131.50393371593631</c:v>
                </c:pt>
                <c:pt idx="32">
                  <c:v>141.32342119662636</c:v>
                </c:pt>
                <c:pt idx="33">
                  <c:v>138.13610358325806</c:v>
                </c:pt>
                <c:pt idx="34">
                  <c:v>128.57330555399142</c:v>
                </c:pt>
                <c:pt idx="35">
                  <c:v>138.94083327100009</c:v>
                </c:pt>
                <c:pt idx="36">
                  <c:v>151.31211613623674</c:v>
                </c:pt>
                <c:pt idx="37">
                  <c:v>184.46907321405445</c:v>
                </c:pt>
                <c:pt idx="38">
                  <c:v>192.63382981861082</c:v>
                </c:pt>
                <c:pt idx="39">
                  <c:v>241.44462220260752</c:v>
                </c:pt>
              </c:numCache>
            </c:numRef>
          </c:val>
          <c:smooth val="0"/>
          <c:extLst>
            <c:ext xmlns:c16="http://schemas.microsoft.com/office/drawing/2014/chart" uri="{C3380CC4-5D6E-409C-BE32-E72D297353CC}">
              <c16:uniqueId val="{00000001-5478-46B1-9C26-3C794B035658}"/>
            </c:ext>
          </c:extLst>
        </c:ser>
        <c:ser>
          <c:idx val="2"/>
          <c:order val="2"/>
          <c:tx>
            <c:strRef>
              <c:f>'Fig 4 per million '!$D$3</c:f>
              <c:strCache>
                <c:ptCount val="1"/>
                <c:pt idx="0">
                  <c:v>European Monitoring Centre for Drugs and Drug Addiction 'general mortality register' definition 2</c:v>
                </c:pt>
              </c:strCache>
            </c:strRef>
          </c:tx>
          <c:spPr>
            <a:ln w="19050">
              <a:solidFill>
                <a:schemeClr val="bg1">
                  <a:lumMod val="50000"/>
                </a:schemeClr>
              </a:solidFill>
              <a:prstDash val="sysDash"/>
            </a:ln>
          </c:spPr>
          <c:marker>
            <c:symbol val="none"/>
          </c:marker>
          <c:cat>
            <c:numRef>
              <c:f>'Fig 4 per million '!$A$9:$A$48</c:f>
              <c:numCache>
                <c:formatCode>General</c:formatCode>
                <c:ptCount val="40"/>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numCache>
            </c:numRef>
          </c:cat>
          <c:val>
            <c:numRef>
              <c:f>'Fig 4 per million '!$D$9:$D$48</c:f>
              <c:numCache>
                <c:formatCode>0.0</c:formatCode>
                <c:ptCount val="40"/>
                <c:pt idx="17">
                  <c:v>40.846865494021237</c:v>
                </c:pt>
                <c:pt idx="18">
                  <c:v>36.983558054350091</c:v>
                </c:pt>
                <c:pt idx="19">
                  <c:v>45.301719298729388</c:v>
                </c:pt>
                <c:pt idx="20">
                  <c:v>53.628288922406568</c:v>
                </c:pt>
                <c:pt idx="21">
                  <c:v>63.204383223976585</c:v>
                </c:pt>
                <c:pt idx="22">
                  <c:v>74.641601832471068</c:v>
                </c:pt>
                <c:pt idx="23">
                  <c:v>82.313462297670739</c:v>
                </c:pt>
                <c:pt idx="24">
                  <c:v>65.305317154976819</c:v>
                </c:pt>
                <c:pt idx="25">
                  <c:v>76.116672894990458</c:v>
                </c:pt>
                <c:pt idx="26">
                  <c:v>68.881844154827604</c:v>
                </c:pt>
                <c:pt idx="27">
                  <c:v>80.849405805571791</c:v>
                </c:pt>
                <c:pt idx="28">
                  <c:v>87.040618955512571</c:v>
                </c:pt>
                <c:pt idx="29">
                  <c:v>107.44008149301351</c:v>
                </c:pt>
                <c:pt idx="30">
                  <c:v>102.06617098950667</c:v>
                </c:pt>
                <c:pt idx="31">
                  <c:v>91.596670594048121</c:v>
                </c:pt>
                <c:pt idx="32">
                  <c:v>105.28500537745995</c:v>
                </c:pt>
                <c:pt idx="33">
                  <c:v>103.31978319783198</c:v>
                </c:pt>
                <c:pt idx="34">
                  <c:v>96.852300242130752</c:v>
                </c:pt>
                <c:pt idx="35">
                  <c:v>107.33787119455457</c:v>
                </c:pt>
                <c:pt idx="36">
                  <c:v>118.55574167131957</c:v>
                </c:pt>
                <c:pt idx="37">
                  <c:v>142.83864044257777</c:v>
                </c:pt>
                <c:pt idx="38">
                  <c:v>152.63235510986581</c:v>
                </c:pt>
                <c:pt idx="39">
                  <c:v>195.65657122892188</c:v>
                </c:pt>
              </c:numCache>
            </c:numRef>
          </c:val>
          <c:smooth val="0"/>
          <c:extLst>
            <c:ext xmlns:c16="http://schemas.microsoft.com/office/drawing/2014/chart" uri="{C3380CC4-5D6E-409C-BE32-E72D297353CC}">
              <c16:uniqueId val="{00000002-5478-46B1-9C26-3C794B035658}"/>
            </c:ext>
          </c:extLst>
        </c:ser>
        <c:dLbls>
          <c:showLegendKey val="0"/>
          <c:showVal val="0"/>
          <c:showCatName val="0"/>
          <c:showSerName val="0"/>
          <c:showPercent val="0"/>
          <c:showBubbleSize val="0"/>
        </c:dLbls>
        <c:smooth val="0"/>
        <c:axId val="186648448"/>
        <c:axId val="186649984"/>
      </c:lineChart>
      <c:catAx>
        <c:axId val="186648448"/>
        <c:scaling>
          <c:orientation val="minMax"/>
        </c:scaling>
        <c:delete val="0"/>
        <c:axPos val="b"/>
        <c:numFmt formatCode="General" sourceLinked="1"/>
        <c:majorTickMark val="out"/>
        <c:minorTickMark val="none"/>
        <c:tickLblPos val="nextTo"/>
        <c:txPr>
          <a:bodyPr/>
          <a:lstStyle/>
          <a:p>
            <a:pPr>
              <a:defRPr sz="800" baseline="0">
                <a:latin typeface="Arial" panose="020B0604020202020204" pitchFamily="34" charset="0"/>
              </a:defRPr>
            </a:pPr>
            <a:endParaRPr lang="en-US"/>
          </a:p>
        </c:txPr>
        <c:crossAx val="186649984"/>
        <c:crosses val="autoZero"/>
        <c:auto val="1"/>
        <c:lblAlgn val="ctr"/>
        <c:lblOffset val="100"/>
        <c:tickLblSkip val="3"/>
        <c:noMultiLvlLbl val="0"/>
      </c:catAx>
      <c:valAx>
        <c:axId val="186649984"/>
        <c:scaling>
          <c:orientation val="minMax"/>
          <c:max val="250"/>
        </c:scaling>
        <c:delete val="0"/>
        <c:axPos val="l"/>
        <c:majorGridlines/>
        <c:numFmt formatCode="0" sourceLinked="0"/>
        <c:majorTickMark val="out"/>
        <c:minorTickMark val="none"/>
        <c:tickLblPos val="nextTo"/>
        <c:crossAx val="18664844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xdr:colOff>
      <xdr:row>3</xdr:row>
      <xdr:rowOff>95250</xdr:rowOff>
    </xdr:from>
    <xdr:to>
      <xdr:col>11</xdr:col>
      <xdr:colOff>123825</xdr:colOff>
      <xdr:row>41</xdr:row>
      <xdr:rowOff>133350</xdr:rowOff>
    </xdr:to>
    <xdr:graphicFrame macro="">
      <xdr:nvGraphicFramePr>
        <xdr:cNvPr id="105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xdr:row>
      <xdr:rowOff>114300</xdr:rowOff>
    </xdr:from>
    <xdr:to>
      <xdr:col>8</xdr:col>
      <xdr:colOff>495300</xdr:colOff>
      <xdr:row>58</xdr:row>
      <xdr:rowOff>85725</xdr:rowOff>
    </xdr:to>
    <xdr:graphicFrame macro="">
      <xdr:nvGraphicFramePr>
        <xdr:cNvPr id="20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xdr:row>
      <xdr:rowOff>28575</xdr:rowOff>
    </xdr:from>
    <xdr:to>
      <xdr:col>9</xdr:col>
      <xdr:colOff>571500</xdr:colOff>
      <xdr:row>62</xdr:row>
      <xdr:rowOff>123825</xdr:rowOff>
    </xdr:to>
    <xdr:graphicFrame macro="">
      <xdr:nvGraphicFramePr>
        <xdr:cNvPr id="309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3</xdr:row>
      <xdr:rowOff>114300</xdr:rowOff>
    </xdr:from>
    <xdr:to>
      <xdr:col>10</xdr:col>
      <xdr:colOff>85725</xdr:colOff>
      <xdr:row>36</xdr:row>
      <xdr:rowOff>95250</xdr:rowOff>
    </xdr:to>
    <xdr:graphicFrame macro="">
      <xdr:nvGraphicFramePr>
        <xdr:cNvPr id="41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295274</xdr:colOff>
      <xdr:row>40</xdr:row>
      <xdr:rowOff>66675</xdr:rowOff>
    </xdr:from>
    <xdr:to>
      <xdr:col>10</xdr:col>
      <xdr:colOff>142874</xdr:colOff>
      <xdr:row>63</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7"/>
  <sheetViews>
    <sheetView showGridLines="0" tabSelected="1" workbookViewId="0">
      <selection sqref="A1:D1"/>
    </sheetView>
  </sheetViews>
  <sheetFormatPr defaultColWidth="10.6640625" defaultRowHeight="12.75"/>
  <cols>
    <col min="1" max="1" width="23.83203125" style="45" customWidth="1"/>
    <col min="2" max="2" width="10.6640625" style="45"/>
    <col min="3" max="3" width="17.5" style="45" customWidth="1"/>
    <col min="4" max="16384" width="10.6640625" style="45"/>
  </cols>
  <sheetData>
    <row r="1" spans="1:16" ht="18" customHeight="1">
      <c r="A1" s="977" t="s">
        <v>1367</v>
      </c>
      <c r="B1" s="977"/>
      <c r="C1" s="977"/>
      <c r="D1" s="977"/>
      <c r="E1" s="881"/>
      <c r="F1" s="1371"/>
      <c r="G1" s="1371"/>
      <c r="H1" s="881"/>
      <c r="I1" s="881"/>
      <c r="J1" s="881"/>
      <c r="K1" s="881"/>
      <c r="L1" s="881"/>
      <c r="M1" s="881"/>
      <c r="N1" s="881"/>
    </row>
    <row r="2" spans="1:16" ht="15" customHeight="1">
      <c r="A2" s="855"/>
      <c r="F2" s="507"/>
    </row>
    <row r="3" spans="1:16" ht="12.75" customHeight="1">
      <c r="A3" s="986" t="s">
        <v>8</v>
      </c>
      <c r="B3" s="986"/>
      <c r="C3" s="986"/>
      <c r="D3" s="986"/>
    </row>
    <row r="4" spans="1:16" ht="15.75">
      <c r="A4" s="313"/>
      <c r="B4" s="313"/>
      <c r="C4" s="313"/>
      <c r="D4" s="313"/>
    </row>
    <row r="5" spans="1:16" s="47" customFormat="1" ht="14.25" customHeight="1">
      <c r="A5" s="48" t="s">
        <v>163</v>
      </c>
      <c r="B5" s="979" t="s">
        <v>678</v>
      </c>
      <c r="C5" s="979"/>
      <c r="D5" s="979"/>
      <c r="E5" s="979"/>
      <c r="F5" s="979"/>
      <c r="G5" s="979"/>
      <c r="H5" s="344"/>
      <c r="I5" s="344"/>
      <c r="J5" s="344"/>
      <c r="K5" s="344"/>
      <c r="L5" s="344"/>
      <c r="M5" s="344"/>
      <c r="N5" s="344"/>
      <c r="O5" s="344"/>
      <c r="P5" s="344"/>
    </row>
    <row r="6" spans="1:16" s="47" customFormat="1" ht="14.25" customHeight="1">
      <c r="A6" s="48" t="s">
        <v>76</v>
      </c>
      <c r="B6" s="979" t="s">
        <v>164</v>
      </c>
      <c r="C6" s="979"/>
      <c r="D6" s="979"/>
      <c r="E6" s="979"/>
      <c r="F6" s="979"/>
      <c r="G6" s="979"/>
      <c r="H6" s="979"/>
      <c r="I6" s="979"/>
      <c r="J6" s="979"/>
      <c r="K6" s="979"/>
      <c r="L6" s="979"/>
      <c r="M6" s="979"/>
      <c r="N6" s="979"/>
      <c r="O6" s="233"/>
      <c r="P6" s="233"/>
    </row>
    <row r="7" spans="1:16" s="47" customFormat="1" ht="14.25" customHeight="1">
      <c r="A7" s="48" t="s">
        <v>165</v>
      </c>
      <c r="B7" s="981" t="s">
        <v>679</v>
      </c>
      <c r="C7" s="981"/>
      <c r="D7" s="981"/>
      <c r="E7" s="981"/>
      <c r="F7" s="981"/>
      <c r="G7" s="981"/>
      <c r="H7" s="981"/>
      <c r="I7" s="981"/>
      <c r="J7" s="233"/>
      <c r="K7" s="233"/>
      <c r="L7" s="233"/>
      <c r="M7" s="233"/>
      <c r="N7" s="233"/>
      <c r="O7" s="233"/>
      <c r="P7" s="233"/>
    </row>
    <row r="8" spans="1:16" s="47" customFormat="1" ht="14.25" customHeight="1">
      <c r="A8" s="48" t="s">
        <v>166</v>
      </c>
      <c r="B8" s="981" t="s">
        <v>680</v>
      </c>
      <c r="C8" s="981"/>
      <c r="D8" s="981"/>
      <c r="E8" s="981"/>
      <c r="F8" s="981"/>
      <c r="G8" s="981"/>
      <c r="H8" s="981"/>
      <c r="I8" s="981"/>
      <c r="J8" s="233"/>
      <c r="K8" s="233"/>
      <c r="L8" s="233"/>
      <c r="M8" s="233"/>
      <c r="N8" s="233"/>
      <c r="O8" s="233"/>
      <c r="P8" s="233"/>
    </row>
    <row r="9" spans="1:16" s="47" customFormat="1" ht="14.25" customHeight="1">
      <c r="A9" s="48" t="s">
        <v>167</v>
      </c>
      <c r="B9" s="981" t="s">
        <v>681</v>
      </c>
      <c r="C9" s="981"/>
      <c r="D9" s="981"/>
      <c r="E9" s="981"/>
      <c r="F9" s="981"/>
      <c r="G9" s="981"/>
      <c r="H9" s="233"/>
      <c r="I9" s="233"/>
      <c r="J9" s="233"/>
      <c r="K9" s="233"/>
      <c r="L9" s="233"/>
      <c r="M9" s="233"/>
      <c r="N9" s="233"/>
      <c r="O9" s="233"/>
      <c r="P9" s="233"/>
    </row>
    <row r="10" spans="1:16" s="47" customFormat="1" ht="14.25" customHeight="1">
      <c r="A10" s="48" t="s">
        <v>168</v>
      </c>
      <c r="B10" s="981" t="s">
        <v>682</v>
      </c>
      <c r="C10" s="981"/>
      <c r="D10" s="981"/>
      <c r="E10" s="981"/>
      <c r="F10" s="981"/>
      <c r="G10" s="981"/>
      <c r="H10" s="981"/>
      <c r="I10" s="981"/>
      <c r="J10" s="233"/>
      <c r="K10" s="233"/>
      <c r="L10" s="233"/>
      <c r="M10" s="233"/>
      <c r="N10" s="233"/>
      <c r="O10" s="233"/>
      <c r="P10" s="233"/>
    </row>
    <row r="11" spans="1:16" s="47" customFormat="1" ht="14.25" customHeight="1">
      <c r="A11" s="48" t="s">
        <v>169</v>
      </c>
      <c r="B11" s="981" t="s">
        <v>683</v>
      </c>
      <c r="C11" s="981"/>
      <c r="D11" s="981"/>
      <c r="E11" s="981"/>
      <c r="F11" s="981"/>
      <c r="G11" s="981"/>
      <c r="H11" s="981"/>
      <c r="I11" s="981"/>
      <c r="J11" s="233"/>
      <c r="K11" s="233"/>
      <c r="L11" s="233"/>
      <c r="M11" s="233"/>
      <c r="N11" s="233"/>
      <c r="O11" s="233"/>
      <c r="P11" s="233"/>
    </row>
    <row r="12" spans="1:16" s="47" customFormat="1" ht="14.25" customHeight="1">
      <c r="A12" s="48" t="s">
        <v>170</v>
      </c>
      <c r="B12" s="981" t="s">
        <v>684</v>
      </c>
      <c r="C12" s="981"/>
      <c r="D12" s="981"/>
      <c r="E12" s="981"/>
      <c r="F12" s="981"/>
      <c r="G12" s="981"/>
      <c r="H12" s="981"/>
      <c r="I12" s="981"/>
      <c r="J12" s="981"/>
      <c r="K12" s="981"/>
      <c r="L12" s="233"/>
      <c r="M12" s="233"/>
      <c r="N12" s="233"/>
      <c r="O12" s="233"/>
      <c r="P12" s="233"/>
    </row>
    <row r="13" spans="1:16" s="47" customFormat="1" ht="14.25" customHeight="1">
      <c r="A13" s="48" t="s">
        <v>171</v>
      </c>
      <c r="B13" s="979" t="s">
        <v>685</v>
      </c>
      <c r="C13" s="979"/>
      <c r="D13" s="979"/>
      <c r="E13" s="979"/>
      <c r="F13" s="979"/>
      <c r="G13" s="979"/>
      <c r="H13" s="979"/>
      <c r="I13" s="979"/>
      <c r="J13" s="233"/>
      <c r="K13" s="233"/>
      <c r="L13" s="233"/>
      <c r="M13" s="233"/>
      <c r="N13" s="233"/>
      <c r="O13" s="233"/>
      <c r="P13" s="233"/>
    </row>
    <row r="14" spans="1:16" s="47" customFormat="1" ht="14.25" customHeight="1">
      <c r="A14" s="48" t="s">
        <v>387</v>
      </c>
      <c r="B14" s="985" t="s">
        <v>686</v>
      </c>
      <c r="C14" s="985"/>
      <c r="D14" s="985"/>
      <c r="E14" s="985"/>
      <c r="F14" s="985"/>
      <c r="G14" s="985"/>
      <c r="H14" s="985"/>
      <c r="I14" s="985"/>
      <c r="J14" s="985"/>
      <c r="K14" s="985"/>
      <c r="L14" s="985"/>
      <c r="M14" s="985"/>
      <c r="N14" s="985"/>
      <c r="O14" s="233"/>
      <c r="P14" s="233"/>
    </row>
    <row r="15" spans="1:16" s="47" customFormat="1" ht="14.25" customHeight="1">
      <c r="A15" s="48" t="s">
        <v>176</v>
      </c>
      <c r="B15" s="979" t="s">
        <v>687</v>
      </c>
      <c r="C15" s="979"/>
      <c r="D15" s="979"/>
      <c r="E15" s="979"/>
      <c r="F15" s="979"/>
      <c r="G15" s="979"/>
      <c r="H15" s="979"/>
      <c r="I15" s="979"/>
      <c r="J15" s="979"/>
      <c r="K15" s="979"/>
      <c r="L15" s="979"/>
      <c r="M15" s="233"/>
      <c r="N15" s="233"/>
      <c r="O15" s="233"/>
      <c r="P15" s="233"/>
    </row>
    <row r="16" spans="1:16" s="47" customFormat="1" ht="14.25" customHeight="1">
      <c r="A16" s="48" t="s">
        <v>177</v>
      </c>
      <c r="B16" s="979" t="s">
        <v>688</v>
      </c>
      <c r="C16" s="979"/>
      <c r="D16" s="979"/>
      <c r="E16" s="979"/>
      <c r="F16" s="979"/>
      <c r="G16" s="979"/>
      <c r="H16" s="979"/>
      <c r="I16" s="979"/>
      <c r="J16" s="979"/>
      <c r="K16" s="979"/>
      <c r="L16" s="979"/>
      <c r="M16" s="233"/>
      <c r="N16" s="233"/>
      <c r="O16" s="233"/>
      <c r="P16" s="233"/>
    </row>
    <row r="17" spans="1:19" s="47" customFormat="1" ht="14.25" customHeight="1">
      <c r="A17" s="48" t="s">
        <v>178</v>
      </c>
      <c r="B17" s="979" t="s">
        <v>689</v>
      </c>
      <c r="C17" s="979"/>
      <c r="D17" s="979"/>
      <c r="E17" s="979"/>
      <c r="F17" s="979"/>
      <c r="G17" s="979"/>
      <c r="H17" s="979"/>
      <c r="I17" s="979"/>
      <c r="J17" s="979"/>
      <c r="K17" s="979"/>
      <c r="L17" s="979"/>
      <c r="M17" s="233"/>
      <c r="N17" s="233"/>
      <c r="O17" s="233"/>
      <c r="P17" s="233"/>
    </row>
    <row r="18" spans="1:19" s="47" customFormat="1" ht="14.25" customHeight="1">
      <c r="A18" s="48" t="s">
        <v>179</v>
      </c>
      <c r="B18" s="979" t="s">
        <v>690</v>
      </c>
      <c r="C18" s="979"/>
      <c r="D18" s="979"/>
      <c r="E18" s="979"/>
      <c r="F18" s="979"/>
      <c r="G18" s="979"/>
      <c r="H18" s="979"/>
      <c r="I18" s="979"/>
      <c r="J18" s="979"/>
      <c r="K18" s="979"/>
      <c r="L18" s="979"/>
      <c r="M18" s="233"/>
      <c r="N18" s="233"/>
      <c r="O18" s="233"/>
      <c r="P18" s="233"/>
    </row>
    <row r="19" spans="1:19" s="47" customFormat="1" ht="14.25" customHeight="1">
      <c r="A19" s="48" t="s">
        <v>388</v>
      </c>
      <c r="B19" s="983" t="s">
        <v>691</v>
      </c>
      <c r="C19" s="983"/>
      <c r="D19" s="983"/>
      <c r="E19" s="983"/>
      <c r="F19" s="983"/>
      <c r="G19" s="983"/>
      <c r="H19" s="983"/>
      <c r="I19" s="983"/>
      <c r="J19" s="983"/>
      <c r="K19" s="983"/>
      <c r="L19" s="983"/>
      <c r="M19" s="983"/>
      <c r="N19" s="983"/>
      <c r="O19" s="233"/>
      <c r="P19" s="233"/>
    </row>
    <row r="20" spans="1:19" s="47" customFormat="1" ht="14.25" customHeight="1">
      <c r="A20" s="48" t="s">
        <v>389</v>
      </c>
      <c r="B20" s="984" t="s">
        <v>9</v>
      </c>
      <c r="C20" s="984"/>
      <c r="D20" s="984"/>
      <c r="E20" s="984"/>
      <c r="F20" s="984"/>
      <c r="G20" s="984"/>
      <c r="H20" s="984"/>
      <c r="I20" s="984"/>
      <c r="J20" s="344"/>
      <c r="K20" s="233"/>
      <c r="L20" s="233"/>
      <c r="M20" s="233"/>
      <c r="N20" s="233"/>
      <c r="O20" s="233"/>
      <c r="P20" s="233"/>
    </row>
    <row r="21" spans="1:19" s="47" customFormat="1" ht="14.25" customHeight="1">
      <c r="A21" s="48" t="s">
        <v>172</v>
      </c>
      <c r="B21" s="981" t="s">
        <v>692</v>
      </c>
      <c r="C21" s="981"/>
      <c r="D21" s="981"/>
      <c r="E21" s="981"/>
      <c r="F21" s="981"/>
      <c r="G21" s="981"/>
      <c r="H21" s="981"/>
      <c r="I21" s="981"/>
      <c r="J21" s="981"/>
      <c r="K21" s="981"/>
      <c r="L21" s="233"/>
      <c r="M21" s="233"/>
      <c r="N21" s="233"/>
      <c r="O21" s="233"/>
      <c r="P21" s="233"/>
    </row>
    <row r="22" spans="1:19" s="47" customFormat="1" ht="14.25" customHeight="1">
      <c r="A22" s="48" t="s">
        <v>173</v>
      </c>
      <c r="B22" s="981" t="s">
        <v>693</v>
      </c>
      <c r="C22" s="981"/>
      <c r="D22" s="981"/>
      <c r="E22" s="981"/>
      <c r="F22" s="981"/>
      <c r="G22" s="981"/>
      <c r="H22" s="981"/>
      <c r="I22" s="981"/>
      <c r="J22" s="233"/>
      <c r="K22" s="233"/>
      <c r="L22" s="233"/>
      <c r="M22" s="233"/>
      <c r="N22" s="233"/>
      <c r="O22" s="233"/>
      <c r="P22" s="233"/>
    </row>
    <row r="23" spans="1:19" s="47" customFormat="1" ht="14.25" customHeight="1">
      <c r="A23" s="48" t="s">
        <v>174</v>
      </c>
      <c r="B23" s="981" t="s">
        <v>694</v>
      </c>
      <c r="C23" s="981"/>
      <c r="D23" s="981"/>
      <c r="E23" s="981"/>
      <c r="F23" s="981"/>
      <c r="G23" s="981"/>
      <c r="H23" s="981"/>
      <c r="I23" s="981"/>
      <c r="J23" s="233"/>
      <c r="K23" s="233"/>
      <c r="L23" s="233"/>
      <c r="M23" s="233"/>
      <c r="N23" s="233"/>
      <c r="O23" s="233"/>
      <c r="P23" s="233"/>
    </row>
    <row r="24" spans="1:19" s="47" customFormat="1" ht="14.25" customHeight="1">
      <c r="A24" s="48" t="s">
        <v>175</v>
      </c>
      <c r="B24" s="981" t="s">
        <v>695</v>
      </c>
      <c r="C24" s="981"/>
      <c r="D24" s="981"/>
      <c r="E24" s="981"/>
      <c r="F24" s="981"/>
      <c r="G24" s="981"/>
      <c r="H24" s="981"/>
      <c r="I24" s="981"/>
      <c r="J24" s="981"/>
      <c r="K24" s="981"/>
      <c r="L24" s="233"/>
      <c r="M24" s="233"/>
      <c r="N24" s="233"/>
      <c r="O24" s="233"/>
      <c r="P24" s="233"/>
    </row>
    <row r="25" spans="1:19" s="47" customFormat="1" ht="14.25" customHeight="1">
      <c r="A25" s="48" t="s">
        <v>390</v>
      </c>
      <c r="B25" s="983" t="s">
        <v>696</v>
      </c>
      <c r="C25" s="983"/>
      <c r="D25" s="983"/>
      <c r="E25" s="983"/>
      <c r="F25" s="983"/>
      <c r="G25" s="983"/>
      <c r="H25" s="983"/>
      <c r="I25" s="983"/>
      <c r="J25" s="983"/>
      <c r="K25" s="983"/>
      <c r="L25" s="983"/>
      <c r="M25" s="983"/>
      <c r="N25" s="983"/>
      <c r="O25" s="233"/>
      <c r="P25" s="233"/>
    </row>
    <row r="26" spans="1:19" s="47" customFormat="1" ht="14.25" customHeight="1">
      <c r="A26" s="48" t="s">
        <v>391</v>
      </c>
      <c r="B26" s="984" t="s">
        <v>542</v>
      </c>
      <c r="C26" s="984"/>
      <c r="D26" s="984"/>
      <c r="E26" s="984"/>
      <c r="F26" s="984"/>
      <c r="G26" s="984"/>
      <c r="H26" s="984"/>
      <c r="I26" s="344"/>
      <c r="J26" s="344"/>
      <c r="K26" s="233"/>
      <c r="L26" s="233"/>
      <c r="M26" s="233"/>
      <c r="N26" s="233"/>
      <c r="O26" s="233"/>
      <c r="P26" s="233"/>
    </row>
    <row r="27" spans="1:19" s="47" customFormat="1" ht="14.25" customHeight="1">
      <c r="A27" s="48" t="s">
        <v>180</v>
      </c>
      <c r="B27" s="981" t="s">
        <v>697</v>
      </c>
      <c r="C27" s="981"/>
      <c r="D27" s="981"/>
      <c r="E27" s="981"/>
      <c r="F27" s="981"/>
      <c r="G27" s="981"/>
      <c r="H27" s="981"/>
      <c r="I27" s="233"/>
      <c r="J27" s="233"/>
      <c r="K27" s="233"/>
      <c r="L27" s="233"/>
      <c r="M27" s="233"/>
      <c r="N27" s="233"/>
      <c r="O27" s="233"/>
      <c r="P27" s="233"/>
    </row>
    <row r="28" spans="1:19" s="47" customFormat="1" ht="14.25" customHeight="1">
      <c r="A28" s="48" t="s">
        <v>7</v>
      </c>
      <c r="B28" s="981" t="s">
        <v>181</v>
      </c>
      <c r="C28" s="981"/>
      <c r="D28" s="981"/>
      <c r="E28" s="981"/>
      <c r="F28" s="981"/>
      <c r="G28" s="981"/>
      <c r="H28" s="233"/>
      <c r="I28" s="233"/>
      <c r="J28" s="233"/>
      <c r="K28" s="233"/>
      <c r="L28" s="233"/>
      <c r="M28" s="233"/>
      <c r="N28" s="233"/>
      <c r="O28" s="233"/>
      <c r="P28" s="233"/>
    </row>
    <row r="29" spans="1:19" s="47" customFormat="1" ht="14.25" customHeight="1">
      <c r="A29" s="48" t="s">
        <v>182</v>
      </c>
      <c r="B29" s="981" t="s">
        <v>698</v>
      </c>
      <c r="C29" s="981"/>
      <c r="D29" s="981"/>
      <c r="E29" s="981"/>
      <c r="F29" s="981"/>
      <c r="G29" s="981"/>
      <c r="H29" s="981"/>
      <c r="I29" s="981"/>
      <c r="J29" s="981"/>
      <c r="K29" s="981"/>
      <c r="L29" s="981"/>
      <c r="M29" s="981"/>
      <c r="N29" s="981"/>
      <c r="O29" s="981"/>
      <c r="P29" s="233"/>
    </row>
    <row r="30" spans="1:19" s="47" customFormat="1">
      <c r="A30" s="975" t="s">
        <v>183</v>
      </c>
      <c r="B30" s="978" t="s">
        <v>699</v>
      </c>
      <c r="C30" s="978"/>
      <c r="D30" s="978"/>
      <c r="E30" s="978"/>
      <c r="F30" s="978"/>
      <c r="G30" s="978"/>
      <c r="H30" s="978"/>
      <c r="I30" s="978"/>
      <c r="J30" s="978"/>
      <c r="K30" s="978"/>
      <c r="L30" s="978"/>
      <c r="M30" s="978"/>
      <c r="N30" s="978"/>
      <c r="O30" s="978"/>
      <c r="P30" s="233"/>
    </row>
    <row r="31" spans="1:19" s="47" customFormat="1">
      <c r="A31" s="975"/>
      <c r="B31" s="978"/>
      <c r="C31" s="978"/>
      <c r="D31" s="978"/>
      <c r="E31" s="978"/>
      <c r="F31" s="978"/>
      <c r="G31" s="978"/>
      <c r="H31" s="978"/>
      <c r="I31" s="978"/>
      <c r="J31" s="978"/>
      <c r="K31" s="978"/>
      <c r="L31" s="978"/>
      <c r="M31" s="978"/>
      <c r="N31" s="978"/>
      <c r="O31" s="978"/>
      <c r="P31" s="233"/>
    </row>
    <row r="32" spans="1:19" ht="12.75" customHeight="1">
      <c r="A32" s="479" t="s">
        <v>270</v>
      </c>
      <c r="B32" s="982" t="s">
        <v>700</v>
      </c>
      <c r="C32" s="982"/>
      <c r="D32" s="982"/>
      <c r="E32" s="982"/>
      <c r="F32" s="982"/>
      <c r="G32" s="982"/>
      <c r="H32" s="982"/>
      <c r="I32" s="982"/>
      <c r="J32" s="982"/>
      <c r="K32" s="982"/>
      <c r="L32" s="982"/>
      <c r="M32" s="982"/>
      <c r="N32" s="982"/>
      <c r="O32" s="982"/>
      <c r="P32" s="982"/>
      <c r="S32" s="211"/>
    </row>
    <row r="33" spans="1:24">
      <c r="A33" s="479" t="s">
        <v>256</v>
      </c>
      <c r="B33" s="982" t="s">
        <v>701</v>
      </c>
      <c r="C33" s="982"/>
      <c r="D33" s="982"/>
      <c r="E33" s="982"/>
      <c r="F33" s="982"/>
      <c r="G33" s="982"/>
      <c r="H33" s="982"/>
      <c r="I33" s="982"/>
      <c r="J33" s="982"/>
      <c r="K33" s="982"/>
      <c r="L33" s="982"/>
      <c r="M33" s="982"/>
      <c r="N33" s="982"/>
      <c r="O33" s="982"/>
      <c r="P33" s="982"/>
    </row>
    <row r="34" spans="1:24" ht="12.75" customHeight="1">
      <c r="A34" s="479" t="s">
        <v>271</v>
      </c>
      <c r="B34" s="982" t="s">
        <v>700</v>
      </c>
      <c r="C34" s="982"/>
      <c r="D34" s="982"/>
      <c r="E34" s="982"/>
      <c r="F34" s="982"/>
      <c r="G34" s="982"/>
      <c r="H34" s="982"/>
      <c r="I34" s="982"/>
      <c r="J34" s="982"/>
      <c r="K34" s="982"/>
      <c r="L34" s="982"/>
      <c r="M34" s="982"/>
      <c r="N34" s="982"/>
      <c r="O34" s="982"/>
      <c r="P34" s="982"/>
      <c r="Q34" s="231"/>
    </row>
    <row r="35" spans="1:24">
      <c r="A35" s="975" t="s">
        <v>348</v>
      </c>
      <c r="B35" s="976" t="s">
        <v>702</v>
      </c>
      <c r="C35" s="976"/>
      <c r="D35" s="976"/>
      <c r="E35" s="976"/>
      <c r="F35" s="976"/>
      <c r="G35" s="976"/>
      <c r="H35" s="976"/>
      <c r="I35" s="976"/>
      <c r="J35" s="976"/>
      <c r="K35" s="976"/>
      <c r="L35" s="976"/>
      <c r="M35" s="976"/>
      <c r="N35" s="976"/>
      <c r="O35" s="976"/>
      <c r="P35" s="976"/>
      <c r="Q35" s="318"/>
    </row>
    <row r="36" spans="1:24">
      <c r="A36" s="975"/>
      <c r="B36" s="976"/>
      <c r="C36" s="976"/>
      <c r="D36" s="976"/>
      <c r="E36" s="976"/>
      <c r="F36" s="976"/>
      <c r="G36" s="976"/>
      <c r="H36" s="976"/>
      <c r="I36" s="976"/>
      <c r="J36" s="976"/>
      <c r="K36" s="976"/>
      <c r="L36" s="976"/>
      <c r="M36" s="976"/>
      <c r="N36" s="976"/>
      <c r="O36" s="976"/>
      <c r="P36" s="976"/>
      <c r="Q36" s="884"/>
    </row>
    <row r="37" spans="1:24">
      <c r="A37" s="479" t="s">
        <v>349</v>
      </c>
      <c r="B37" s="976" t="s">
        <v>703</v>
      </c>
      <c r="C37" s="976"/>
      <c r="D37" s="976"/>
      <c r="E37" s="976"/>
      <c r="F37" s="976"/>
      <c r="G37" s="976"/>
      <c r="H37" s="976"/>
      <c r="I37" s="976"/>
      <c r="J37" s="976"/>
      <c r="K37" s="976"/>
      <c r="L37" s="976"/>
      <c r="M37" s="976"/>
      <c r="N37" s="976"/>
      <c r="O37" s="976"/>
      <c r="P37" s="318"/>
      <c r="Q37" s="318"/>
    </row>
    <row r="38" spans="1:24" ht="12.75" customHeight="1">
      <c r="A38" s="479" t="s">
        <v>422</v>
      </c>
      <c r="B38" s="976" t="s">
        <v>541</v>
      </c>
      <c r="C38" s="976"/>
      <c r="D38" s="976"/>
      <c r="E38" s="976"/>
      <c r="F38" s="976"/>
      <c r="G38" s="976"/>
      <c r="H38" s="976"/>
      <c r="I38" s="976"/>
      <c r="J38" s="976"/>
      <c r="K38" s="976"/>
      <c r="L38" s="976"/>
      <c r="M38" s="976"/>
      <c r="N38" s="976"/>
      <c r="O38" s="976"/>
      <c r="P38" s="659"/>
      <c r="Q38" s="660"/>
    </row>
    <row r="40" spans="1:24">
      <c r="A40" s="882" t="s">
        <v>704</v>
      </c>
      <c r="B40" s="883"/>
      <c r="C40" s="883"/>
    </row>
    <row r="41" spans="1:24">
      <c r="K41" s="230"/>
      <c r="L41" s="230"/>
      <c r="M41" s="230"/>
      <c r="N41" s="230"/>
      <c r="O41" s="230"/>
      <c r="P41" s="230"/>
      <c r="Q41" s="230"/>
      <c r="R41" s="230"/>
      <c r="S41" s="230"/>
      <c r="T41" s="230"/>
      <c r="U41" s="230"/>
      <c r="V41" s="230"/>
      <c r="W41" s="230"/>
      <c r="X41" s="230"/>
    </row>
    <row r="46" spans="1:24">
      <c r="B46" s="980"/>
      <c r="C46" s="980"/>
      <c r="D46" s="980"/>
      <c r="E46" s="980"/>
      <c r="F46" s="980"/>
      <c r="G46" s="980"/>
      <c r="H46" s="980"/>
      <c r="I46" s="980"/>
      <c r="J46" s="980"/>
      <c r="K46" s="980"/>
      <c r="L46" s="980"/>
      <c r="M46" s="980"/>
      <c r="N46" s="980"/>
      <c r="O46" s="980"/>
      <c r="P46" s="980"/>
      <c r="Q46" s="980"/>
      <c r="R46" s="980"/>
      <c r="S46" s="980"/>
    </row>
    <row r="47" spans="1:24">
      <c r="B47" s="980"/>
      <c r="C47" s="980"/>
      <c r="D47" s="980"/>
      <c r="E47" s="980"/>
      <c r="F47" s="980"/>
      <c r="G47" s="980"/>
      <c r="H47" s="980"/>
      <c r="I47" s="980"/>
      <c r="J47" s="980"/>
      <c r="K47" s="980"/>
      <c r="L47" s="980"/>
      <c r="M47" s="980"/>
      <c r="N47" s="980"/>
      <c r="O47" s="980"/>
      <c r="P47" s="980"/>
      <c r="Q47" s="980"/>
      <c r="R47" s="980"/>
      <c r="S47" s="980"/>
    </row>
  </sheetData>
  <mergeCells count="39">
    <mergeCell ref="F1:G1"/>
    <mergeCell ref="B9:G9"/>
    <mergeCell ref="B10:I10"/>
    <mergeCell ref="B5:G5"/>
    <mergeCell ref="B6:N6"/>
    <mergeCell ref="A3:D3"/>
    <mergeCell ref="B7:I7"/>
    <mergeCell ref="B8:I8"/>
    <mergeCell ref="B19:N19"/>
    <mergeCell ref="B12:K12"/>
    <mergeCell ref="B14:N14"/>
    <mergeCell ref="B18:L18"/>
    <mergeCell ref="B16:L16"/>
    <mergeCell ref="B13:I13"/>
    <mergeCell ref="B15:L15"/>
    <mergeCell ref="B46:S46"/>
    <mergeCell ref="B47:S47"/>
    <mergeCell ref="B29:O29"/>
    <mergeCell ref="B37:O37"/>
    <mergeCell ref="B33:P33"/>
    <mergeCell ref="B32:P32"/>
    <mergeCell ref="B34:P34"/>
    <mergeCell ref="B38:O38"/>
    <mergeCell ref="A35:A36"/>
    <mergeCell ref="B35:P36"/>
    <mergeCell ref="A1:D1"/>
    <mergeCell ref="A30:A31"/>
    <mergeCell ref="B30:O31"/>
    <mergeCell ref="B17:L17"/>
    <mergeCell ref="B25:N25"/>
    <mergeCell ref="B26:H26"/>
    <mergeCell ref="B20:I20"/>
    <mergeCell ref="B21:K21"/>
    <mergeCell ref="B22:I22"/>
    <mergeCell ref="B23:I23"/>
    <mergeCell ref="B24:K24"/>
    <mergeCell ref="B28:G28"/>
    <mergeCell ref="B27:H27"/>
    <mergeCell ref="B11:I11"/>
  </mergeCells>
  <phoneticPr fontId="23" type="noConversion"/>
  <hyperlinks>
    <hyperlink ref="B5:E5" location="'1 - summary'!A1" display="Drug-related deaths in Scotland, 1996-2013"/>
    <hyperlink ref="B6:L6" location="'Figure 1'!A1" display="Drug-related deaths in Scotland, 3- and 5-year moving averages, and likely range of values around 5-year moving average"/>
    <hyperlink ref="B7:H7" location="'2 - causes'!A1" display="Drug-related deaths by underlying cause of death, Scotland, 1996-2013"/>
    <hyperlink ref="B8:H8" location="'3 - drugs reported'!A1" display="Drug-related deaths by selected drugs reported1, Scotland, 1996-2013"/>
    <hyperlink ref="B9:G9" location="'4 - sex and age'!A1" display="Drug-related deaths by sex and age, Scotland, 1996-2014"/>
    <hyperlink ref="B10:I10" location="'5 - sex age cause'!A1" display="Drug-related deaths by sex, age and underlying cause of death, Scotland, 2014"/>
    <hyperlink ref="B11:I11" location="'6 - sex, age and drugs'!A1" display="Drug-related deaths by sex, age and selected drugs reported, Scotland, 2014"/>
    <hyperlink ref="B12:K12" location="'7 - only one drug involved'!A1" display="Drug-related deaths involving only one drug by sex, age and selected drugs reported, Scotland, 2014"/>
    <hyperlink ref="B13:G13" location="'8 - death rates by age'!A1" display="Drug-related deaths per 1,000 population, Scotland, 2000 to 2013"/>
    <hyperlink ref="B21:J21" location="'C1 - summary'!A1" display="Drug-related deaths by Council area, 2003 - 2013 (with averages for 1999-2003 and 2009-2013)"/>
    <hyperlink ref="B22:H22" location="'C2 - causes'!A1" display="Drug-related deaths by underlying cause of death and Council area, 2013"/>
    <hyperlink ref="B23:H23" location="'C3 - drugs reported'!A1" display="Drug-related deaths by selected drugs reported and Council area, 2013"/>
    <hyperlink ref="B24:J24" location="'C4 - rates by age-group'!A1" display="Drug-related deaths per 1,000 population, Council areas, annual averages for 2009 to 2013"/>
    <hyperlink ref="B15:J15" location="'HB1 - summary'!A1" display="Drug-related deaths by NHS Board area, 2003-2013 (with averages for 1999-2003 and 2009-2013)"/>
    <hyperlink ref="B16:H16" location="'HB2 - causes'!A1" display="Drug-related deaths by underlying cause of death and NHS Board area, 2013"/>
    <hyperlink ref="B17:H17" location="'HB3 - drugs reported'!A1" display="Drug-related deaths by selected drugs reported1 and NHS Board area, 2013"/>
    <hyperlink ref="B18:J18" location="'HB4 - rates by age-group'!A1" display="Drug-related deaths per 1,000 population, NHS Boards, annual averages for 2009 to 2013"/>
    <hyperlink ref="B27:H27" location="'X - different definitions'!A1" display="Drug-related deaths in Scotland - different definitions, 1996 to 2014"/>
    <hyperlink ref="B28:G28" location="'Figure 4'!A1" display="Drug-related deaths in Scotland - different definitions"/>
    <hyperlink ref="B29:N29" location="'Y - ONS ''wide'' defn - drugs'!A1" display="Drug-related deaths, on the basis of the Office for National Statistics (ONS) 'wide' definition, by selected drugs reported, 2003 to 2013"/>
    <hyperlink ref="B30:N30" location="'Z - excluded and other causes'!A1" display="Drug-related deaths, on the basis of the Office for National Statistics (ONS) 'wide' definition, by how they relate to the Drug Strategy 'baseline' definition, deaths from some causes which may be associated with present or past drug misuse, and volatile "/>
    <hyperlink ref="B30:O30" location="'Z - excluded and other causes'!A1" display="Drug-related deaths on the basis of the 'wide' and  'baseline' definitions, deaths from some causes which may be associated with drug misuse, and volatile substance abuse deaths, 2004 to 2014"/>
    <hyperlink ref="B14:N14" location="'9 - per problem drug user'!A1" display="Drug-related deaths by sex and age-group: average for 2010 to 2014, and relative to the estimated number of problem drug users"/>
    <hyperlink ref="B19:N19" location="'HB5 - per problem drug user'!A1" display="Drug-related deaths by NHS Board area: average for 2010 to 2014, and relative to the estimated number of problem drug users"/>
    <hyperlink ref="B20" location="'Figure 2'!A1" display="Drug-related deaths per 1,000 problem drug users - NHS Board areas"/>
    <hyperlink ref="B26" location="'Figure 3'!A1" display="Drug-related deaths per 1,000 problem drug users - Council areas"/>
    <hyperlink ref="B25:N25" location="'C5 - per problem drug user'!A1" display="Drug-related deaths by Council area: average for 2010 to 2014, and relative to the estimated number of problem drug users"/>
    <hyperlink ref="B32:O32" location="'NPS1'!A1" display="Drug-related deaths on the basis of the Office for National Statistics (ONS) 'wide' definition which involved New Psychoactive Substances (NPSs), 2014"/>
    <hyperlink ref="B33:O33" location="'NPS2'!A1" display="Drug-related deaths on the basis of the Office for National Statistics (ONS) 'wide' definition which involved New Psychoactive Substances (NPSs), 2004 to 2014"/>
    <hyperlink ref="B34:O34" location="'NPS3'!A1" display="Drug-related deaths on the basis of the Office for National Statistics (ONS) 'wide' definition which involved New Psychoactive Substances (NPSs), 2014"/>
    <hyperlink ref="B5:G5" location="'1 - summary'!A1" display="Drug-related deaths in Scotland, 1996-2014"/>
    <hyperlink ref="B7:I7" location="'2 - causes'!A1" display="Drug-related deaths by underlying cause of death, Scotland, 1996-2014"/>
    <hyperlink ref="B8:I8" location="'3 - drugs reported'!A1" display="Drug-related deaths by selected drugs reported, Scotland, 1996-2014"/>
    <hyperlink ref="B13:I13" location="'8 - death rates by age'!A1" display="Drug-related deaths per 1,000 population, Scotland, 2000 to 2014"/>
    <hyperlink ref="B15:L15" location="'HB1 - summary'!A1" display="Drug-related deaths by NHS Board area, 2004-2014 (with averages for 2000-2004 and 2010-2014)"/>
    <hyperlink ref="B16:L16" location="'HB2 - causes'!A1" display="Drug-related deaths by underlying cause of death and NHS Board area, 2014"/>
    <hyperlink ref="B17:L17" location="'HB3 - drugs reported'!A1" display="Drug-related deaths by selected drugs reported and NHS Board area, 2014"/>
    <hyperlink ref="B18:L18" location="'HB4 - rates by age-group'!A1" display="Drug-related deaths per 1,000 population, NHS Boards, annual averages for 2010 to 2014"/>
    <hyperlink ref="B21:K21" location="'C1 - summary'!A1" display="Drug-related deaths by Council area, 2004 - 2014 (with averages for 2000-2014 and 2010-2014)"/>
    <hyperlink ref="B22:I22" location="'C2 - causes'!A1" display="Drug-related deaths by underlying cause of death and Council area, 2014"/>
    <hyperlink ref="B23:I23" location="'C3 - drugs reported'!A1" display="Drug-related deaths by selected drugs reported and Council area, 2014"/>
    <hyperlink ref="B24:K24" location="'C4 - rates by age-group'!A1" display="Drug-related deaths per 1,000 population, Council areas, annual averages for 2010 to 2014"/>
    <hyperlink ref="B29:O29" location="'Y - ONS ''wide'' defn - drugs'!A1" display="Drug-related deaths, on the basis of the Office for National Statistics (ONS) 'wide' definition, by selected drugs reported, 2004 to 2014"/>
    <hyperlink ref="B35" location="'CS1 - &quot;extra&quot; deaths - drugs'!Print_Area" display="Consistent series of drug-related deaths - &quot;extra&quot; deaths and which of the drugs that were present for each of the &quot;extra&quot; deaths meant that they were counted in the consistent series: 2000 to 2014"/>
    <hyperlink ref="B37" location="'CS2 - &quot;extra&quot; deaths - age sex'!Print_Area" display="'CS2 - &quot;extra&quot; deaths - age sex'!Print_Area"/>
    <hyperlink ref="B37:I37" location="'CS2 - &quot;extra&quot; deaths - age sex'!Print_Area" display="Consistent series of drug-related deaths - &quot;extra&quot; deaths by sex and age: 2000 to 2014"/>
    <hyperlink ref="B38:P38" location="'EMCDDA - drug-induced deaths'!A1" display="&quot;Drug-induced&quot; deaths aged 15-64: reported number and rate per million, latest year's figures"/>
    <hyperlink ref="B35:P35" location="'CS1 - ''extra'' deaths - drugs'!A1" display="Consistent series of drug-related deaths - 'extra' deaths and which of the drugs that were present for each of the 'extra' deaths meant that they were counted in the consistent series: 2000 to 2016"/>
    <hyperlink ref="B37:O37" location="'CS2 - ''extra'' deaths - age sex'!A1" display="Consistent series of drug-related deaths - 'extra' deaths by sex and age: 2000 to 2016"/>
  </hyperlinks>
  <pageMargins left="0.25" right="0.25" top="0.75" bottom="0.75" header="0.3" footer="0.3"/>
  <pageSetup paperSize="9" scale="81" orientation="landscape"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3"/>
  <sheetViews>
    <sheetView showGridLines="0" zoomScaleNormal="100" workbookViewId="0">
      <selection sqref="A1:F1"/>
    </sheetView>
  </sheetViews>
  <sheetFormatPr defaultRowHeight="11.25"/>
  <cols>
    <col min="1" max="1" width="37.6640625" customWidth="1"/>
    <col min="2" max="6" width="12.83203125" customWidth="1"/>
    <col min="7" max="7" width="13.33203125" customWidth="1"/>
    <col min="8" max="8" width="12.83203125" customWidth="1"/>
    <col min="9" max="9" width="3.33203125" customWidth="1"/>
  </cols>
  <sheetData>
    <row r="1" spans="1:12" ht="18" customHeight="1">
      <c r="A1" s="1059" t="s">
        <v>719</v>
      </c>
      <c r="B1" s="1059"/>
      <c r="C1" s="1059"/>
      <c r="D1" s="1059"/>
      <c r="E1" s="1059"/>
      <c r="F1" s="1059"/>
      <c r="G1" s="966"/>
      <c r="H1" s="1013" t="s">
        <v>1376</v>
      </c>
      <c r="I1" s="1013"/>
      <c r="J1" s="1013"/>
      <c r="K1" s="944"/>
      <c r="L1" s="944"/>
    </row>
    <row r="2" spans="1:12" ht="15" customHeight="1">
      <c r="A2" s="235"/>
      <c r="B2" s="236"/>
      <c r="C2" s="236"/>
      <c r="D2" s="236"/>
      <c r="E2" s="236"/>
      <c r="F2" s="236"/>
      <c r="G2" s="236"/>
      <c r="H2" s="236"/>
      <c r="I2" s="2"/>
    </row>
    <row r="3" spans="1:12" ht="15">
      <c r="A3" s="687"/>
      <c r="B3" s="1127" t="s">
        <v>85</v>
      </c>
      <c r="C3" s="1127"/>
      <c r="D3" s="1127"/>
      <c r="E3" s="1127"/>
      <c r="F3" s="1127"/>
      <c r="G3" s="1127"/>
      <c r="H3" s="1127"/>
      <c r="I3" s="2"/>
    </row>
    <row r="4" spans="1:12" ht="15">
      <c r="A4" s="50"/>
      <c r="B4" s="1130" t="s">
        <v>208</v>
      </c>
      <c r="C4" s="1026" t="s">
        <v>200</v>
      </c>
      <c r="D4" s="1130" t="s">
        <v>201</v>
      </c>
      <c r="E4" s="1132" t="s">
        <v>202</v>
      </c>
      <c r="F4" s="1132" t="s">
        <v>211</v>
      </c>
      <c r="G4" s="1132" t="s">
        <v>209</v>
      </c>
      <c r="H4" s="1132" t="s">
        <v>210</v>
      </c>
      <c r="I4" s="2"/>
    </row>
    <row r="5" spans="1:12" ht="15">
      <c r="A5" s="212"/>
      <c r="B5" s="1131"/>
      <c r="C5" s="1060"/>
      <c r="D5" s="1131"/>
      <c r="E5" s="1133"/>
      <c r="F5" s="1133"/>
      <c r="G5" s="1133"/>
      <c r="H5" s="1133"/>
      <c r="I5" s="2"/>
    </row>
    <row r="6" spans="1:12" ht="6.75" customHeight="1">
      <c r="A6" s="49"/>
      <c r="B6" s="49"/>
      <c r="C6" s="49"/>
      <c r="D6" s="49"/>
      <c r="E6" s="49"/>
      <c r="F6" s="49"/>
      <c r="G6" s="49"/>
      <c r="H6" s="49"/>
      <c r="I6" s="2"/>
    </row>
    <row r="7" spans="1:12" s="476" customFormat="1" ht="15.75" customHeight="1">
      <c r="A7" s="478" t="s">
        <v>380</v>
      </c>
      <c r="B7" s="190">
        <f>AVERAGE(B11:B15)</f>
        <v>0.1282342152524252</v>
      </c>
      <c r="C7" s="190">
        <f t="shared" ref="C7:H7" si="0">AVERAGE(C11:C15)</f>
        <v>0.20179070580261613</v>
      </c>
      <c r="D7" s="190">
        <f t="shared" si="0"/>
        <v>0.10258603557634313</v>
      </c>
      <c r="E7" s="190">
        <f t="shared" si="0"/>
        <v>3.7559217900813929E-2</v>
      </c>
      <c r="F7" s="190">
        <f t="shared" si="0"/>
        <v>1.0832021570795635E-2</v>
      </c>
      <c r="G7" s="190">
        <f t="shared" si="0"/>
        <v>9.8440423470092325E-2</v>
      </c>
      <c r="H7" s="190">
        <f t="shared" si="0"/>
        <v>6.6358315909166438E-2</v>
      </c>
      <c r="I7" s="2"/>
    </row>
    <row r="8" spans="1:12" s="504" customFormat="1" ht="15.75" customHeight="1">
      <c r="A8" s="478" t="s">
        <v>720</v>
      </c>
      <c r="B8" s="190">
        <f>AVERAGE(B15:B19)</f>
        <v>0.11514741014264744</v>
      </c>
      <c r="C8" s="190">
        <f t="shared" ref="C8:H8" si="1">AVERAGE(C15:C19)</f>
        <v>0.23670573620015239</v>
      </c>
      <c r="D8" s="190">
        <f t="shared" si="1"/>
        <v>0.16927969007068774</v>
      </c>
      <c r="E8" s="190">
        <f t="shared" si="1"/>
        <v>6.7017170568616752E-2</v>
      </c>
      <c r="F8" s="190">
        <f t="shared" si="1"/>
        <v>1.7777931782732535E-2</v>
      </c>
      <c r="G8" s="190">
        <f t="shared" si="1"/>
        <v>0.12229629500730572</v>
      </c>
      <c r="H8" s="190">
        <f t="shared" si="1"/>
        <v>8.3184928793652829E-2</v>
      </c>
      <c r="I8" s="2"/>
    </row>
    <row r="9" spans="1:12" s="697" customFormat="1" ht="15.75" customHeight="1">
      <c r="A9" s="478"/>
      <c r="B9" s="190"/>
      <c r="C9" s="190"/>
      <c r="D9" s="190"/>
      <c r="E9" s="190"/>
      <c r="F9" s="190"/>
      <c r="G9" s="190"/>
      <c r="H9" s="190"/>
      <c r="I9" s="2"/>
    </row>
    <row r="10" spans="1:12" s="476" customFormat="1" ht="15.75" customHeight="1">
      <c r="A10" s="49"/>
      <c r="B10" s="49"/>
      <c r="C10" s="49"/>
      <c r="D10" s="49"/>
      <c r="E10" s="49"/>
      <c r="F10" s="49"/>
      <c r="G10" s="49"/>
      <c r="H10" s="49"/>
      <c r="I10" s="2"/>
    </row>
    <row r="11" spans="1:12" ht="15.75">
      <c r="A11" s="100">
        <v>2000</v>
      </c>
      <c r="B11" s="190">
        <f>'8 calc Scots rates'!C85</f>
        <v>0.11633447596099449</v>
      </c>
      <c r="C11" s="190">
        <f>'8 calc Scots rates'!D85</f>
        <v>0.17580454998918663</v>
      </c>
      <c r="D11" s="190">
        <f>'8 calc Scots rates'!E85</f>
        <v>8.9105612103899723E-2</v>
      </c>
      <c r="E11" s="190">
        <f>'8 calc Scots rates'!F85</f>
        <v>2.3556467059961516E-2</v>
      </c>
      <c r="F11" s="190">
        <f>'8 calc Scots rates'!G85</f>
        <v>5.4922019885432667E-3</v>
      </c>
      <c r="G11" s="190">
        <f>'8 calc Scots rates'!I85</f>
        <v>8.5824948205989446E-2</v>
      </c>
      <c r="H11" s="190">
        <f>'8 calc Scots rates'!K85</f>
        <v>5.7673999691878634E-2</v>
      </c>
      <c r="I11" s="15"/>
    </row>
    <row r="12" spans="1:12" ht="15.75">
      <c r="A12" s="100">
        <v>2001</v>
      </c>
      <c r="B12" s="190">
        <f>'8 calc Scots rates'!C86</f>
        <v>0.12480252764612954</v>
      </c>
      <c r="C12" s="190">
        <f>'8 calc Scots rates'!D86</f>
        <v>0.20111417251573718</v>
      </c>
      <c r="D12" s="190">
        <f>'8 calc Scots rates'!E86</f>
        <v>8.9500332429806165E-2</v>
      </c>
      <c r="E12" s="190">
        <f>'8 calc Scots rates'!F86</f>
        <v>4.498680145292857E-2</v>
      </c>
      <c r="F12" s="190">
        <f>'8 calc Scots rates'!G86</f>
        <v>1.4500923527567162E-2</v>
      </c>
      <c r="G12" s="190">
        <f>'8 calc Scots rates'!I86</f>
        <v>9.7851386416914932E-2</v>
      </c>
      <c r="H12" s="190">
        <f>'8 calc Scots rates'!K86</f>
        <v>6.5755696852414988E-2</v>
      </c>
      <c r="I12" s="15"/>
    </row>
    <row r="13" spans="1:12" ht="15.75">
      <c r="A13" s="100">
        <v>2002</v>
      </c>
      <c r="B13" s="190">
        <f>'8 calc Scots rates'!C87</f>
        <v>0.1558190629041557</v>
      </c>
      <c r="C13" s="190">
        <f>'8 calc Scots rates'!D87</f>
        <v>0.22767077912511924</v>
      </c>
      <c r="D13" s="190">
        <f>'8 calc Scots rates'!E87</f>
        <v>0.11661984971250672</v>
      </c>
      <c r="E13" s="190">
        <f>'8 calc Scots rates'!F87</f>
        <v>3.9519327878690301E-2</v>
      </c>
      <c r="F13" s="190">
        <f>'8 calc Scots rates'!G87</f>
        <v>1.2192445560730571E-2</v>
      </c>
      <c r="G13" s="190">
        <f>'8 calc Scots rates'!I87</f>
        <v>0.11279704834826729</v>
      </c>
      <c r="H13" s="190">
        <f>'8 calc Scots rates'!K87</f>
        <v>7.5404658507698383E-2</v>
      </c>
      <c r="I13" s="15"/>
    </row>
    <row r="14" spans="1:12" ht="15.75">
      <c r="A14" s="100">
        <v>2003</v>
      </c>
      <c r="B14" s="190">
        <f>'8 calc Scots rates'!C88</f>
        <v>0.12010865213454633</v>
      </c>
      <c r="C14" s="190">
        <f>'8 calc Scots rates'!D88</f>
        <v>0.18871948459634744</v>
      </c>
      <c r="D14" s="190">
        <f>'8 calc Scots rates'!E88</f>
        <v>0.10211632940962893</v>
      </c>
      <c r="E14" s="190">
        <f>'8 calc Scots rates'!F88</f>
        <v>2.9189495284437036E-2</v>
      </c>
      <c r="F14" s="190">
        <f>'8 calc Scots rates'!G88</f>
        <v>1.8660007871130594E-2</v>
      </c>
      <c r="G14" s="190">
        <f>'8 calc Scots rates'!I88</f>
        <v>9.2904252224656134E-2</v>
      </c>
      <c r="H14" s="190">
        <f>'8 calc Scots rates'!K88</f>
        <v>6.2937752786820553E-2</v>
      </c>
      <c r="I14" s="15"/>
    </row>
    <row r="15" spans="1:12" ht="15.75">
      <c r="A15" s="100">
        <v>2004</v>
      </c>
      <c r="B15" s="190">
        <f>'8 calc Scots rates'!C89</f>
        <v>0.12410635761629991</v>
      </c>
      <c r="C15" s="190">
        <f>'8 calc Scots rates'!D89</f>
        <v>0.21564454278669004</v>
      </c>
      <c r="D15" s="190">
        <f>'8 calc Scots rates'!E89</f>
        <v>0.11558805422587413</v>
      </c>
      <c r="E15" s="190">
        <f>'8 calc Scots rates'!F89</f>
        <v>5.054399782805221E-2</v>
      </c>
      <c r="F15" s="190">
        <f>'8 calc Scots rates'!G89</f>
        <v>3.3145289060065894E-3</v>
      </c>
      <c r="G15" s="190">
        <f>'8 calc Scots rates'!I89</f>
        <v>0.10282448215463384</v>
      </c>
      <c r="H15" s="190">
        <f>'8 calc Scots rates'!K89</f>
        <v>7.0019471707019651E-2</v>
      </c>
      <c r="I15" s="15"/>
    </row>
    <row r="16" spans="1:12" ht="15.75">
      <c r="A16" s="100">
        <v>2005</v>
      </c>
      <c r="B16" s="190">
        <f>'8 calc Scots rates'!C90</f>
        <v>7.1379213461815916E-2</v>
      </c>
      <c r="C16" s="190">
        <f>'8 calc Scots rates'!D90</f>
        <v>0.16330068366459297</v>
      </c>
      <c r="D16" s="190">
        <f>'8 calc Scots rates'!E90</f>
        <v>0.15827535137756082</v>
      </c>
      <c r="E16" s="190">
        <f>'8 calc Scots rates'!F90</f>
        <v>5.2652325311680417E-2</v>
      </c>
      <c r="F16" s="190">
        <f>'8 calc Scots rates'!G90</f>
        <v>1.7893889236825625E-2</v>
      </c>
      <c r="G16" s="190">
        <f>'8 calc Scots rates'!I90</f>
        <v>9.5339902888241693E-2</v>
      </c>
      <c r="H16" s="190">
        <f>'8 calc Scots rates'!K90</f>
        <v>6.5750851238699073E-2</v>
      </c>
      <c r="I16" s="15"/>
    </row>
    <row r="17" spans="1:9" ht="15.75">
      <c r="A17" s="100">
        <v>2006</v>
      </c>
      <c r="B17" s="190">
        <f>'8 calc Scots rates'!C91</f>
        <v>0.10399820339335587</v>
      </c>
      <c r="C17" s="190">
        <f>'8 calc Scots rates'!D91</f>
        <v>0.24293822743435148</v>
      </c>
      <c r="D17" s="190">
        <f>'8 calc Scots rates'!E91</f>
        <v>0.15991639017080833</v>
      </c>
      <c r="E17" s="190">
        <f>'8 calc Scots rates'!F91</f>
        <v>7.5493222386256872E-2</v>
      </c>
      <c r="F17" s="190">
        <f>'8 calc Scots rates'!G91</f>
        <v>2.3926268810034994E-2</v>
      </c>
      <c r="G17" s="190">
        <f>'8 calc Scots rates'!I91</f>
        <v>0.12202345762640786</v>
      </c>
      <c r="H17" s="190">
        <f>'8 calc Scots rates'!K91</f>
        <v>8.1823495032144949E-2</v>
      </c>
      <c r="I17" s="15"/>
    </row>
    <row r="18" spans="1:9" ht="15.75">
      <c r="A18" s="100">
        <v>2007</v>
      </c>
      <c r="B18" s="190">
        <f>'8 calc Scots rates'!C92</f>
        <v>0.14012074234180516</v>
      </c>
      <c r="C18" s="190">
        <f>'8 calc Scots rates'!D92</f>
        <v>0.23349949930812061</v>
      </c>
      <c r="D18" s="190">
        <f>'8 calc Scots rates'!E92</f>
        <v>0.18886818521757867</v>
      </c>
      <c r="E18" s="190">
        <f>'8 calc Scots rates'!F92</f>
        <v>6.1468272126870512E-2</v>
      </c>
      <c r="F18" s="190">
        <f>'8 calc Scots rates'!G92</f>
        <v>1.7302044944421113E-2</v>
      </c>
      <c r="G18" s="190">
        <f>'8 calc Scots rates'!I92</f>
        <v>0.1292658823189953</v>
      </c>
      <c r="H18" s="190">
        <f>'8 calc Scots rates'!K92</f>
        <v>8.800773694390715E-2</v>
      </c>
      <c r="I18" s="15"/>
    </row>
    <row r="19" spans="1:9" ht="15.75">
      <c r="A19" s="100">
        <v>2008</v>
      </c>
      <c r="B19" s="190">
        <f>'8 calc Scots rates'!C93</f>
        <v>0.13613253389996036</v>
      </c>
      <c r="C19" s="190">
        <f>'8 calc Scots rates'!D93</f>
        <v>0.32814572780700679</v>
      </c>
      <c r="D19" s="190">
        <f>'8 calc Scots rates'!E93</f>
        <v>0.22375046936161677</v>
      </c>
      <c r="E19" s="190">
        <f>'8 calc Scots rates'!F93</f>
        <v>9.4928035190223747E-2</v>
      </c>
      <c r="F19" s="190">
        <f>'8 calc Scots rates'!G93</f>
        <v>2.6452927016374361E-2</v>
      </c>
      <c r="G19" s="190">
        <f>'8 calc Scots rates'!I93</f>
        <v>0.16202775004824985</v>
      </c>
      <c r="H19" s="190">
        <f>'8 calc Scots rates'!K93</f>
        <v>0.11032308904649331</v>
      </c>
      <c r="I19" s="15"/>
    </row>
    <row r="20" spans="1:9" ht="15.75">
      <c r="A20" s="100">
        <v>2009</v>
      </c>
      <c r="B20" s="190">
        <f>'8 calc Scots rates'!C94</f>
        <v>0.1013183127710999</v>
      </c>
      <c r="C20" s="190">
        <f>'8 calc Scots rates'!D94</f>
        <v>0.27408777275967894</v>
      </c>
      <c r="D20" s="190">
        <f>'8 calc Scots rates'!E94</f>
        <v>0.24817870968080805</v>
      </c>
      <c r="E20" s="190">
        <f>'8 calc Scots rates'!F94</f>
        <v>0.10226396689794057</v>
      </c>
      <c r="F20" s="190">
        <f>'8 calc Scots rates'!G94</f>
        <v>3.0799224475527708E-2</v>
      </c>
      <c r="G20" s="190">
        <f>'8 calc Scots rates'!I94</f>
        <v>0.15239308512095559</v>
      </c>
      <c r="H20" s="190">
        <f>'8 calc Scots rates'!K94</f>
        <v>0.10416865765782986</v>
      </c>
      <c r="I20" s="15"/>
    </row>
    <row r="21" spans="1:9" ht="15.75">
      <c r="A21" s="100">
        <v>2010</v>
      </c>
      <c r="B21" s="190">
        <f>'8 calc Scots rates'!C95</f>
        <v>9.4814520916812653E-2</v>
      </c>
      <c r="C21" s="190">
        <f>'8 calc Scots rates'!D95</f>
        <v>0.24452588557099833</v>
      </c>
      <c r="D21" s="190">
        <f>'8 calc Scots rates'!E95</f>
        <v>0.21246582729217681</v>
      </c>
      <c r="E21" s="190">
        <f>'8 calc Scots rates'!F95</f>
        <v>9.7741653377231341E-2</v>
      </c>
      <c r="F21" s="190">
        <f>'8 calc Scots rates'!G95</f>
        <v>3.036818386113237E-2</v>
      </c>
      <c r="G21" s="190">
        <f>'8 calc Scots rates'!I95</f>
        <v>0.13621816929023806</v>
      </c>
      <c r="H21" s="190">
        <f>'8 calc Scots rates'!K95</f>
        <v>9.2166774352932232E-2</v>
      </c>
      <c r="I21" s="15"/>
    </row>
    <row r="22" spans="1:9" ht="15.75">
      <c r="A22" s="100">
        <v>2011</v>
      </c>
      <c r="B22" s="190">
        <f>'8 calc Scots rates'!C96</f>
        <v>8.3765278136829144E-2</v>
      </c>
      <c r="C22" s="190">
        <f>'8 calc Scots rates'!D96</f>
        <v>0.27457154155505981</v>
      </c>
      <c r="D22" s="190">
        <f>'8 calc Scots rates'!E96</f>
        <v>0.29050447746877417</v>
      </c>
      <c r="E22" s="190">
        <f>'8 calc Scots rates'!F96</f>
        <v>0.11927632263483935</v>
      </c>
      <c r="F22" s="190">
        <f>'8 calc Scots rates'!G96</f>
        <v>3.8899619531798192E-2</v>
      </c>
      <c r="G22" s="190">
        <f>'8 calc Scots rates'!I96</f>
        <v>0.1617455443892894</v>
      </c>
      <c r="H22" s="190">
        <f>'8 calc Scots rates'!K96</f>
        <v>0.11019075831619464</v>
      </c>
      <c r="I22" s="15"/>
    </row>
    <row r="23" spans="1:9" ht="15.75">
      <c r="A23" s="182">
        <v>2012</v>
      </c>
      <c r="B23" s="190">
        <f>'8 calc Scots rates'!C97</f>
        <v>6.6640300286987905E-2</v>
      </c>
      <c r="C23" s="190">
        <f>'8 calc Scots rates'!D97</f>
        <v>0.25137114876614985</v>
      </c>
      <c r="D23" s="190">
        <f>'8 calc Scots rates'!E97</f>
        <v>0.28128798801345661</v>
      </c>
      <c r="E23" s="190">
        <f>'8 calc Scots rates'!F97</f>
        <v>0.14465900099751816</v>
      </c>
      <c r="F23" s="190">
        <f>'8 calc Scots rates'!G97</f>
        <v>5.1365801555779481E-2</v>
      </c>
      <c r="G23" s="190">
        <f>'8 calc Scots rates'!I97</f>
        <v>0.15983506153225527</v>
      </c>
      <c r="H23" s="190">
        <f>'8 calc Scots rates'!K97</f>
        <v>0.10934206564287866</v>
      </c>
      <c r="I23" s="15"/>
    </row>
    <row r="24" spans="1:9" ht="15.75">
      <c r="A24" s="182">
        <v>2013</v>
      </c>
      <c r="B24" s="190">
        <f>'8 calc Scots rates'!C98</f>
        <v>4.6798951703481841E-2</v>
      </c>
      <c r="C24" s="190">
        <f>'8 calc Scots rates'!D98</f>
        <v>0.19919628628836694</v>
      </c>
      <c r="D24" s="190">
        <f>'8 calc Scots rates'!E98</f>
        <v>0.26729189727856173</v>
      </c>
      <c r="E24" s="190">
        <f>'8 calc Scots rates'!F98</f>
        <v>0.15620060155975674</v>
      </c>
      <c r="F24" s="190">
        <f>'8 calc Scots rates'!G98</f>
        <v>5.8758744129775463E-2</v>
      </c>
      <c r="G24" s="190">
        <f>'8 calc Scots rates'!I98</f>
        <v>0.14678670305163322</v>
      </c>
      <c r="H24" s="190">
        <f>'8 calc Scots rates'!K98</f>
        <v>9.891698106124594E-2</v>
      </c>
      <c r="I24" s="15"/>
    </row>
    <row r="25" spans="1:9" s="341" customFormat="1" ht="15.75">
      <c r="A25" s="182">
        <v>2014</v>
      </c>
      <c r="B25" s="190">
        <f>'8 calc Scots rates'!C99</f>
        <v>6.7965698007718539E-2</v>
      </c>
      <c r="C25" s="190">
        <f>'8 calc Scots rates'!D99</f>
        <v>0.2238891107181564</v>
      </c>
      <c r="D25" s="190">
        <f>'8 calc Scots rates'!E99</f>
        <v>0.31516102064822554</v>
      </c>
      <c r="E25" s="190">
        <f>'8 calc Scots rates'!F99</f>
        <v>0.18446666076705726</v>
      </c>
      <c r="F25" s="190">
        <f>'8 calc Scots rates'!G99</f>
        <v>5.5185744776370955E-2</v>
      </c>
      <c r="G25" s="190">
        <f>'8 calc Scots rates'!I99</f>
        <v>0.17041557297770449</v>
      </c>
      <c r="H25" s="190">
        <f>'8 calc Scots rates'!K99</f>
        <v>0.11481786221856534</v>
      </c>
      <c r="I25" s="15"/>
    </row>
    <row r="26" spans="1:9" s="504" customFormat="1" ht="15.75">
      <c r="A26" s="182">
        <v>2015</v>
      </c>
      <c r="B26" s="190">
        <f>'8 calc Scots rates'!C100</f>
        <v>4.4665921242069938E-2</v>
      </c>
      <c r="C26" s="190">
        <f>'8 calc Scots rates'!D100</f>
        <v>0.22900141334614618</v>
      </c>
      <c r="D26" s="190">
        <f>'8 calc Scots rates'!E100</f>
        <v>0.37166287043145729</v>
      </c>
      <c r="E26" s="190">
        <f>'8 calc Scots rates'!F100</f>
        <v>0.2284327639989964</v>
      </c>
      <c r="F26" s="190">
        <f>'8 calc Scots rates'!G100</f>
        <v>8.9729898296308716E-2</v>
      </c>
      <c r="G26" s="190">
        <f>'8 calc Scots rates'!I100</f>
        <v>0.19409619362085601</v>
      </c>
      <c r="H26" s="190">
        <f>'8 calc Scots rates'!K100</f>
        <v>0.13139772938767913</v>
      </c>
      <c r="I26" s="15"/>
    </row>
    <row r="27" spans="1:9" s="623" customFormat="1" ht="15.75">
      <c r="A27" s="182">
        <v>2016</v>
      </c>
      <c r="B27" s="190">
        <f>'8 calc Scots rates'!C101</f>
        <v>6.3384075807354667E-2</v>
      </c>
      <c r="C27" s="190">
        <f>'8 calc Scots rates'!D101</f>
        <v>0.27409071438507954</v>
      </c>
      <c r="D27" s="190">
        <f>'8 calc Scots rates'!E101</f>
        <v>0.4914403711501959</v>
      </c>
      <c r="E27" s="190">
        <f>'8 calc Scots rates'!F101</f>
        <v>0.26785423722873503</v>
      </c>
      <c r="F27" s="190">
        <f>'8 calc Scots rates'!G101</f>
        <v>9.5324341070492355E-2</v>
      </c>
      <c r="G27" s="190">
        <f>'8 calc Scots rates'!I101</f>
        <v>0.23918519082634535</v>
      </c>
      <c r="H27" s="190">
        <f>'8 calc Scots rates'!K101</f>
        <v>0.16060095842507446</v>
      </c>
      <c r="I27" s="15"/>
    </row>
    <row r="28" spans="1:9" s="697" customFormat="1" ht="15.75">
      <c r="A28" s="182">
        <v>2017</v>
      </c>
      <c r="B28" s="190">
        <f>'8 calc Scots rates'!C102</f>
        <v>5.5671624018594323E-2</v>
      </c>
      <c r="C28" s="190">
        <f>'8 calc Scots rates'!D102</f>
        <v>0.25090597400342862</v>
      </c>
      <c r="D28" s="190">
        <f>'8 calc Scots rates'!E102</f>
        <v>0.54209846315085697</v>
      </c>
      <c r="E28" s="190">
        <f>'8 calc Scots rates'!F102</f>
        <v>0.33833300299576202</v>
      </c>
      <c r="F28" s="190">
        <f>'8 calc Scots rates'!G102</f>
        <v>9.0408632894333499E-2</v>
      </c>
      <c r="G28" s="190">
        <f>'8 calc Scots rates'!I102</f>
        <v>0.25732234259721953</v>
      </c>
      <c r="H28" s="190">
        <f>'8 calc Scots rates'!K102</f>
        <v>0.17217224598141867</v>
      </c>
      <c r="I28" s="15"/>
    </row>
    <row r="29" spans="1:9" s="697" customFormat="1" ht="15.75">
      <c r="A29" s="182">
        <v>2018</v>
      </c>
      <c r="B29" s="190">
        <f>'8 calc Scots rates'!C103</f>
        <v>0.10075757098685743</v>
      </c>
      <c r="C29" s="190">
        <f>'8 calc Scots rates'!D103</f>
        <v>0.29182434595036566</v>
      </c>
      <c r="D29" s="190">
        <f>'8 calc Scots rates'!E103</f>
        <v>0.66414332273007981</v>
      </c>
      <c r="E29" s="190">
        <f>'8 calc Scots rates'!F103</f>
        <v>0.4428902633464018</v>
      </c>
      <c r="F29" s="190">
        <f>'8 calc Scots rates'!G103</f>
        <v>0.12448718196982984</v>
      </c>
      <c r="G29" s="190">
        <f>'8 calc Scots rates'!I103</f>
        <v>0.3265425823652906</v>
      </c>
      <c r="H29" s="190">
        <f>'8 calc Scots rates'!K103</f>
        <v>0.21827476508339311</v>
      </c>
      <c r="I29" s="15"/>
    </row>
    <row r="30" spans="1:9" ht="15.75">
      <c r="A30" s="100"/>
      <c r="B30" s="191"/>
      <c r="C30" s="191"/>
      <c r="D30" s="191"/>
      <c r="E30" s="191"/>
      <c r="F30" s="191"/>
      <c r="G30" s="191"/>
      <c r="H30" s="191"/>
      <c r="I30" s="15"/>
    </row>
    <row r="31" spans="1:9" ht="15.75">
      <c r="A31" s="111" t="s">
        <v>721</v>
      </c>
      <c r="B31" s="190">
        <f>AVERAGE(B25:B29)</f>
        <v>6.648897801251899E-2</v>
      </c>
      <c r="C31" s="190">
        <f t="shared" ref="C31:H31" si="2">AVERAGE(C25:C29)</f>
        <v>0.2539423116806353</v>
      </c>
      <c r="D31" s="190">
        <f t="shared" si="2"/>
        <v>0.47690120962216309</v>
      </c>
      <c r="E31" s="190">
        <f t="shared" si="2"/>
        <v>0.29239538566739054</v>
      </c>
      <c r="F31" s="190">
        <f t="shared" si="2"/>
        <v>9.102715980146707E-2</v>
      </c>
      <c r="G31" s="190">
        <f t="shared" si="2"/>
        <v>0.23751237647748319</v>
      </c>
      <c r="H31" s="190">
        <f t="shared" si="2"/>
        <v>0.15945271221922613</v>
      </c>
      <c r="I31" s="15"/>
    </row>
    <row r="32" spans="1:9" ht="15.75">
      <c r="A32" s="101"/>
      <c r="B32" s="110"/>
      <c r="C32" s="110"/>
      <c r="D32" s="110"/>
      <c r="E32" s="110"/>
      <c r="F32" s="110"/>
      <c r="G32" s="110"/>
      <c r="H32" s="110"/>
      <c r="I32" s="15"/>
    </row>
    <row r="33" spans="1:9" ht="15.75">
      <c r="I33" s="15"/>
    </row>
    <row r="34" spans="1:9" s="108" customFormat="1" ht="11.25" customHeight="1">
      <c r="A34" s="106" t="s">
        <v>195</v>
      </c>
      <c r="B34" s="107"/>
      <c r="C34" s="107"/>
      <c r="D34" s="107"/>
      <c r="E34" s="107"/>
      <c r="F34" s="107"/>
      <c r="G34" s="107"/>
      <c r="H34" s="2"/>
      <c r="I34" s="2"/>
    </row>
    <row r="35" spans="1:9" s="108" customFormat="1" ht="11.25" customHeight="1">
      <c r="A35" s="1128" t="s">
        <v>0</v>
      </c>
      <c r="B35" s="1128"/>
      <c r="C35" s="1128"/>
      <c r="D35" s="1128"/>
      <c r="E35" s="1128"/>
      <c r="F35" s="1128"/>
      <c r="G35" s="1128"/>
      <c r="H35" s="1128"/>
      <c r="I35" s="2"/>
    </row>
    <row r="36" spans="1:9" s="108" customFormat="1" ht="11.25" customHeight="1">
      <c r="A36" s="1128"/>
      <c r="B36" s="1128"/>
      <c r="C36" s="1128"/>
      <c r="D36" s="1128"/>
      <c r="E36" s="1128"/>
      <c r="F36" s="1128"/>
      <c r="G36" s="1128"/>
      <c r="H36" s="1128"/>
      <c r="I36" s="2"/>
    </row>
    <row r="37" spans="1:9" s="108" customFormat="1" ht="11.25" customHeight="1">
      <c r="A37" s="1129" t="s">
        <v>381</v>
      </c>
      <c r="B37" s="1129"/>
      <c r="C37" s="1129"/>
      <c r="D37" s="1129"/>
      <c r="E37" s="1129"/>
      <c r="F37" s="1129"/>
      <c r="G37" s="1129"/>
      <c r="H37" s="1129"/>
      <c r="I37" s="2"/>
    </row>
    <row r="38" spans="1:9" s="108" customFormat="1" ht="11.25" customHeight="1">
      <c r="A38" s="1129"/>
      <c r="B38" s="1129"/>
      <c r="C38" s="1129"/>
      <c r="D38" s="1129"/>
      <c r="E38" s="1129"/>
      <c r="F38" s="1129"/>
      <c r="G38" s="1129"/>
      <c r="H38" s="1129"/>
      <c r="I38" s="2"/>
    </row>
    <row r="39" spans="1:9" s="108" customFormat="1" ht="11.25" customHeight="1">
      <c r="A39" s="33" t="s">
        <v>207</v>
      </c>
      <c r="B39" s="2"/>
      <c r="C39" s="2"/>
      <c r="D39" s="2"/>
      <c r="E39" s="2"/>
      <c r="F39" s="3"/>
      <c r="G39" s="3"/>
      <c r="H39" s="2"/>
      <c r="I39" s="2"/>
    </row>
    <row r="40" spans="1:9" s="108" customFormat="1" ht="11.25" customHeight="1">
      <c r="A40" s="192"/>
      <c r="B40" s="16"/>
      <c r="C40" s="16"/>
      <c r="D40" s="16"/>
      <c r="E40" s="16"/>
      <c r="F40" s="193"/>
      <c r="G40" s="193"/>
      <c r="H40" s="16"/>
      <c r="I40" s="2"/>
    </row>
    <row r="41" spans="1:9" s="108" customFormat="1" ht="11.25" customHeight="1">
      <c r="A41" s="360" t="s">
        <v>704</v>
      </c>
    </row>
    <row r="42" spans="1:9" s="28" customFormat="1" ht="11.25" customHeight="1"/>
    <row r="43" spans="1:9" ht="11.25" customHeight="1"/>
    <row r="44" spans="1:9" ht="11.25" customHeight="1"/>
    <row r="75" spans="9:9" ht="4.5" customHeight="1"/>
    <row r="77" spans="9:9" ht="15">
      <c r="I77" s="2"/>
    </row>
    <row r="78" spans="9:9" ht="15">
      <c r="I78" s="2"/>
    </row>
    <row r="79" spans="9:9" ht="15">
      <c r="I79" s="2"/>
    </row>
    <row r="80" spans="9:9" ht="15">
      <c r="I80" s="2"/>
    </row>
    <row r="81" spans="9:9" ht="15">
      <c r="I81" s="2"/>
    </row>
    <row r="82" spans="9:9" ht="15">
      <c r="I82" s="2"/>
    </row>
    <row r="83" spans="9:9" ht="15">
      <c r="I83" s="2"/>
    </row>
  </sheetData>
  <mergeCells count="12">
    <mergeCell ref="B3:H3"/>
    <mergeCell ref="A35:H36"/>
    <mergeCell ref="A37:H38"/>
    <mergeCell ref="A1:F1"/>
    <mergeCell ref="B4:B5"/>
    <mergeCell ref="C4:C5"/>
    <mergeCell ref="D4:D5"/>
    <mergeCell ref="E4:E5"/>
    <mergeCell ref="F4:F5"/>
    <mergeCell ref="G4:G5"/>
    <mergeCell ref="H4:H5"/>
    <mergeCell ref="H1:J1"/>
  </mergeCells>
  <phoneticPr fontId="22" type="noConversion"/>
  <hyperlinks>
    <hyperlink ref="H1" location="Contents!A1" display="back to contents"/>
  </hyperlinks>
  <pageMargins left="0.75" right="0.75" top="1" bottom="1" header="0.5" footer="0.5"/>
  <pageSetup paperSize="9" scale="8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8"/>
  <sheetViews>
    <sheetView showGridLines="0" zoomScaleNormal="100" workbookViewId="0">
      <selection sqref="A1:M2"/>
    </sheetView>
  </sheetViews>
  <sheetFormatPr defaultColWidth="9.1640625" defaultRowHeight="11.25" customHeight="1"/>
  <cols>
    <col min="1" max="1" width="10.5" style="2" customWidth="1"/>
    <col min="2" max="2" width="16.1640625" style="2" customWidth="1"/>
    <col min="3" max="3" width="3.83203125" style="2" customWidth="1"/>
    <col min="4" max="4" width="12.83203125" style="2" customWidth="1"/>
    <col min="5" max="5" width="3.1640625" style="2" customWidth="1"/>
    <col min="6" max="7" width="12.83203125" style="2" customWidth="1"/>
    <col min="8" max="8" width="8.83203125" style="2" customWidth="1"/>
    <col min="9" max="9" width="3.83203125" style="2" customWidth="1"/>
    <col min="10" max="10" width="16" style="2" customWidth="1"/>
    <col min="11" max="11" width="3.83203125" style="2" customWidth="1"/>
    <col min="12" max="13" width="12.83203125" style="2" customWidth="1"/>
    <col min="14" max="14" width="3.1640625" style="2" customWidth="1"/>
    <col min="15" max="16384" width="9.1640625" style="2"/>
  </cols>
  <sheetData>
    <row r="1" spans="1:19" s="17" customFormat="1" ht="18" customHeight="1">
      <c r="A1" s="1143" t="s">
        <v>722</v>
      </c>
      <c r="B1" s="1143"/>
      <c r="C1" s="1143"/>
      <c r="D1" s="1143"/>
      <c r="E1" s="1143"/>
      <c r="F1" s="1143"/>
      <c r="G1" s="1143"/>
      <c r="H1" s="1143"/>
      <c r="I1" s="1143"/>
      <c r="J1" s="1143"/>
      <c r="K1" s="1143"/>
      <c r="L1" s="1143"/>
      <c r="M1" s="1143"/>
      <c r="N1" s="361"/>
      <c r="O1" s="984" t="s">
        <v>1376</v>
      </c>
      <c r="P1" s="984"/>
      <c r="Q1" s="1013"/>
      <c r="R1" s="1013"/>
      <c r="S1" s="1013"/>
    </row>
    <row r="2" spans="1:19" s="916" customFormat="1" ht="18" customHeight="1">
      <c r="A2" s="1143"/>
      <c r="B2" s="1143"/>
      <c r="C2" s="1143"/>
      <c r="D2" s="1143"/>
      <c r="E2" s="1143"/>
      <c r="F2" s="1143"/>
      <c r="G2" s="1143"/>
      <c r="H2" s="1143"/>
      <c r="I2" s="1143"/>
      <c r="J2" s="1143"/>
      <c r="K2" s="1143"/>
      <c r="L2" s="1143"/>
      <c r="M2" s="1143"/>
      <c r="N2" s="918"/>
      <c r="O2" s="918"/>
      <c r="Q2" s="888"/>
      <c r="R2" s="888"/>
      <c r="S2" s="888"/>
    </row>
    <row r="3" spans="1:19" s="17" customFormat="1" ht="15" customHeight="1">
      <c r="A3" s="645"/>
      <c r="B3" s="377"/>
      <c r="C3" s="377"/>
      <c r="D3" s="377"/>
      <c r="E3" s="377"/>
      <c r="F3" s="377"/>
      <c r="G3" s="377"/>
      <c r="H3" s="377"/>
      <c r="I3" s="377"/>
      <c r="J3" s="377"/>
      <c r="K3" s="377"/>
      <c r="L3" s="377"/>
      <c r="M3" s="377"/>
      <c r="N3" s="425"/>
      <c r="O3" s="361"/>
    </row>
    <row r="4" spans="1:19" s="17" customFormat="1" ht="15.75">
      <c r="A4" s="361"/>
      <c r="B4" s="361"/>
      <c r="C4" s="426"/>
      <c r="D4" s="361"/>
      <c r="E4" s="361"/>
      <c r="F4" s="361"/>
      <c r="G4" s="361"/>
      <c r="H4" s="361"/>
      <c r="I4" s="361"/>
      <c r="J4" s="427"/>
      <c r="K4" s="361"/>
      <c r="L4" s="361"/>
      <c r="M4" s="361"/>
      <c r="N4" s="361"/>
      <c r="O4" s="361"/>
    </row>
    <row r="5" spans="1:19" s="17" customFormat="1" ht="15.75">
      <c r="A5" s="428"/>
      <c r="B5" s="429" t="s">
        <v>575</v>
      </c>
      <c r="C5" s="381"/>
      <c r="D5" s="1141" t="s">
        <v>723</v>
      </c>
      <c r="E5" s="1141"/>
      <c r="F5" s="1141"/>
      <c r="G5" s="1141"/>
      <c r="H5" s="1141"/>
      <c r="I5" s="1141"/>
      <c r="J5" s="1138" t="s">
        <v>724</v>
      </c>
      <c r="K5" s="1138"/>
      <c r="L5" s="1138"/>
      <c r="M5" s="1138"/>
      <c r="N5" s="430"/>
      <c r="O5" s="361"/>
    </row>
    <row r="6" spans="1:19" s="17" customFormat="1" ht="15.75">
      <c r="A6" s="431"/>
      <c r="B6" s="1140" t="s">
        <v>298</v>
      </c>
      <c r="C6" s="381"/>
      <c r="D6" s="432"/>
      <c r="E6" s="379"/>
      <c r="F6" s="379"/>
      <c r="G6" s="380"/>
      <c r="H6" s="380"/>
      <c r="I6" s="380"/>
      <c r="J6" s="1137" t="s">
        <v>725</v>
      </c>
      <c r="K6" s="1137"/>
      <c r="L6" s="1137"/>
      <c r="M6" s="1137"/>
      <c r="N6" s="362"/>
      <c r="O6" s="362"/>
    </row>
    <row r="7" spans="1:19" s="916" customFormat="1" ht="15.75">
      <c r="A7" s="431"/>
      <c r="B7" s="1140"/>
      <c r="C7" s="381"/>
      <c r="D7" s="432"/>
      <c r="E7" s="909"/>
      <c r="F7" s="909"/>
      <c r="G7" s="380"/>
      <c r="H7" s="380"/>
      <c r="I7" s="380"/>
      <c r="J7" s="908"/>
      <c r="K7" s="908"/>
      <c r="L7" s="908"/>
      <c r="M7" s="908"/>
      <c r="N7" s="362"/>
      <c r="O7" s="362"/>
    </row>
    <row r="8" spans="1:19" s="916" customFormat="1" ht="15.75">
      <c r="A8" s="431"/>
      <c r="B8" s="1140"/>
      <c r="C8" s="381"/>
      <c r="D8" s="432"/>
      <c r="E8" s="909"/>
      <c r="F8" s="1142" t="s">
        <v>2</v>
      </c>
      <c r="G8" s="1142"/>
      <c r="H8" s="1142"/>
      <c r="I8" s="380"/>
      <c r="J8" s="908"/>
      <c r="K8" s="908"/>
      <c r="L8" s="1142" t="s">
        <v>240</v>
      </c>
      <c r="M8" s="1142"/>
      <c r="N8" s="362"/>
      <c r="O8" s="362"/>
    </row>
    <row r="9" spans="1:19" s="17" customFormat="1" ht="15.75">
      <c r="A9" s="431"/>
      <c r="B9" s="1140"/>
      <c r="C9" s="381"/>
      <c r="D9" s="432"/>
      <c r="E9" s="379"/>
      <c r="I9" s="380"/>
      <c r="J9" s="433"/>
      <c r="K9" s="380"/>
      <c r="N9" s="361"/>
      <c r="O9" s="361"/>
    </row>
    <row r="10" spans="1:19" s="17" customFormat="1" ht="15.75">
      <c r="A10" s="379"/>
      <c r="B10" s="1140"/>
      <c r="C10" s="434"/>
      <c r="D10" s="435" t="s">
        <v>237</v>
      </c>
      <c r="E10" s="435"/>
      <c r="F10" s="435" t="s">
        <v>239</v>
      </c>
      <c r="G10" s="435" t="s">
        <v>238</v>
      </c>
      <c r="H10" s="436" t="s">
        <v>3</v>
      </c>
      <c r="I10" s="435"/>
      <c r="J10" s="435" t="s">
        <v>237</v>
      </c>
      <c r="K10" s="379"/>
      <c r="L10" s="435" t="s">
        <v>4</v>
      </c>
      <c r="M10" s="435" t="s">
        <v>5</v>
      </c>
      <c r="N10" s="361"/>
      <c r="O10" s="361"/>
    </row>
    <row r="11" spans="1:19" s="17" customFormat="1" ht="15.75">
      <c r="A11" s="372"/>
      <c r="B11" s="368"/>
      <c r="C11" s="368"/>
      <c r="D11" s="368"/>
      <c r="E11" s="368"/>
      <c r="F11" s="368"/>
      <c r="G11" s="368"/>
      <c r="H11" s="368"/>
      <c r="I11" s="368"/>
      <c r="J11" s="368"/>
      <c r="K11" s="368"/>
      <c r="L11" s="368"/>
      <c r="M11" s="368"/>
      <c r="N11" s="361"/>
      <c r="O11" s="361"/>
    </row>
    <row r="12" spans="1:19" s="17" customFormat="1" ht="15.75">
      <c r="A12" s="534" t="s">
        <v>103</v>
      </c>
      <c r="B12" s="604">
        <f>'9 for prob drug user'!J13</f>
        <v>729.8</v>
      </c>
      <c r="C12" s="387"/>
      <c r="D12" s="389">
        <v>57300</v>
      </c>
      <c r="E12" s="389"/>
      <c r="F12" s="389">
        <v>55800</v>
      </c>
      <c r="G12" s="389">
        <v>58900</v>
      </c>
      <c r="H12" s="437">
        <f>AVERAGE((D12-F12)/D12,(G12-D12)/D12)</f>
        <v>2.7050610820244327E-2</v>
      </c>
      <c r="I12" s="389"/>
      <c r="J12" s="438">
        <f>1000*B12/D12</f>
        <v>12.736474694589878</v>
      </c>
      <c r="K12" s="480"/>
      <c r="L12" s="438">
        <f>1000*B12/G12</f>
        <v>12.390492359932088</v>
      </c>
      <c r="M12" s="438">
        <f>1000*B12/F12</f>
        <v>13.078853046594983</v>
      </c>
      <c r="N12" s="361"/>
      <c r="O12" s="361"/>
    </row>
    <row r="13" spans="1:19" s="17" customFormat="1" ht="15.75">
      <c r="A13" s="534"/>
      <c r="B13" s="604"/>
      <c r="C13" s="387"/>
      <c r="D13" s="480"/>
      <c r="E13" s="480"/>
      <c r="F13" s="480"/>
      <c r="G13" s="480"/>
      <c r="H13" s="437"/>
      <c r="I13" s="480"/>
      <c r="J13" s="450"/>
      <c r="K13" s="480"/>
      <c r="L13" s="438"/>
      <c r="M13" s="438"/>
      <c r="N13" s="361"/>
      <c r="O13" s="361"/>
    </row>
    <row r="14" spans="1:19" s="4" customFormat="1" ht="15">
      <c r="A14" s="129" t="s">
        <v>42</v>
      </c>
      <c r="B14" s="391">
        <f>'9 for prob drug user'!J17</f>
        <v>515</v>
      </c>
      <c r="C14" s="392"/>
      <c r="D14" s="254">
        <v>40800</v>
      </c>
      <c r="E14" s="254"/>
      <c r="F14" s="278" t="s">
        <v>80</v>
      </c>
      <c r="G14" s="278" t="s">
        <v>80</v>
      </c>
      <c r="H14" s="278" t="s">
        <v>80</v>
      </c>
      <c r="I14" s="278"/>
      <c r="J14" s="450">
        <f>1000*B14/D14</f>
        <v>12.622549019607844</v>
      </c>
      <c r="K14" s="487"/>
      <c r="L14" s="278" t="s">
        <v>80</v>
      </c>
      <c r="M14" s="278" t="s">
        <v>80</v>
      </c>
      <c r="N14" s="216"/>
      <c r="O14" s="216"/>
    </row>
    <row r="15" spans="1:19" s="4" customFormat="1" ht="15">
      <c r="A15" s="129" t="s">
        <v>43</v>
      </c>
      <c r="B15" s="391">
        <f>'9 for prob drug user'!J16</f>
        <v>214.8</v>
      </c>
      <c r="C15" s="392"/>
      <c r="D15" s="254">
        <v>16600</v>
      </c>
      <c r="E15" s="254"/>
      <c r="F15" s="278" t="s">
        <v>80</v>
      </c>
      <c r="G15" s="278" t="s">
        <v>80</v>
      </c>
      <c r="H15" s="278" t="s">
        <v>80</v>
      </c>
      <c r="I15" s="278"/>
      <c r="J15" s="450">
        <f>1000*B15/D15</f>
        <v>12.939759036144578</v>
      </c>
      <c r="K15" s="487"/>
      <c r="L15" s="278" t="s">
        <v>80</v>
      </c>
      <c r="M15" s="278" t="s">
        <v>80</v>
      </c>
      <c r="N15" s="216"/>
      <c r="O15" s="216"/>
    </row>
    <row r="16" spans="1:19" s="4" customFormat="1" ht="15">
      <c r="A16" s="129"/>
      <c r="B16" s="439"/>
      <c r="C16" s="392"/>
      <c r="D16" s="254"/>
      <c r="E16" s="254"/>
      <c r="F16" s="278"/>
      <c r="G16" s="278"/>
      <c r="H16" s="278"/>
      <c r="I16" s="278"/>
      <c r="J16" s="450"/>
      <c r="K16" s="487"/>
      <c r="L16" s="278"/>
      <c r="M16" s="278"/>
      <c r="N16" s="216"/>
      <c r="O16" s="216"/>
    </row>
    <row r="17" spans="1:15" s="4" customFormat="1" ht="15">
      <c r="A17" s="129" t="s">
        <v>129</v>
      </c>
      <c r="B17" s="391">
        <f>'9 for prob drug user'!J21</f>
        <v>37.200000000000003</v>
      </c>
      <c r="C17" s="392"/>
      <c r="D17" s="254">
        <f>D22+D27</f>
        <v>5900</v>
      </c>
      <c r="E17" s="254"/>
      <c r="F17" s="278" t="s">
        <v>80</v>
      </c>
      <c r="G17" s="278" t="s">
        <v>80</v>
      </c>
      <c r="H17" s="278" t="s">
        <v>80</v>
      </c>
      <c r="I17" s="278"/>
      <c r="J17" s="450">
        <f>1000*B17/D17</f>
        <v>6.3050847457627119</v>
      </c>
      <c r="K17" s="487"/>
      <c r="L17" s="278" t="s">
        <v>80</v>
      </c>
      <c r="M17" s="278" t="s">
        <v>80</v>
      </c>
      <c r="N17" s="216"/>
      <c r="O17" s="216"/>
    </row>
    <row r="18" spans="1:15" s="4" customFormat="1" ht="15">
      <c r="A18" s="129" t="s">
        <v>130</v>
      </c>
      <c r="B18" s="391">
        <f>'9 for prob drug user'!J22</f>
        <v>168.4</v>
      </c>
      <c r="C18" s="392"/>
      <c r="D18" s="254">
        <f t="shared" ref="D18:D19" si="0">D23+D28</f>
        <v>14900</v>
      </c>
      <c r="E18" s="254"/>
      <c r="F18" s="278" t="s">
        <v>80</v>
      </c>
      <c r="G18" s="278" t="s">
        <v>80</v>
      </c>
      <c r="H18" s="278" t="s">
        <v>80</v>
      </c>
      <c r="I18" s="278"/>
      <c r="J18" s="450">
        <f>1000*B18/D18</f>
        <v>11.302013422818792</v>
      </c>
      <c r="K18" s="487"/>
      <c r="L18" s="278" t="s">
        <v>80</v>
      </c>
      <c r="M18" s="278" t="s">
        <v>80</v>
      </c>
      <c r="N18" s="216"/>
      <c r="O18" s="216"/>
    </row>
    <row r="19" spans="1:15" s="4" customFormat="1" ht="15">
      <c r="A19" s="129" t="s">
        <v>236</v>
      </c>
      <c r="B19" s="391">
        <f>'9 for prob drug user'!J23</f>
        <v>507.6</v>
      </c>
      <c r="C19" s="392"/>
      <c r="D19" s="254">
        <f t="shared" si="0"/>
        <v>36500</v>
      </c>
      <c r="E19" s="254"/>
      <c r="F19" s="278" t="s">
        <v>80</v>
      </c>
      <c r="G19" s="278" t="s">
        <v>80</v>
      </c>
      <c r="H19" s="278" t="s">
        <v>80</v>
      </c>
      <c r="I19" s="278"/>
      <c r="J19" s="450">
        <f>1000*B19/D19</f>
        <v>13.906849315068493</v>
      </c>
      <c r="K19" s="487"/>
      <c r="L19" s="278" t="s">
        <v>80</v>
      </c>
      <c r="M19" s="278" t="s">
        <v>80</v>
      </c>
      <c r="N19" s="216"/>
      <c r="O19" s="216"/>
    </row>
    <row r="20" spans="1:15" s="4" customFormat="1" ht="15">
      <c r="A20" s="129"/>
      <c r="B20" s="439"/>
      <c r="C20" s="392"/>
      <c r="D20" s="254"/>
      <c r="E20" s="254"/>
      <c r="F20" s="278"/>
      <c r="G20" s="278"/>
      <c r="H20" s="278"/>
      <c r="I20" s="489"/>
      <c r="J20" s="487"/>
      <c r="K20" s="487"/>
      <c r="L20" s="278"/>
      <c r="M20" s="278"/>
      <c r="N20" s="216"/>
      <c r="O20" s="216"/>
    </row>
    <row r="21" spans="1:15" s="4" customFormat="1" ht="15">
      <c r="A21" s="534" t="s">
        <v>42</v>
      </c>
      <c r="B21" s="439"/>
      <c r="C21" s="392"/>
      <c r="D21" s="254"/>
      <c r="E21" s="254"/>
      <c r="F21" s="278"/>
      <c r="G21" s="278"/>
      <c r="H21" s="278"/>
      <c r="I21" s="278"/>
      <c r="J21" s="450"/>
      <c r="K21" s="487"/>
      <c r="L21" s="278"/>
      <c r="M21" s="278"/>
      <c r="N21" s="216"/>
      <c r="O21" s="216"/>
    </row>
    <row r="22" spans="1:15" s="4" customFormat="1" ht="15">
      <c r="A22" s="129" t="s">
        <v>129</v>
      </c>
      <c r="B22" s="439">
        <f>'9 for prob drug user'!J34</f>
        <v>28.6</v>
      </c>
      <c r="C22" s="392"/>
      <c r="D22" s="254">
        <v>4800</v>
      </c>
      <c r="E22" s="254"/>
      <c r="F22" s="278" t="s">
        <v>80</v>
      </c>
      <c r="G22" s="278" t="s">
        <v>80</v>
      </c>
      <c r="H22" s="278" t="s">
        <v>80</v>
      </c>
      <c r="I22" s="278"/>
      <c r="J22" s="450">
        <f>1000*B22/D22</f>
        <v>5.958333333333333</v>
      </c>
      <c r="K22" s="487"/>
      <c r="L22" s="278" t="s">
        <v>80</v>
      </c>
      <c r="M22" s="278" t="s">
        <v>80</v>
      </c>
      <c r="N22" s="216"/>
      <c r="O22" s="216"/>
    </row>
    <row r="23" spans="1:15" s="4" customFormat="1" ht="15">
      <c r="A23" s="129" t="s">
        <v>130</v>
      </c>
      <c r="B23" s="439">
        <f>'9 for prob drug user'!J35</f>
        <v>128.19999999999999</v>
      </c>
      <c r="C23" s="392"/>
      <c r="D23" s="254">
        <v>9700</v>
      </c>
      <c r="E23" s="254"/>
      <c r="F23" s="278" t="s">
        <v>80</v>
      </c>
      <c r="G23" s="278" t="s">
        <v>80</v>
      </c>
      <c r="H23" s="278" t="s">
        <v>80</v>
      </c>
      <c r="I23" s="278"/>
      <c r="J23" s="450">
        <f>1000*B23/D23</f>
        <v>13.216494845360824</v>
      </c>
      <c r="K23" s="487"/>
      <c r="L23" s="278" t="s">
        <v>80</v>
      </c>
      <c r="M23" s="278" t="s">
        <v>80</v>
      </c>
      <c r="N23" s="216"/>
      <c r="O23" s="216"/>
    </row>
    <row r="24" spans="1:15" s="4" customFormat="1" ht="15">
      <c r="A24" s="129" t="s">
        <v>236</v>
      </c>
      <c r="B24" s="439">
        <f>'9 for prob drug user'!J36</f>
        <v>347.8</v>
      </c>
      <c r="C24" s="392"/>
      <c r="D24" s="254">
        <v>26200</v>
      </c>
      <c r="E24" s="254"/>
      <c r="F24" s="278" t="s">
        <v>80</v>
      </c>
      <c r="G24" s="278" t="s">
        <v>80</v>
      </c>
      <c r="H24" s="278" t="s">
        <v>80</v>
      </c>
      <c r="I24" s="278"/>
      <c r="J24" s="450">
        <f>1000*B24/D24</f>
        <v>13.274809160305344</v>
      </c>
      <c r="K24" s="487"/>
      <c r="L24" s="278" t="s">
        <v>80</v>
      </c>
      <c r="M24" s="278" t="s">
        <v>80</v>
      </c>
      <c r="N24" s="216"/>
      <c r="O24" s="216"/>
    </row>
    <row r="25" spans="1:15" s="4" customFormat="1" ht="15">
      <c r="A25" s="129"/>
      <c r="B25" s="439"/>
      <c r="C25" s="392"/>
      <c r="D25" s="254"/>
      <c r="E25" s="254"/>
      <c r="F25" s="278"/>
      <c r="G25" s="278"/>
      <c r="H25" s="278"/>
      <c r="I25" s="278"/>
      <c r="J25" s="450"/>
      <c r="K25" s="487"/>
      <c r="L25" s="278"/>
      <c r="M25" s="278"/>
      <c r="N25" s="216"/>
      <c r="O25" s="216"/>
    </row>
    <row r="26" spans="1:15" s="4" customFormat="1" ht="15">
      <c r="A26" s="1139" t="s">
        <v>43</v>
      </c>
      <c r="B26" s="1139"/>
      <c r="C26" s="392"/>
      <c r="D26" s="278"/>
      <c r="E26" s="278"/>
      <c r="F26" s="278"/>
      <c r="G26" s="278"/>
      <c r="H26" s="278"/>
      <c r="I26" s="278"/>
      <c r="J26" s="450"/>
      <c r="K26" s="487"/>
      <c r="L26" s="278"/>
      <c r="M26" s="278"/>
      <c r="N26" s="216"/>
      <c r="O26" s="216"/>
    </row>
    <row r="27" spans="1:15" s="4" customFormat="1" ht="15">
      <c r="A27" s="129" t="s">
        <v>129</v>
      </c>
      <c r="B27" s="439">
        <f>'9 for prob drug user'!J28</f>
        <v>8.6</v>
      </c>
      <c r="C27" s="392"/>
      <c r="D27" s="254">
        <v>1100</v>
      </c>
      <c r="E27" s="254"/>
      <c r="F27" s="278" t="s">
        <v>80</v>
      </c>
      <c r="G27" s="278" t="s">
        <v>80</v>
      </c>
      <c r="H27" s="278" t="s">
        <v>80</v>
      </c>
      <c r="I27" s="278"/>
      <c r="J27" s="450">
        <f>1000*B27/D27</f>
        <v>7.8181818181818183</v>
      </c>
      <c r="K27" s="487"/>
      <c r="L27" s="278" t="s">
        <v>80</v>
      </c>
      <c r="M27" s="278" t="s">
        <v>80</v>
      </c>
      <c r="N27" s="216"/>
      <c r="O27" s="216"/>
    </row>
    <row r="28" spans="1:15" s="4" customFormat="1" ht="15">
      <c r="A28" s="129" t="s">
        <v>130</v>
      </c>
      <c r="B28" s="439">
        <f>'9 for prob drug user'!J29</f>
        <v>40.200000000000003</v>
      </c>
      <c r="C28" s="392"/>
      <c r="D28" s="254">
        <v>5200</v>
      </c>
      <c r="E28" s="254"/>
      <c r="F28" s="278" t="s">
        <v>80</v>
      </c>
      <c r="G28" s="278" t="s">
        <v>80</v>
      </c>
      <c r="H28" s="278" t="s">
        <v>80</v>
      </c>
      <c r="I28" s="278"/>
      <c r="J28" s="450">
        <f>1000*B28/D28</f>
        <v>7.7307692307692308</v>
      </c>
      <c r="K28" s="487"/>
      <c r="L28" s="278" t="s">
        <v>80</v>
      </c>
      <c r="M28" s="278" t="s">
        <v>80</v>
      </c>
      <c r="N28" s="216"/>
      <c r="O28" s="216"/>
    </row>
    <row r="29" spans="1:15" s="4" customFormat="1" ht="15">
      <c r="A29" s="129" t="s">
        <v>236</v>
      </c>
      <c r="B29" s="439">
        <f>'9 for prob drug user'!J30</f>
        <v>159.80000000000001</v>
      </c>
      <c r="C29" s="392"/>
      <c r="D29" s="254">
        <v>10300</v>
      </c>
      <c r="E29" s="254"/>
      <c r="F29" s="278" t="s">
        <v>80</v>
      </c>
      <c r="G29" s="278" t="s">
        <v>80</v>
      </c>
      <c r="H29" s="278" t="s">
        <v>80</v>
      </c>
      <c r="I29" s="278"/>
      <c r="J29" s="450">
        <f>1000*B29/D29</f>
        <v>15.514563106796116</v>
      </c>
      <c r="K29" s="487"/>
      <c r="L29" s="278" t="s">
        <v>80</v>
      </c>
      <c r="M29" s="278" t="s">
        <v>80</v>
      </c>
      <c r="N29" s="216"/>
      <c r="O29" s="216"/>
    </row>
    <row r="30" spans="1:15" s="4" customFormat="1" ht="15">
      <c r="A30" s="216"/>
      <c r="B30" s="441"/>
      <c r="C30" s="441"/>
      <c r="D30" s="216"/>
      <c r="E30" s="216"/>
      <c r="F30" s="442"/>
      <c r="G30" s="442"/>
      <c r="H30" s="442"/>
      <c r="I30" s="442"/>
      <c r="J30" s="216"/>
      <c r="K30" s="216"/>
      <c r="L30" s="216"/>
      <c r="M30" s="216"/>
      <c r="N30" s="216"/>
      <c r="O30" s="216"/>
    </row>
    <row r="31" spans="1:15" s="4" customFormat="1" ht="15">
      <c r="A31" s="376"/>
      <c r="B31" s="376"/>
      <c r="C31" s="376"/>
      <c r="D31" s="376"/>
      <c r="E31" s="376"/>
      <c r="F31" s="376"/>
      <c r="G31" s="376"/>
      <c r="H31" s="376"/>
      <c r="I31" s="376"/>
      <c r="J31" s="376"/>
      <c r="K31" s="376"/>
      <c r="L31" s="376"/>
      <c r="M31" s="376"/>
      <c r="N31" s="216"/>
      <c r="O31" s="216"/>
    </row>
    <row r="32" spans="1:15" ht="12.75" customHeight="1">
      <c r="A32" s="374"/>
      <c r="B32" s="16"/>
      <c r="C32" s="16"/>
      <c r="D32" s="16"/>
      <c r="E32" s="16"/>
      <c r="F32" s="16"/>
      <c r="G32" s="16"/>
      <c r="H32" s="16"/>
      <c r="I32" s="16"/>
      <c r="J32" s="16"/>
      <c r="K32" s="16"/>
      <c r="L32" s="16"/>
      <c r="M32" s="16"/>
      <c r="N32" s="16"/>
      <c r="O32" s="16"/>
    </row>
    <row r="33" spans="1:15" ht="11.25" customHeight="1">
      <c r="A33" s="443" t="s">
        <v>195</v>
      </c>
      <c r="B33" s="16"/>
      <c r="C33" s="16"/>
      <c r="D33" s="16"/>
      <c r="E33" s="16"/>
      <c r="F33" s="16"/>
      <c r="G33" s="16"/>
      <c r="H33" s="16"/>
      <c r="I33" s="16"/>
      <c r="J33" s="16"/>
      <c r="K33" s="16"/>
      <c r="L33" s="16"/>
      <c r="M33" s="16"/>
      <c r="N33" s="16"/>
      <c r="O33" s="16"/>
    </row>
    <row r="34" spans="1:15" ht="11.25" customHeight="1">
      <c r="A34" s="1134" t="s">
        <v>726</v>
      </c>
      <c r="B34" s="1134"/>
      <c r="C34" s="1134"/>
      <c r="D34" s="1134"/>
      <c r="E34" s="1134"/>
      <c r="F34" s="1134"/>
      <c r="G34" s="1134"/>
      <c r="H34" s="1134"/>
      <c r="I34" s="1134"/>
      <c r="J34" s="1134"/>
      <c r="K34" s="1134"/>
      <c r="L34" s="1134"/>
      <c r="M34" s="1134"/>
      <c r="N34" s="16"/>
      <c r="O34" s="16"/>
    </row>
    <row r="35" spans="1:15" ht="11.25" customHeight="1">
      <c r="A35" s="1134"/>
      <c r="B35" s="1134"/>
      <c r="C35" s="1134"/>
      <c r="D35" s="1134"/>
      <c r="E35" s="1134"/>
      <c r="F35" s="1134"/>
      <c r="G35" s="1134"/>
      <c r="H35" s="1134"/>
      <c r="I35" s="1134"/>
      <c r="J35" s="1134"/>
      <c r="K35" s="1134"/>
      <c r="L35" s="1134"/>
      <c r="M35" s="1134"/>
      <c r="N35" s="16"/>
      <c r="O35" s="16"/>
    </row>
    <row r="36" spans="1:15" ht="11.25" customHeight="1">
      <c r="A36" s="1134" t="s">
        <v>299</v>
      </c>
      <c r="B36" s="1134"/>
      <c r="C36" s="1134"/>
      <c r="D36" s="1134"/>
      <c r="E36" s="1134"/>
      <c r="F36" s="1134"/>
      <c r="G36" s="1134"/>
      <c r="H36" s="1134"/>
      <c r="I36" s="1134"/>
      <c r="J36" s="1134"/>
      <c r="K36" s="1134"/>
      <c r="L36" s="1134"/>
      <c r="M36" s="1134"/>
      <c r="N36" s="16"/>
      <c r="O36" s="16"/>
    </row>
    <row r="37" spans="1:15" ht="11.25" customHeight="1">
      <c r="A37" s="1134"/>
      <c r="B37" s="1134"/>
      <c r="C37" s="1134"/>
      <c r="D37" s="1134"/>
      <c r="E37" s="1134"/>
      <c r="F37" s="1134"/>
      <c r="G37" s="1134"/>
      <c r="H37" s="1134"/>
      <c r="I37" s="1134"/>
      <c r="J37" s="1134"/>
      <c r="K37" s="1134"/>
      <c r="L37" s="1134"/>
      <c r="M37" s="1134"/>
      <c r="N37" s="16"/>
      <c r="O37" s="16"/>
    </row>
    <row r="38" spans="1:15" ht="11.25" customHeight="1">
      <c r="A38" s="1134"/>
      <c r="B38" s="1134"/>
      <c r="C38" s="1134"/>
      <c r="D38" s="1134"/>
      <c r="E38" s="1134"/>
      <c r="F38" s="1134"/>
      <c r="G38" s="1134"/>
      <c r="H38" s="1134"/>
      <c r="I38" s="1134"/>
      <c r="J38" s="1134"/>
      <c r="K38" s="1134"/>
      <c r="L38" s="1134"/>
      <c r="M38" s="1134"/>
      <c r="N38" s="16"/>
      <c r="O38" s="16"/>
    </row>
    <row r="39" spans="1:15" ht="11.25" customHeight="1">
      <c r="A39" s="1134"/>
      <c r="B39" s="1134"/>
      <c r="C39" s="1134"/>
      <c r="D39" s="1134"/>
      <c r="E39" s="1134"/>
      <c r="F39" s="1134"/>
      <c r="G39" s="1134"/>
      <c r="H39" s="1134"/>
      <c r="I39" s="1134"/>
      <c r="J39" s="1134"/>
      <c r="K39" s="1134"/>
      <c r="L39" s="1134"/>
      <c r="M39" s="1134"/>
      <c r="N39" s="16"/>
      <c r="O39" s="16"/>
    </row>
    <row r="40" spans="1:15" ht="11.25" customHeight="1">
      <c r="A40" s="1134" t="s">
        <v>340</v>
      </c>
      <c r="B40" s="1134"/>
      <c r="C40" s="1134"/>
      <c r="D40" s="1134"/>
      <c r="E40" s="1134"/>
      <c r="F40" s="1134"/>
      <c r="G40" s="1134"/>
      <c r="H40" s="1134"/>
      <c r="I40" s="1134"/>
      <c r="J40" s="1134"/>
      <c r="K40" s="1134"/>
      <c r="L40" s="1134"/>
      <c r="M40" s="1134"/>
      <c r="N40" s="16"/>
      <c r="O40" s="16"/>
    </row>
    <row r="41" spans="1:15" ht="11.25" customHeight="1">
      <c r="A41" s="1134"/>
      <c r="B41" s="1134"/>
      <c r="C41" s="1134"/>
      <c r="D41" s="1134"/>
      <c r="E41" s="1134"/>
      <c r="F41" s="1134"/>
      <c r="G41" s="1134"/>
      <c r="H41" s="1134"/>
      <c r="I41" s="1134"/>
      <c r="J41" s="1134"/>
      <c r="K41" s="1134"/>
      <c r="L41" s="1134"/>
      <c r="M41" s="1134"/>
      <c r="N41" s="16"/>
      <c r="O41" s="16"/>
    </row>
    <row r="42" spans="1:15" ht="11.25" customHeight="1">
      <c r="A42" s="1134" t="s">
        <v>1350</v>
      </c>
      <c r="B42" s="1134"/>
      <c r="C42" s="1134"/>
      <c r="D42" s="1134"/>
      <c r="E42" s="1134"/>
      <c r="F42" s="1134"/>
      <c r="G42" s="1134"/>
      <c r="H42" s="1134"/>
      <c r="I42" s="1134"/>
      <c r="J42" s="1134"/>
      <c r="K42" s="1134"/>
      <c r="L42" s="1134"/>
      <c r="M42" s="1134"/>
      <c r="N42" s="16"/>
      <c r="O42" s="16"/>
    </row>
    <row r="43" spans="1:15" ht="11.25" customHeight="1">
      <c r="A43" s="1134"/>
      <c r="B43" s="1134"/>
      <c r="C43" s="1134"/>
      <c r="D43" s="1134"/>
      <c r="E43" s="1134"/>
      <c r="F43" s="1134"/>
      <c r="G43" s="1134"/>
      <c r="H43" s="1134"/>
      <c r="I43" s="1134"/>
      <c r="J43" s="1134"/>
      <c r="K43" s="1134"/>
      <c r="L43" s="1134"/>
      <c r="M43" s="1134"/>
      <c r="N43" s="16"/>
      <c r="O43" s="16"/>
    </row>
    <row r="44" spans="1:15" ht="11.25" customHeight="1">
      <c r="A44" s="1134"/>
      <c r="B44" s="1134"/>
      <c r="C44" s="1134"/>
      <c r="D44" s="1134"/>
      <c r="E44" s="1134"/>
      <c r="F44" s="1134"/>
      <c r="G44" s="1134"/>
      <c r="H44" s="1134"/>
      <c r="I44" s="1134"/>
      <c r="J44" s="1134"/>
      <c r="K44" s="1134"/>
      <c r="L44" s="1134"/>
      <c r="M44" s="1134"/>
      <c r="N44" s="16"/>
      <c r="O44" s="16"/>
    </row>
    <row r="45" spans="1:15" ht="11.25" customHeight="1">
      <c r="A45" s="1134" t="s">
        <v>300</v>
      </c>
      <c r="B45" s="1134"/>
      <c r="C45" s="1134"/>
      <c r="D45" s="1134"/>
      <c r="E45" s="1134"/>
      <c r="F45" s="1134"/>
      <c r="G45" s="1134"/>
      <c r="H45" s="1134"/>
      <c r="I45" s="1134"/>
      <c r="J45" s="1134"/>
      <c r="K45" s="1134"/>
      <c r="L45" s="1134"/>
      <c r="M45" s="1134"/>
      <c r="N45" s="16"/>
      <c r="O45" s="16"/>
    </row>
    <row r="46" spans="1:15" ht="11.25" customHeight="1">
      <c r="A46" s="1134"/>
      <c r="B46" s="1134"/>
      <c r="C46" s="1134"/>
      <c r="D46" s="1134"/>
      <c r="E46" s="1134"/>
      <c r="F46" s="1134"/>
      <c r="G46" s="1134"/>
      <c r="H46" s="1134"/>
      <c r="I46" s="1134"/>
      <c r="J46" s="1134"/>
      <c r="K46" s="1134"/>
      <c r="L46" s="1134"/>
      <c r="M46" s="1134"/>
      <c r="N46" s="16"/>
      <c r="O46" s="16"/>
    </row>
    <row r="47" spans="1:15" ht="11.25" customHeight="1">
      <c r="A47" s="695"/>
      <c r="B47" s="16"/>
      <c r="C47" s="16"/>
      <c r="D47" s="16"/>
      <c r="E47" s="16"/>
      <c r="F47" s="16"/>
      <c r="G47" s="16"/>
      <c r="H47" s="16"/>
      <c r="I47" s="16"/>
      <c r="J47" s="16"/>
      <c r="K47" s="16"/>
      <c r="L47" s="16"/>
      <c r="M47" s="16"/>
      <c r="N47" s="16"/>
      <c r="O47" s="16"/>
    </row>
    <row r="48" spans="1:15" ht="11.25" customHeight="1">
      <c r="A48" s="1135" t="s">
        <v>704</v>
      </c>
      <c r="B48" s="1136"/>
      <c r="C48" s="1136"/>
    </row>
  </sheetData>
  <mergeCells count="16">
    <mergeCell ref="Q1:S1"/>
    <mergeCell ref="B6:B10"/>
    <mergeCell ref="D5:I5"/>
    <mergeCell ref="L8:M8"/>
    <mergeCell ref="F8:H8"/>
    <mergeCell ref="A1:M2"/>
    <mergeCell ref="O1:P1"/>
    <mergeCell ref="A45:M46"/>
    <mergeCell ref="A48:C48"/>
    <mergeCell ref="J6:M6"/>
    <mergeCell ref="J5:M5"/>
    <mergeCell ref="A26:B26"/>
    <mergeCell ref="A36:M39"/>
    <mergeCell ref="A34:M35"/>
    <mergeCell ref="A40:M41"/>
    <mergeCell ref="A42:M44"/>
  </mergeCells>
  <phoneticPr fontId="36" type="noConversion"/>
  <hyperlinks>
    <hyperlink ref="O1" location="Contents!A1" display="back to contents"/>
  </hyperlinks>
  <pageMargins left="0.43" right="0.27" top="1" bottom="1" header="0.5" footer="0.5"/>
  <pageSetup paperSize="9" scale="9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0"/>
  <sheetViews>
    <sheetView showGridLines="0" zoomScaleNormal="100" workbookViewId="0">
      <selection sqref="A1:R1"/>
    </sheetView>
  </sheetViews>
  <sheetFormatPr defaultColWidth="9.1640625" defaultRowHeight="11.25" customHeight="1"/>
  <cols>
    <col min="1" max="1" width="28.1640625" style="16" customWidth="1"/>
    <col min="2" max="12" width="6.83203125" style="16" customWidth="1"/>
    <col min="13" max="13" width="1.1640625" style="2" customWidth="1"/>
    <col min="14" max="14" width="8.83203125" style="2" customWidth="1"/>
    <col min="15" max="15" width="9.83203125" style="2" customWidth="1"/>
    <col min="16" max="16" width="2.1640625" style="2" customWidth="1"/>
    <col min="17" max="17" width="12.83203125" style="2" customWidth="1"/>
    <col min="18" max="18" width="16.83203125" style="2" customWidth="1"/>
    <col min="19" max="19" width="2.1640625" style="2" customWidth="1"/>
    <col min="20" max="21" width="6.83203125" style="2" customWidth="1"/>
    <col min="22" max="22" width="2.1640625" style="2" customWidth="1"/>
    <col min="23" max="24" width="6.83203125" style="2" customWidth="1"/>
    <col min="25" max="25" width="2.83203125" style="2" customWidth="1"/>
    <col min="26" max="16384" width="9.1640625" style="2"/>
  </cols>
  <sheetData>
    <row r="1" spans="1:26" s="17" customFormat="1" ht="18" customHeight="1">
      <c r="A1" s="1156" t="s">
        <v>727</v>
      </c>
      <c r="B1" s="1156"/>
      <c r="C1" s="1156"/>
      <c r="D1" s="1156"/>
      <c r="E1" s="1156"/>
      <c r="F1" s="1156"/>
      <c r="G1" s="1156"/>
      <c r="H1" s="1156"/>
      <c r="I1" s="1156"/>
      <c r="J1" s="1156"/>
      <c r="K1" s="1156"/>
      <c r="L1" s="1156"/>
      <c r="M1" s="1156"/>
      <c r="N1" s="1156"/>
      <c r="O1" s="1156"/>
      <c r="P1" s="1156"/>
      <c r="Q1" s="1156"/>
      <c r="R1" s="1156"/>
      <c r="S1" s="617"/>
      <c r="T1" s="984" t="s">
        <v>1376</v>
      </c>
      <c r="U1" s="984"/>
      <c r="V1" s="984"/>
      <c r="W1" s="984"/>
      <c r="X1" s="617"/>
      <c r="Y1" s="470"/>
      <c r="Z1" s="470"/>
    </row>
    <row r="2" spans="1:26" s="17" customFormat="1" ht="15" customHeight="1">
      <c r="A2" s="361"/>
      <c r="B2" s="361"/>
      <c r="C2" s="361"/>
      <c r="D2" s="361"/>
      <c r="E2" s="361"/>
      <c r="F2" s="361"/>
      <c r="G2" s="361"/>
      <c r="H2" s="361"/>
      <c r="I2" s="505"/>
      <c r="J2" s="624"/>
      <c r="K2" s="720"/>
      <c r="L2" s="767"/>
      <c r="M2" s="361"/>
      <c r="N2" s="361"/>
      <c r="O2" s="361"/>
      <c r="P2" s="361"/>
      <c r="Q2" s="361"/>
      <c r="R2" s="361"/>
      <c r="S2" s="377"/>
      <c r="T2" s="377"/>
      <c r="U2" s="377"/>
      <c r="V2" s="377"/>
      <c r="W2" s="377"/>
      <c r="X2" s="377"/>
      <c r="Y2" s="377"/>
      <c r="Z2" s="361"/>
    </row>
    <row r="3" spans="1:26" s="112" customFormat="1" ht="14.25" customHeight="1">
      <c r="A3" s="1152" t="s">
        <v>288</v>
      </c>
      <c r="B3" s="1148">
        <v>2008</v>
      </c>
      <c r="C3" s="1148">
        <v>2009</v>
      </c>
      <c r="D3" s="1148">
        <v>2010</v>
      </c>
      <c r="E3" s="1148">
        <v>2011</v>
      </c>
      <c r="F3" s="1148">
        <v>2012</v>
      </c>
      <c r="G3" s="1148">
        <v>2013</v>
      </c>
      <c r="H3" s="1148">
        <v>2014</v>
      </c>
      <c r="I3" s="1148">
        <v>2015</v>
      </c>
      <c r="J3" s="1148">
        <v>2016</v>
      </c>
      <c r="K3" s="1148">
        <v>2017</v>
      </c>
      <c r="L3" s="1148">
        <v>2018</v>
      </c>
      <c r="M3" s="1148">
        <v>2019</v>
      </c>
      <c r="N3" s="1155" t="s">
        <v>79</v>
      </c>
      <c r="O3" s="1155"/>
      <c r="P3" s="375"/>
      <c r="Q3" s="1145" t="s">
        <v>732</v>
      </c>
      <c r="R3" s="383" t="s">
        <v>738</v>
      </c>
      <c r="S3" s="640"/>
      <c r="T3" s="1155" t="s">
        <v>42</v>
      </c>
      <c r="U3" s="1155"/>
      <c r="V3" s="640"/>
      <c r="W3" s="1155" t="s">
        <v>43</v>
      </c>
      <c r="X3" s="1155"/>
      <c r="Y3" s="381"/>
    </row>
    <row r="4" spans="1:26" s="938" customFormat="1" ht="14.25" customHeight="1">
      <c r="A4" s="1153"/>
      <c r="B4" s="1149"/>
      <c r="C4" s="1149"/>
      <c r="D4" s="1149"/>
      <c r="E4" s="1149"/>
      <c r="F4" s="1149"/>
      <c r="G4" s="1149"/>
      <c r="H4" s="1149"/>
      <c r="I4" s="1149"/>
      <c r="J4" s="1149"/>
      <c r="K4" s="1149"/>
      <c r="L4" s="1149"/>
      <c r="M4" s="1149"/>
      <c r="N4" s="1145" t="s">
        <v>728</v>
      </c>
      <c r="O4" s="1145" t="s">
        <v>731</v>
      </c>
      <c r="P4" s="967"/>
      <c r="Q4" s="1146"/>
      <c r="R4" s="1151" t="s">
        <v>301</v>
      </c>
      <c r="S4" s="640"/>
      <c r="T4" s="1148">
        <v>2008</v>
      </c>
      <c r="U4" s="1145">
        <v>2018</v>
      </c>
      <c r="V4" s="640"/>
      <c r="W4" s="1148">
        <v>2008</v>
      </c>
      <c r="X4" s="1145">
        <v>2018</v>
      </c>
      <c r="Y4" s="381"/>
    </row>
    <row r="5" spans="1:26" s="938" customFormat="1" ht="14.25" customHeight="1">
      <c r="A5" s="1153"/>
      <c r="B5" s="1149"/>
      <c r="C5" s="1149"/>
      <c r="D5" s="1149"/>
      <c r="E5" s="1149"/>
      <c r="F5" s="1149"/>
      <c r="G5" s="1149"/>
      <c r="H5" s="1149"/>
      <c r="I5" s="1149"/>
      <c r="J5" s="1149"/>
      <c r="K5" s="1149"/>
      <c r="L5" s="1149"/>
      <c r="M5" s="1149"/>
      <c r="N5" s="1151"/>
      <c r="O5" s="1146"/>
      <c r="P5" s="967"/>
      <c r="Q5" s="1146"/>
      <c r="R5" s="1151"/>
      <c r="S5" s="640"/>
      <c r="T5" s="1149"/>
      <c r="U5" s="1146"/>
      <c r="V5" s="640"/>
      <c r="W5" s="1149"/>
      <c r="X5" s="1146"/>
      <c r="Y5" s="381"/>
    </row>
    <row r="6" spans="1:26" s="938" customFormat="1" ht="14.25" customHeight="1">
      <c r="A6" s="1153"/>
      <c r="B6" s="1149"/>
      <c r="C6" s="1149"/>
      <c r="D6" s="1149"/>
      <c r="E6" s="1149"/>
      <c r="F6" s="1149"/>
      <c r="G6" s="1149"/>
      <c r="H6" s="1149"/>
      <c r="I6" s="1149"/>
      <c r="J6" s="1149"/>
      <c r="K6" s="1149"/>
      <c r="L6" s="1149"/>
      <c r="M6" s="1149"/>
      <c r="N6" s="1151"/>
      <c r="O6" s="1146"/>
      <c r="P6" s="967"/>
      <c r="Q6" s="1146"/>
      <c r="R6" s="1151"/>
      <c r="S6" s="640"/>
      <c r="T6" s="1149"/>
      <c r="U6" s="1146"/>
      <c r="V6" s="622"/>
      <c r="W6" s="1149"/>
      <c r="X6" s="1146"/>
      <c r="Y6" s="381"/>
    </row>
    <row r="7" spans="1:26" s="938" customFormat="1" ht="14.25" customHeight="1">
      <c r="A7" s="1153"/>
      <c r="B7" s="1149"/>
      <c r="C7" s="1149"/>
      <c r="D7" s="1149"/>
      <c r="E7" s="1149"/>
      <c r="F7" s="1149"/>
      <c r="G7" s="1149"/>
      <c r="H7" s="1149"/>
      <c r="I7" s="1149"/>
      <c r="J7" s="1149"/>
      <c r="K7" s="1149"/>
      <c r="L7" s="1149"/>
      <c r="M7" s="1149"/>
      <c r="N7" s="1151"/>
      <c r="O7" s="1146"/>
      <c r="P7" s="967"/>
      <c r="Q7" s="1146"/>
      <c r="R7" s="1151"/>
      <c r="S7" s="640"/>
      <c r="T7" s="1149"/>
      <c r="U7" s="1146"/>
      <c r="V7" s="640"/>
      <c r="W7" s="1149"/>
      <c r="X7" s="1146"/>
      <c r="Y7" s="381"/>
    </row>
    <row r="8" spans="1:26" s="112" customFormat="1" ht="14.25" customHeight="1">
      <c r="A8" s="1154"/>
      <c r="B8" s="1150"/>
      <c r="C8" s="1150"/>
      <c r="D8" s="1150"/>
      <c r="E8" s="1150"/>
      <c r="F8" s="1150"/>
      <c r="G8" s="1150"/>
      <c r="H8" s="1150"/>
      <c r="I8" s="1150"/>
      <c r="J8" s="1150"/>
      <c r="K8" s="1150"/>
      <c r="L8" s="1150"/>
      <c r="M8" s="1150"/>
      <c r="N8" s="368"/>
      <c r="O8" s="368"/>
      <c r="P8" s="368"/>
      <c r="Q8" s="1147"/>
      <c r="R8" s="1147"/>
      <c r="S8" s="368"/>
      <c r="T8" s="1150"/>
      <c r="U8" s="1147"/>
      <c r="V8" s="368"/>
      <c r="W8" s="1150"/>
      <c r="X8" s="1147"/>
      <c r="Y8" s="368"/>
    </row>
    <row r="9" spans="1:26" s="346" customFormat="1" ht="4.5" customHeight="1">
      <c r="A9" s="371"/>
      <c r="B9" s="385"/>
      <c r="C9" s="385"/>
      <c r="D9" s="385"/>
      <c r="E9" s="385"/>
      <c r="F9" s="385"/>
      <c r="G9" s="385"/>
      <c r="H9" s="385"/>
      <c r="I9" s="385"/>
      <c r="J9" s="385"/>
      <c r="K9" s="385"/>
      <c r="L9" s="385"/>
      <c r="M9" s="385"/>
      <c r="N9" s="385"/>
      <c r="O9" s="385"/>
      <c r="P9" s="385"/>
      <c r="Q9" s="385"/>
      <c r="R9" s="385"/>
      <c r="S9" s="385"/>
      <c r="T9" s="385"/>
      <c r="U9" s="385"/>
      <c r="V9" s="385"/>
      <c r="W9" s="385"/>
      <c r="X9" s="385"/>
      <c r="Y9" s="385"/>
    </row>
    <row r="10" spans="1:26" s="346" customFormat="1" ht="15" customHeight="1">
      <c r="A10" s="1144" t="s">
        <v>374</v>
      </c>
      <c r="B10" s="1144"/>
      <c r="C10" s="1144"/>
      <c r="D10" s="1144"/>
      <c r="E10" s="385"/>
      <c r="F10" s="385"/>
      <c r="G10" s="385"/>
      <c r="H10" s="385"/>
      <c r="I10" s="385"/>
      <c r="J10" s="385"/>
      <c r="K10" s="385"/>
      <c r="L10" s="385"/>
      <c r="M10" s="385"/>
      <c r="N10" s="385"/>
      <c r="O10" s="385"/>
      <c r="P10" s="385"/>
      <c r="Q10" s="385"/>
      <c r="R10" s="385"/>
      <c r="S10" s="385"/>
      <c r="T10" s="385"/>
      <c r="U10" s="385"/>
      <c r="V10" s="385"/>
      <c r="W10" s="385"/>
      <c r="X10" s="385"/>
      <c r="Y10" s="385"/>
    </row>
    <row r="11" spans="1:26" s="346" customFormat="1" ht="6" customHeight="1">
      <c r="A11" s="371"/>
      <c r="B11" s="385"/>
      <c r="C11" s="385"/>
      <c r="D11" s="385"/>
      <c r="E11" s="385"/>
      <c r="F11" s="385"/>
      <c r="G11" s="385"/>
      <c r="H11" s="385"/>
      <c r="I11" s="385"/>
      <c r="J11" s="385"/>
      <c r="K11" s="385"/>
      <c r="L11" s="385"/>
      <c r="M11" s="385"/>
      <c r="N11" s="385"/>
      <c r="O11" s="385"/>
      <c r="P11" s="385"/>
      <c r="Q11" s="385"/>
      <c r="R11" s="385"/>
      <c r="S11" s="385"/>
      <c r="T11" s="385"/>
      <c r="U11" s="385"/>
      <c r="V11" s="385"/>
      <c r="W11" s="385"/>
      <c r="X11" s="385"/>
      <c r="Y11" s="385"/>
    </row>
    <row r="12" spans="1:26" s="112" customFormat="1" ht="20.25" customHeight="1">
      <c r="A12" s="379" t="s">
        <v>18</v>
      </c>
      <c r="B12" s="369">
        <v>574</v>
      </c>
      <c r="C12" s="369">
        <v>545</v>
      </c>
      <c r="D12" s="369">
        <v>485</v>
      </c>
      <c r="E12" s="369">
        <v>584</v>
      </c>
      <c r="F12" s="369">
        <v>581</v>
      </c>
      <c r="G12" s="369">
        <v>527</v>
      </c>
      <c r="H12" s="369">
        <v>614</v>
      </c>
      <c r="I12" s="369">
        <v>706</v>
      </c>
      <c r="J12" s="369">
        <v>868</v>
      </c>
      <c r="K12" s="369">
        <v>934</v>
      </c>
      <c r="L12" s="492">
        <v>1187</v>
      </c>
      <c r="M12" s="379"/>
      <c r="N12" s="369">
        <f>'HB1 C1 calc first 5-yr aves'!H9</f>
        <v>428.4</v>
      </c>
      <c r="O12" s="369">
        <f>AVERAGE(H12:L12)</f>
        <v>861.8</v>
      </c>
      <c r="P12" s="386"/>
      <c r="Q12" s="223">
        <f>SUM(Q14:Q27)</f>
        <v>5404700</v>
      </c>
      <c r="R12" s="387">
        <f>1000*O12/Q12</f>
        <v>0.15945380872203824</v>
      </c>
      <c r="S12" s="387"/>
      <c r="T12" s="604">
        <v>461</v>
      </c>
      <c r="U12" s="604">
        <v>860</v>
      </c>
      <c r="V12" s="387"/>
      <c r="W12" s="604">
        <v>113</v>
      </c>
      <c r="X12" s="604">
        <v>327</v>
      </c>
      <c r="Y12" s="387"/>
    </row>
    <row r="13" spans="1:26" s="112" customFormat="1" ht="6" customHeight="1">
      <c r="A13" s="379"/>
      <c r="B13" s="369"/>
      <c r="C13" s="221"/>
      <c r="D13" s="378"/>
      <c r="E13" s="378"/>
      <c r="F13" s="382"/>
      <c r="G13" s="382"/>
      <c r="H13" s="382"/>
      <c r="I13" s="382"/>
      <c r="J13" s="382"/>
      <c r="K13" s="382"/>
      <c r="L13" s="382"/>
      <c r="M13" s="379"/>
      <c r="N13" s="369"/>
      <c r="O13" s="369"/>
      <c r="P13" s="386"/>
      <c r="Q13" s="389"/>
      <c r="R13" s="387"/>
      <c r="S13" s="387"/>
      <c r="T13" s="604"/>
      <c r="U13" s="604"/>
      <c r="V13" s="387"/>
      <c r="W13" s="604"/>
      <c r="X13" s="604"/>
      <c r="Y13" s="387"/>
    </row>
    <row r="14" spans="1:26" s="32" customFormat="1" ht="12.75">
      <c r="A14" s="129" t="s">
        <v>19</v>
      </c>
      <c r="B14" s="113">
        <v>40</v>
      </c>
      <c r="C14" s="113">
        <v>39</v>
      </c>
      <c r="D14" s="113">
        <v>31</v>
      </c>
      <c r="E14" s="113">
        <v>47</v>
      </c>
      <c r="F14" s="113">
        <v>43</v>
      </c>
      <c r="G14" s="113">
        <v>36</v>
      </c>
      <c r="H14" s="113">
        <v>43</v>
      </c>
      <c r="I14" s="113">
        <v>43</v>
      </c>
      <c r="J14" s="113">
        <v>85</v>
      </c>
      <c r="K14" s="113">
        <v>61</v>
      </c>
      <c r="L14" s="113">
        <v>82</v>
      </c>
      <c r="M14" s="129"/>
      <c r="N14" s="113">
        <f>'HB1 C1 calc first 5-yr aves'!H46</f>
        <v>27.2</v>
      </c>
      <c r="O14" s="606">
        <f t="shared" ref="O14:O27" si="0">AVERAGE(H14:L14)</f>
        <v>62.8</v>
      </c>
      <c r="P14" s="390"/>
      <c r="Q14" s="391">
        <f>'HB4 calc HB rates'!M50</f>
        <v>370560</v>
      </c>
      <c r="R14" s="392">
        <f t="shared" ref="R14:R27" si="1">1000*O14/Q14</f>
        <v>0.16947322970639034</v>
      </c>
      <c r="S14" s="392"/>
      <c r="T14" s="439">
        <v>32</v>
      </c>
      <c r="U14" s="439">
        <v>59</v>
      </c>
      <c r="V14" s="392"/>
      <c r="W14" s="439">
        <v>8</v>
      </c>
      <c r="X14" s="439">
        <v>23</v>
      </c>
      <c r="Y14" s="392"/>
    </row>
    <row r="15" spans="1:26" s="32" customFormat="1" ht="12.75">
      <c r="A15" s="129" t="s">
        <v>20</v>
      </c>
      <c r="B15" s="113">
        <v>7</v>
      </c>
      <c r="C15" s="113">
        <v>5</v>
      </c>
      <c r="D15" s="113">
        <v>9</v>
      </c>
      <c r="E15" s="113">
        <v>8</v>
      </c>
      <c r="F15" s="113">
        <v>7</v>
      </c>
      <c r="G15" s="113">
        <v>8</v>
      </c>
      <c r="H15" s="113">
        <v>11</v>
      </c>
      <c r="I15" s="113">
        <v>13</v>
      </c>
      <c r="J15" s="113">
        <v>10</v>
      </c>
      <c r="K15" s="113">
        <v>13</v>
      </c>
      <c r="L15" s="113">
        <v>22</v>
      </c>
      <c r="M15" s="129"/>
      <c r="N15" s="113">
        <f>'HB1 C1 calc first 5-yr aves'!H47</f>
        <v>4.4000000000000004</v>
      </c>
      <c r="O15" s="606">
        <f t="shared" si="0"/>
        <v>13.8</v>
      </c>
      <c r="P15" s="390"/>
      <c r="Q15" s="391">
        <f>'HB4 calc HB rates'!M51</f>
        <v>114530</v>
      </c>
      <c r="R15" s="392">
        <f t="shared" si="1"/>
        <v>0.12049244739369598</v>
      </c>
      <c r="S15" s="392"/>
      <c r="T15" s="439">
        <v>6</v>
      </c>
      <c r="U15" s="439">
        <v>14</v>
      </c>
      <c r="V15" s="392"/>
      <c r="W15" s="439">
        <v>1</v>
      </c>
      <c r="X15" s="439">
        <v>8</v>
      </c>
      <c r="Y15" s="392"/>
    </row>
    <row r="16" spans="1:26" s="32" customFormat="1" ht="12.75">
      <c r="A16" s="129" t="s">
        <v>21</v>
      </c>
      <c r="B16" s="113">
        <v>9</v>
      </c>
      <c r="C16" s="113">
        <v>8</v>
      </c>
      <c r="D16" s="113">
        <v>6</v>
      </c>
      <c r="E16" s="113">
        <v>12</v>
      </c>
      <c r="F16" s="113">
        <v>6</v>
      </c>
      <c r="G16" s="113">
        <v>9</v>
      </c>
      <c r="H16" s="113">
        <v>14</v>
      </c>
      <c r="I16" s="113">
        <v>11</v>
      </c>
      <c r="J16" s="113">
        <v>17</v>
      </c>
      <c r="K16" s="113">
        <v>22</v>
      </c>
      <c r="L16" s="113">
        <v>20</v>
      </c>
      <c r="M16" s="129"/>
      <c r="N16" s="113">
        <f>'HB1 C1 calc first 5-yr aves'!H48</f>
        <v>7.6</v>
      </c>
      <c r="O16" s="606">
        <f t="shared" si="0"/>
        <v>16.8</v>
      </c>
      <c r="P16" s="390"/>
      <c r="Q16" s="391">
        <f>'HB4 calc HB rates'!M52</f>
        <v>149520</v>
      </c>
      <c r="R16" s="392">
        <f t="shared" si="1"/>
        <v>0.11235955056179775</v>
      </c>
      <c r="S16" s="392"/>
      <c r="T16" s="439">
        <v>9</v>
      </c>
      <c r="U16" s="439">
        <v>14</v>
      </c>
      <c r="V16" s="392"/>
      <c r="W16" s="439">
        <v>0</v>
      </c>
      <c r="X16" s="439">
        <v>6</v>
      </c>
      <c r="Y16" s="392"/>
    </row>
    <row r="17" spans="1:25" s="32" customFormat="1" ht="12.75">
      <c r="A17" s="129" t="s">
        <v>22</v>
      </c>
      <c r="B17" s="113">
        <v>37</v>
      </c>
      <c r="C17" s="113">
        <v>32</v>
      </c>
      <c r="D17" s="113">
        <v>35</v>
      </c>
      <c r="E17" s="113">
        <v>34</v>
      </c>
      <c r="F17" s="113">
        <v>38</v>
      </c>
      <c r="G17" s="113">
        <v>39</v>
      </c>
      <c r="H17" s="113">
        <v>46</v>
      </c>
      <c r="I17" s="113">
        <v>44</v>
      </c>
      <c r="J17" s="113">
        <v>45</v>
      </c>
      <c r="K17" s="113">
        <v>66</v>
      </c>
      <c r="L17" s="113">
        <v>64</v>
      </c>
      <c r="M17" s="129"/>
      <c r="N17" s="113">
        <f>'HB1 C1 calc first 5-yr aves'!H49</f>
        <v>24.4</v>
      </c>
      <c r="O17" s="606">
        <f t="shared" si="0"/>
        <v>53</v>
      </c>
      <c r="P17" s="390"/>
      <c r="Q17" s="391">
        <f>'HB4 calc HB rates'!M53</f>
        <v>370330</v>
      </c>
      <c r="R17" s="392">
        <f t="shared" si="1"/>
        <v>0.14311559960035644</v>
      </c>
      <c r="S17" s="392"/>
      <c r="T17" s="439">
        <v>33</v>
      </c>
      <c r="U17" s="439">
        <v>49</v>
      </c>
      <c r="V17" s="392"/>
      <c r="W17" s="439">
        <v>4</v>
      </c>
      <c r="X17" s="439">
        <v>15</v>
      </c>
      <c r="Y17" s="392"/>
    </row>
    <row r="18" spans="1:25" s="32" customFormat="1" ht="12.75">
      <c r="A18" s="129" t="s">
        <v>23</v>
      </c>
      <c r="B18" s="113">
        <v>23</v>
      </c>
      <c r="C18" s="113">
        <v>14</v>
      </c>
      <c r="D18" s="113">
        <v>18</v>
      </c>
      <c r="E18" s="113">
        <v>26</v>
      </c>
      <c r="F18" s="113">
        <v>31</v>
      </c>
      <c r="G18" s="113">
        <v>24</v>
      </c>
      <c r="H18" s="113">
        <v>25</v>
      </c>
      <c r="I18" s="113">
        <v>31</v>
      </c>
      <c r="J18" s="113">
        <v>51</v>
      </c>
      <c r="K18" s="113">
        <v>36</v>
      </c>
      <c r="L18" s="113">
        <v>72</v>
      </c>
      <c r="M18" s="129"/>
      <c r="N18" s="113">
        <f>'HB1 C1 calc first 5-yr aves'!H50</f>
        <v>20.6</v>
      </c>
      <c r="O18" s="606">
        <f t="shared" si="0"/>
        <v>43</v>
      </c>
      <c r="P18" s="390"/>
      <c r="Q18" s="391">
        <f>'HB4 calc HB rates'!M54</f>
        <v>304480</v>
      </c>
      <c r="R18" s="392">
        <f t="shared" si="1"/>
        <v>0.14122438255386233</v>
      </c>
      <c r="S18" s="392"/>
      <c r="T18" s="439">
        <v>20</v>
      </c>
      <c r="U18" s="439">
        <v>50</v>
      </c>
      <c r="V18" s="392"/>
      <c r="W18" s="439">
        <v>3</v>
      </c>
      <c r="X18" s="439">
        <v>22</v>
      </c>
      <c r="Y18" s="392"/>
    </row>
    <row r="19" spans="1:25" s="32" customFormat="1" ht="12.75">
      <c r="A19" s="129" t="s">
        <v>24</v>
      </c>
      <c r="B19" s="113">
        <v>41</v>
      </c>
      <c r="C19" s="113">
        <v>52</v>
      </c>
      <c r="D19" s="113">
        <v>44</v>
      </c>
      <c r="E19" s="113">
        <v>58</v>
      </c>
      <c r="F19" s="113">
        <v>31</v>
      </c>
      <c r="G19" s="113">
        <v>50</v>
      </c>
      <c r="H19" s="113">
        <v>36</v>
      </c>
      <c r="I19" s="113">
        <v>69</v>
      </c>
      <c r="J19" s="113">
        <v>68</v>
      </c>
      <c r="K19" s="113">
        <v>85</v>
      </c>
      <c r="L19" s="113">
        <v>92</v>
      </c>
      <c r="M19" s="129"/>
      <c r="N19" s="113">
        <f>'HB1 C1 calc first 5-yr aves'!H51</f>
        <v>39</v>
      </c>
      <c r="O19" s="606">
        <f t="shared" si="0"/>
        <v>70</v>
      </c>
      <c r="P19" s="390"/>
      <c r="Q19" s="391">
        <f>'HB4 calc HB rates'!M55</f>
        <v>588100</v>
      </c>
      <c r="R19" s="392">
        <f t="shared" si="1"/>
        <v>0.11902737629654821</v>
      </c>
      <c r="S19" s="392"/>
      <c r="T19" s="439">
        <v>35</v>
      </c>
      <c r="U19" s="439">
        <v>68</v>
      </c>
      <c r="V19" s="392"/>
      <c r="W19" s="439">
        <v>6</v>
      </c>
      <c r="X19" s="439">
        <v>24</v>
      </c>
      <c r="Y19" s="392"/>
    </row>
    <row r="20" spans="1:25" s="32" customFormat="1" ht="14.25">
      <c r="A20" s="354" t="s">
        <v>289</v>
      </c>
      <c r="B20" s="113">
        <v>188</v>
      </c>
      <c r="C20" s="113">
        <v>193</v>
      </c>
      <c r="D20" s="113">
        <v>158</v>
      </c>
      <c r="E20" s="113">
        <v>183</v>
      </c>
      <c r="F20" s="113">
        <v>187</v>
      </c>
      <c r="G20" s="113">
        <v>138</v>
      </c>
      <c r="H20" s="113">
        <v>189</v>
      </c>
      <c r="I20" s="113">
        <v>221</v>
      </c>
      <c r="J20" s="113">
        <v>257</v>
      </c>
      <c r="K20" s="113">
        <v>280</v>
      </c>
      <c r="L20" s="113">
        <v>394</v>
      </c>
      <c r="M20" s="129"/>
      <c r="N20" s="113">
        <f>'HB1 C1 calc first 5-yr aves'!H52</f>
        <v>149.4</v>
      </c>
      <c r="O20" s="606">
        <f t="shared" si="0"/>
        <v>268.2</v>
      </c>
      <c r="P20" s="390"/>
      <c r="Q20" s="391">
        <f>'HB4 calc HB rates'!M56</f>
        <v>1161370</v>
      </c>
      <c r="R20" s="392">
        <f t="shared" si="1"/>
        <v>0.23093415535100786</v>
      </c>
      <c r="S20" s="392"/>
      <c r="T20" s="439">
        <v>143</v>
      </c>
      <c r="U20" s="439">
        <v>281</v>
      </c>
      <c r="V20" s="392"/>
      <c r="W20" s="439">
        <v>45</v>
      </c>
      <c r="X20" s="439">
        <v>113</v>
      </c>
      <c r="Y20" s="392"/>
    </row>
    <row r="21" spans="1:25" s="32" customFormat="1" ht="14.25">
      <c r="A21" s="354" t="s">
        <v>290</v>
      </c>
      <c r="B21" s="113">
        <v>24</v>
      </c>
      <c r="C21" s="113">
        <v>21</v>
      </c>
      <c r="D21" s="113">
        <v>10</v>
      </c>
      <c r="E21" s="113">
        <v>33</v>
      </c>
      <c r="F21" s="113">
        <v>22</v>
      </c>
      <c r="G21" s="113">
        <v>18</v>
      </c>
      <c r="H21" s="113">
        <v>25</v>
      </c>
      <c r="I21" s="113">
        <v>35</v>
      </c>
      <c r="J21" s="113">
        <v>29</v>
      </c>
      <c r="K21" s="113">
        <v>32</v>
      </c>
      <c r="L21" s="113">
        <v>45</v>
      </c>
      <c r="M21" s="129"/>
      <c r="N21" s="113">
        <f>'HB1 C1 calc first 5-yr aves'!H53</f>
        <v>15.399999999999999</v>
      </c>
      <c r="O21" s="606">
        <f t="shared" si="0"/>
        <v>33.200000000000003</v>
      </c>
      <c r="P21" s="390"/>
      <c r="Q21" s="391">
        <f>'HB4 calc HB rates'!M57</f>
        <v>321900</v>
      </c>
      <c r="R21" s="392">
        <f t="shared" si="1"/>
        <v>0.10313762037899969</v>
      </c>
      <c r="S21" s="392"/>
      <c r="T21" s="439">
        <v>15</v>
      </c>
      <c r="U21" s="439">
        <v>36</v>
      </c>
      <c r="V21" s="392"/>
      <c r="W21" s="439">
        <v>9</v>
      </c>
      <c r="X21" s="439">
        <v>9</v>
      </c>
      <c r="Y21" s="392"/>
    </row>
    <row r="22" spans="1:25" s="32" customFormat="1" ht="12.75">
      <c r="A22" s="129" t="s">
        <v>25</v>
      </c>
      <c r="B22" s="113">
        <v>53</v>
      </c>
      <c r="C22" s="113">
        <v>54</v>
      </c>
      <c r="D22" s="113">
        <v>62</v>
      </c>
      <c r="E22" s="113">
        <v>61</v>
      </c>
      <c r="F22" s="113">
        <v>67</v>
      </c>
      <c r="G22" s="113">
        <v>75</v>
      </c>
      <c r="H22" s="113">
        <v>67</v>
      </c>
      <c r="I22" s="113">
        <v>73</v>
      </c>
      <c r="J22" s="113">
        <v>113</v>
      </c>
      <c r="K22" s="113">
        <v>102</v>
      </c>
      <c r="L22" s="113">
        <v>130</v>
      </c>
      <c r="M22" s="129"/>
      <c r="N22" s="113">
        <f>'HB1 C1 calc first 5-yr aves'!H54</f>
        <v>47</v>
      </c>
      <c r="O22" s="606">
        <f t="shared" si="0"/>
        <v>97</v>
      </c>
      <c r="P22" s="390"/>
      <c r="Q22" s="391">
        <f>'HB4 calc HB rates'!M58</f>
        <v>656490</v>
      </c>
      <c r="R22" s="392">
        <f t="shared" si="1"/>
        <v>0.14775548751694617</v>
      </c>
      <c r="S22" s="392"/>
      <c r="T22" s="439">
        <v>44</v>
      </c>
      <c r="U22" s="439">
        <v>97</v>
      </c>
      <c r="V22" s="392"/>
      <c r="W22" s="439">
        <v>9</v>
      </c>
      <c r="X22" s="439">
        <v>33</v>
      </c>
      <c r="Y22" s="392"/>
    </row>
    <row r="23" spans="1:25" s="32" customFormat="1" ht="12.75">
      <c r="A23" s="129" t="s">
        <v>26</v>
      </c>
      <c r="B23" s="113">
        <v>94</v>
      </c>
      <c r="C23" s="113">
        <v>81</v>
      </c>
      <c r="D23" s="113">
        <v>73</v>
      </c>
      <c r="E23" s="113">
        <v>73</v>
      </c>
      <c r="F23" s="113">
        <v>90</v>
      </c>
      <c r="G23" s="113">
        <v>90</v>
      </c>
      <c r="H23" s="113">
        <v>105</v>
      </c>
      <c r="I23" s="113">
        <v>100</v>
      </c>
      <c r="J23" s="113">
        <v>128</v>
      </c>
      <c r="K23" s="113">
        <v>137</v>
      </c>
      <c r="L23" s="113">
        <v>152</v>
      </c>
      <c r="M23" s="129"/>
      <c r="N23" s="113">
        <f>'HB1 C1 calc first 5-yr aves'!H55</f>
        <v>57.6</v>
      </c>
      <c r="O23" s="606">
        <f t="shared" si="0"/>
        <v>124.4</v>
      </c>
      <c r="P23" s="390"/>
      <c r="Q23" s="391">
        <f>'HB4 calc HB rates'!M59</f>
        <v>880000</v>
      </c>
      <c r="R23" s="392">
        <f t="shared" si="1"/>
        <v>0.14136363636363636</v>
      </c>
      <c r="S23" s="392"/>
      <c r="T23" s="439">
        <v>78</v>
      </c>
      <c r="U23" s="439">
        <v>108</v>
      </c>
      <c r="V23" s="392"/>
      <c r="W23" s="439">
        <v>16</v>
      </c>
      <c r="X23" s="439">
        <v>44</v>
      </c>
      <c r="Y23" s="392"/>
    </row>
    <row r="24" spans="1:25" s="32" customFormat="1" ht="12.75">
      <c r="A24" s="129" t="s">
        <v>27</v>
      </c>
      <c r="B24" s="113">
        <v>1</v>
      </c>
      <c r="C24" s="113">
        <v>0</v>
      </c>
      <c r="D24" s="113">
        <v>2</v>
      </c>
      <c r="E24" s="129">
        <v>0</v>
      </c>
      <c r="F24" s="113">
        <v>1</v>
      </c>
      <c r="G24" s="113">
        <v>1</v>
      </c>
      <c r="H24" s="113">
        <v>0</v>
      </c>
      <c r="I24" s="113">
        <v>1</v>
      </c>
      <c r="J24" s="113">
        <v>1</v>
      </c>
      <c r="K24" s="113">
        <v>1</v>
      </c>
      <c r="L24" s="113">
        <v>3</v>
      </c>
      <c r="M24" s="129"/>
      <c r="N24" s="113">
        <f>'HB1 C1 calc first 5-yr aves'!H56</f>
        <v>0.4</v>
      </c>
      <c r="O24" s="606">
        <f t="shared" si="0"/>
        <v>1.2</v>
      </c>
      <c r="P24" s="390"/>
      <c r="Q24" s="391">
        <f>'HB4 calc HB rates'!M60</f>
        <v>21850</v>
      </c>
      <c r="R24" s="392">
        <f t="shared" si="1"/>
        <v>5.4919908466819219E-2</v>
      </c>
      <c r="S24" s="392"/>
      <c r="T24" s="439">
        <v>1</v>
      </c>
      <c r="U24" s="439">
        <v>3</v>
      </c>
      <c r="V24" s="392"/>
      <c r="W24" s="439">
        <v>0</v>
      </c>
      <c r="X24" s="439">
        <v>0</v>
      </c>
      <c r="Y24" s="392"/>
    </row>
    <row r="25" spans="1:25" s="32" customFormat="1" ht="12.75">
      <c r="A25" s="129" t="s">
        <v>28</v>
      </c>
      <c r="B25" s="113">
        <v>1</v>
      </c>
      <c r="C25" s="113">
        <v>0</v>
      </c>
      <c r="D25" s="113">
        <v>2</v>
      </c>
      <c r="E25" s="113">
        <v>3</v>
      </c>
      <c r="F25" s="113">
        <v>2</v>
      </c>
      <c r="G25" s="113">
        <v>0</v>
      </c>
      <c r="H25" s="113">
        <v>4</v>
      </c>
      <c r="I25" s="113">
        <v>1</v>
      </c>
      <c r="J25" s="113">
        <v>1</v>
      </c>
      <c r="K25" s="113">
        <v>2</v>
      </c>
      <c r="L25" s="113">
        <v>0</v>
      </c>
      <c r="M25" s="129"/>
      <c r="N25" s="113">
        <f>'HB1 C1 calc first 5-yr aves'!H57</f>
        <v>1.2</v>
      </c>
      <c r="O25" s="606">
        <f t="shared" si="0"/>
        <v>1.6</v>
      </c>
      <c r="P25" s="390"/>
      <c r="Q25" s="391">
        <f>'HB4 calc HB rates'!M61</f>
        <v>23200</v>
      </c>
      <c r="R25" s="392">
        <f t="shared" si="1"/>
        <v>6.8965517241379309E-2</v>
      </c>
      <c r="S25" s="392"/>
      <c r="T25" s="439">
        <v>1</v>
      </c>
      <c r="U25" s="439">
        <v>0</v>
      </c>
      <c r="V25" s="392"/>
      <c r="W25" s="439">
        <v>0</v>
      </c>
      <c r="X25" s="439">
        <v>0</v>
      </c>
      <c r="Y25" s="392"/>
    </row>
    <row r="26" spans="1:25" s="32" customFormat="1" ht="12.75">
      <c r="A26" s="129" t="s">
        <v>29</v>
      </c>
      <c r="B26" s="113">
        <v>53</v>
      </c>
      <c r="C26" s="113">
        <v>44</v>
      </c>
      <c r="D26" s="113">
        <v>34</v>
      </c>
      <c r="E26" s="113">
        <v>45</v>
      </c>
      <c r="F26" s="113">
        <v>55</v>
      </c>
      <c r="G26" s="113">
        <v>37</v>
      </c>
      <c r="H26" s="113">
        <v>48</v>
      </c>
      <c r="I26" s="113">
        <v>63</v>
      </c>
      <c r="J26" s="113">
        <v>62</v>
      </c>
      <c r="K26" s="113">
        <v>94</v>
      </c>
      <c r="L26" s="113">
        <v>109</v>
      </c>
      <c r="M26" s="129"/>
      <c r="N26" s="113">
        <f>'HB1 C1 calc first 5-yr aves'!H58</f>
        <v>33.200000000000003</v>
      </c>
      <c r="O26" s="606">
        <f t="shared" si="0"/>
        <v>75.2</v>
      </c>
      <c r="P26" s="390"/>
      <c r="Q26" s="391">
        <f>'HB4 calc HB rates'!M62</f>
        <v>415470</v>
      </c>
      <c r="R26" s="392">
        <f t="shared" si="1"/>
        <v>0.18099983151611429</v>
      </c>
      <c r="S26" s="392"/>
      <c r="T26" s="439">
        <v>41</v>
      </c>
      <c r="U26" s="439">
        <v>79</v>
      </c>
      <c r="V26" s="392"/>
      <c r="W26" s="439">
        <v>12</v>
      </c>
      <c r="X26" s="439">
        <v>30</v>
      </c>
      <c r="Y26" s="392"/>
    </row>
    <row r="27" spans="1:25" s="32" customFormat="1" ht="12.75">
      <c r="A27" s="129" t="s">
        <v>30</v>
      </c>
      <c r="B27" s="113">
        <v>3</v>
      </c>
      <c r="C27" s="113">
        <v>2</v>
      </c>
      <c r="D27" s="113">
        <v>1</v>
      </c>
      <c r="E27" s="113">
        <v>1</v>
      </c>
      <c r="F27" s="113">
        <v>1</v>
      </c>
      <c r="G27" s="113">
        <v>2</v>
      </c>
      <c r="H27" s="113">
        <v>1</v>
      </c>
      <c r="I27" s="113">
        <v>1</v>
      </c>
      <c r="J27" s="113">
        <v>1</v>
      </c>
      <c r="K27" s="113">
        <v>3</v>
      </c>
      <c r="L27" s="113">
        <v>2</v>
      </c>
      <c r="M27" s="393"/>
      <c r="N27" s="113">
        <f>'HB1 C1 calc first 5-yr aves'!H59</f>
        <v>1</v>
      </c>
      <c r="O27" s="606">
        <f t="shared" si="0"/>
        <v>1.6</v>
      </c>
      <c r="P27" s="390"/>
      <c r="Q27" s="391">
        <f>'HB4 calc HB rates'!M63</f>
        <v>26900</v>
      </c>
      <c r="R27" s="392">
        <f t="shared" si="1"/>
        <v>5.9479553903345722E-2</v>
      </c>
      <c r="S27" s="392"/>
      <c r="T27" s="439">
        <v>3</v>
      </c>
      <c r="U27" s="439">
        <v>2</v>
      </c>
      <c r="V27" s="392"/>
      <c r="W27" s="439">
        <v>0</v>
      </c>
      <c r="X27" s="439">
        <v>0</v>
      </c>
      <c r="Y27" s="392"/>
    </row>
    <row r="28" spans="1:25" s="32" customFormat="1" ht="6" customHeight="1">
      <c r="A28" s="129"/>
      <c r="B28" s="113"/>
      <c r="C28" s="113"/>
      <c r="D28" s="113"/>
      <c r="E28" s="113"/>
      <c r="F28" s="113"/>
      <c r="G28" s="113"/>
      <c r="H28" s="113"/>
      <c r="I28" s="113"/>
      <c r="J28" s="113"/>
      <c r="K28" s="113"/>
      <c r="L28" s="113"/>
      <c r="M28" s="393"/>
      <c r="N28" s="113"/>
      <c r="O28" s="388"/>
      <c r="P28" s="390"/>
      <c r="Q28" s="391"/>
      <c r="R28" s="392"/>
      <c r="S28" s="392"/>
      <c r="T28" s="392"/>
      <c r="U28" s="392"/>
      <c r="V28" s="392"/>
      <c r="W28" s="392"/>
      <c r="X28" s="392"/>
      <c r="Y28" s="392"/>
    </row>
    <row r="29" spans="1:25" s="32" customFormat="1" ht="14.25">
      <c r="A29" s="1142" t="s">
        <v>382</v>
      </c>
      <c r="B29" s="1142"/>
      <c r="C29" s="1142"/>
      <c r="D29" s="1142"/>
      <c r="E29" s="1142"/>
      <c r="F29" s="113"/>
      <c r="G29" s="113"/>
      <c r="H29" s="113"/>
      <c r="I29" s="113"/>
      <c r="J29" s="113"/>
      <c r="K29" s="113"/>
      <c r="L29" s="113"/>
      <c r="M29" s="393"/>
      <c r="N29" s="113"/>
      <c r="O29" s="388"/>
      <c r="P29" s="390"/>
      <c r="Q29" s="391"/>
      <c r="R29" s="392"/>
      <c r="S29" s="392"/>
      <c r="T29" s="392"/>
      <c r="U29" s="392"/>
      <c r="V29" s="392"/>
      <c r="W29" s="392"/>
      <c r="X29" s="392"/>
      <c r="Y29" s="392"/>
    </row>
    <row r="30" spans="1:25" s="32" customFormat="1" ht="6" customHeight="1">
      <c r="A30" s="129"/>
      <c r="B30" s="113"/>
      <c r="C30" s="113"/>
      <c r="D30" s="113"/>
      <c r="E30" s="113"/>
      <c r="F30" s="113"/>
      <c r="G30" s="113"/>
      <c r="H30" s="113"/>
      <c r="I30" s="113"/>
      <c r="J30" s="113"/>
      <c r="K30" s="113"/>
      <c r="L30" s="113"/>
      <c r="M30" s="393"/>
      <c r="N30" s="113"/>
      <c r="O30" s="388"/>
      <c r="P30" s="390"/>
      <c r="Q30" s="391"/>
      <c r="R30" s="392"/>
      <c r="S30" s="392"/>
      <c r="T30" s="392"/>
      <c r="U30" s="392"/>
      <c r="V30" s="392"/>
      <c r="W30" s="392"/>
      <c r="X30" s="392"/>
      <c r="Y30" s="392"/>
    </row>
    <row r="31" spans="1:25" s="32" customFormat="1" ht="12.75">
      <c r="A31" s="379" t="s">
        <v>18</v>
      </c>
      <c r="B31" s="147">
        <v>16</v>
      </c>
      <c r="C31" s="147">
        <v>25</v>
      </c>
      <c r="D31" s="147">
        <v>27</v>
      </c>
      <c r="E31" s="147">
        <v>22</v>
      </c>
      <c r="F31" s="147">
        <v>23</v>
      </c>
      <c r="G31" s="147">
        <v>30</v>
      </c>
      <c r="H31" s="147">
        <v>7</v>
      </c>
      <c r="I31" s="147">
        <v>1</v>
      </c>
      <c r="J31" s="147">
        <v>3</v>
      </c>
      <c r="K31" s="147">
        <v>1</v>
      </c>
      <c r="L31" s="147">
        <v>0</v>
      </c>
      <c r="M31" s="386"/>
      <c r="N31" s="147"/>
      <c r="O31" s="369"/>
      <c r="P31" s="394"/>
      <c r="Q31" s="223"/>
      <c r="R31" s="387"/>
      <c r="S31" s="387"/>
      <c r="T31" s="387"/>
      <c r="U31" s="387"/>
      <c r="V31" s="387"/>
      <c r="W31" s="387"/>
      <c r="X31" s="387"/>
      <c r="Y31" s="392"/>
    </row>
    <row r="32" spans="1:25" s="32" customFormat="1" ht="6" customHeight="1">
      <c r="A32" s="129"/>
      <c r="B32" s="113"/>
      <c r="C32" s="113"/>
      <c r="D32" s="113"/>
      <c r="E32" s="113"/>
      <c r="F32" s="113"/>
      <c r="G32" s="113"/>
      <c r="H32" s="113"/>
      <c r="I32" s="113"/>
      <c r="J32" s="113"/>
      <c r="K32" s="113"/>
      <c r="L32" s="113"/>
      <c r="M32" s="393"/>
      <c r="N32" s="113"/>
      <c r="O32" s="388"/>
      <c r="P32" s="390"/>
      <c r="Q32" s="391"/>
      <c r="R32" s="392"/>
      <c r="S32" s="392"/>
      <c r="T32" s="392"/>
      <c r="U32" s="392"/>
      <c r="V32" s="392"/>
      <c r="W32" s="392"/>
      <c r="X32" s="392"/>
      <c r="Y32" s="392"/>
    </row>
    <row r="33" spans="1:25" s="32" customFormat="1" ht="12.75">
      <c r="A33" s="129" t="s">
        <v>19</v>
      </c>
      <c r="B33" s="113">
        <v>0</v>
      </c>
      <c r="C33" s="113">
        <v>1</v>
      </c>
      <c r="D33" s="113">
        <v>2</v>
      </c>
      <c r="E33" s="113">
        <v>2</v>
      </c>
      <c r="F33" s="113">
        <v>1</v>
      </c>
      <c r="G33" s="113">
        <v>1</v>
      </c>
      <c r="H33" s="113">
        <v>2</v>
      </c>
      <c r="I33" s="113">
        <v>0</v>
      </c>
      <c r="J33" s="113">
        <v>0</v>
      </c>
      <c r="K33" s="113">
        <v>0</v>
      </c>
      <c r="L33" s="113">
        <v>0</v>
      </c>
      <c r="M33" s="393"/>
      <c r="N33" s="113"/>
      <c r="O33" s="388"/>
      <c r="P33" s="390"/>
      <c r="Q33" s="391"/>
      <c r="R33" s="392"/>
      <c r="S33" s="392"/>
      <c r="T33" s="392"/>
      <c r="U33" s="392"/>
      <c r="V33" s="392"/>
      <c r="W33" s="392"/>
      <c r="X33" s="392"/>
      <c r="Y33" s="392"/>
    </row>
    <row r="34" spans="1:25" s="32" customFormat="1" ht="12.75">
      <c r="A34" s="129" t="s">
        <v>20</v>
      </c>
      <c r="B34" s="113">
        <v>0</v>
      </c>
      <c r="C34" s="113">
        <v>0</v>
      </c>
      <c r="D34" s="113">
        <v>0</v>
      </c>
      <c r="E34" s="113">
        <v>2</v>
      </c>
      <c r="F34" s="113">
        <v>0</v>
      </c>
      <c r="G34" s="113">
        <v>0</v>
      </c>
      <c r="H34" s="113">
        <v>0</v>
      </c>
      <c r="I34" s="113">
        <v>0</v>
      </c>
      <c r="J34" s="113">
        <v>0</v>
      </c>
      <c r="K34" s="113">
        <v>0</v>
      </c>
      <c r="L34" s="113">
        <v>0</v>
      </c>
      <c r="M34" s="393"/>
      <c r="N34" s="113"/>
      <c r="O34" s="388"/>
      <c r="P34" s="390"/>
      <c r="Q34" s="391"/>
      <c r="R34" s="392"/>
      <c r="S34" s="392"/>
      <c r="T34" s="392"/>
      <c r="U34" s="392"/>
      <c r="V34" s="392"/>
      <c r="W34" s="392"/>
      <c r="X34" s="392"/>
      <c r="Y34" s="392"/>
    </row>
    <row r="35" spans="1:25" s="32" customFormat="1" ht="12.75">
      <c r="A35" s="129" t="s">
        <v>21</v>
      </c>
      <c r="B35" s="113">
        <v>0</v>
      </c>
      <c r="C35" s="113">
        <v>1</v>
      </c>
      <c r="D35" s="113">
        <v>0</v>
      </c>
      <c r="E35" s="113">
        <v>1</v>
      </c>
      <c r="F35" s="113">
        <v>0</v>
      </c>
      <c r="G35" s="113">
        <v>1</v>
      </c>
      <c r="H35" s="113">
        <v>0</v>
      </c>
      <c r="I35" s="113">
        <v>0</v>
      </c>
      <c r="J35" s="113">
        <v>0</v>
      </c>
      <c r="K35" s="113">
        <v>0</v>
      </c>
      <c r="L35" s="113">
        <v>0</v>
      </c>
      <c r="M35" s="393"/>
      <c r="N35" s="113"/>
      <c r="O35" s="388"/>
      <c r="P35" s="390"/>
      <c r="Q35" s="391"/>
      <c r="R35" s="392"/>
      <c r="S35" s="392"/>
      <c r="T35" s="392"/>
      <c r="U35" s="392"/>
      <c r="V35" s="392"/>
      <c r="W35" s="392"/>
      <c r="X35" s="392"/>
      <c r="Y35" s="392"/>
    </row>
    <row r="36" spans="1:25" s="32" customFormat="1" ht="12.75">
      <c r="A36" s="129" t="s">
        <v>22</v>
      </c>
      <c r="B36" s="113">
        <v>0</v>
      </c>
      <c r="C36" s="113">
        <v>2</v>
      </c>
      <c r="D36" s="113">
        <v>3</v>
      </c>
      <c r="E36" s="113">
        <v>2</v>
      </c>
      <c r="F36" s="113">
        <v>3</v>
      </c>
      <c r="G36" s="113">
        <v>1</v>
      </c>
      <c r="H36" s="113">
        <v>0</v>
      </c>
      <c r="I36" s="113">
        <v>0</v>
      </c>
      <c r="J36" s="113">
        <v>0</v>
      </c>
      <c r="K36" s="113">
        <v>0</v>
      </c>
      <c r="L36" s="113">
        <v>0</v>
      </c>
      <c r="M36" s="393"/>
      <c r="N36" s="113"/>
      <c r="O36" s="388"/>
      <c r="P36" s="390"/>
      <c r="Q36" s="391"/>
      <c r="R36" s="392"/>
      <c r="S36" s="392"/>
      <c r="T36" s="392"/>
      <c r="U36" s="392"/>
      <c r="V36" s="392"/>
      <c r="W36" s="392"/>
      <c r="X36" s="392"/>
      <c r="Y36" s="392"/>
    </row>
    <row r="37" spans="1:25" s="32" customFormat="1" ht="12.75">
      <c r="A37" s="129" t="s">
        <v>23</v>
      </c>
      <c r="B37" s="113">
        <v>1</v>
      </c>
      <c r="C37" s="113">
        <v>1</v>
      </c>
      <c r="D37" s="113">
        <v>0</v>
      </c>
      <c r="E37" s="113">
        <v>0</v>
      </c>
      <c r="F37" s="113">
        <v>1</v>
      </c>
      <c r="G37" s="113">
        <v>0</v>
      </c>
      <c r="H37" s="113">
        <v>0</v>
      </c>
      <c r="I37" s="113">
        <v>0</v>
      </c>
      <c r="J37" s="113">
        <v>0</v>
      </c>
      <c r="K37" s="113">
        <v>0</v>
      </c>
      <c r="L37" s="113">
        <v>0</v>
      </c>
      <c r="M37" s="393"/>
      <c r="N37" s="113"/>
      <c r="O37" s="388"/>
      <c r="P37" s="390"/>
      <c r="Q37" s="391"/>
      <c r="R37" s="392"/>
      <c r="S37" s="392"/>
      <c r="T37" s="392"/>
      <c r="U37" s="392"/>
      <c r="V37" s="392"/>
      <c r="W37" s="392"/>
      <c r="X37" s="392"/>
      <c r="Y37" s="392"/>
    </row>
    <row r="38" spans="1:25" s="32" customFormat="1" ht="12.75">
      <c r="A38" s="129" t="s">
        <v>24</v>
      </c>
      <c r="B38" s="113">
        <v>2</v>
      </c>
      <c r="C38" s="113">
        <v>5</v>
      </c>
      <c r="D38" s="113">
        <v>3</v>
      </c>
      <c r="E38" s="113">
        <v>1</v>
      </c>
      <c r="F38" s="113">
        <v>1</v>
      </c>
      <c r="G38" s="113">
        <v>3</v>
      </c>
      <c r="H38" s="113">
        <v>1</v>
      </c>
      <c r="I38" s="113">
        <v>0</v>
      </c>
      <c r="J38" s="113">
        <v>0</v>
      </c>
      <c r="K38" s="113">
        <v>0</v>
      </c>
      <c r="L38" s="113">
        <v>0</v>
      </c>
      <c r="M38" s="393"/>
      <c r="N38" s="113"/>
      <c r="O38" s="388"/>
      <c r="P38" s="390"/>
      <c r="Q38" s="391"/>
      <c r="R38" s="392"/>
      <c r="S38" s="392"/>
      <c r="T38" s="392"/>
      <c r="U38" s="392"/>
      <c r="V38" s="392"/>
      <c r="W38" s="392"/>
      <c r="X38" s="392"/>
      <c r="Y38" s="392"/>
    </row>
    <row r="39" spans="1:25" s="32" customFormat="1" ht="14.25">
      <c r="A39" s="354" t="s">
        <v>289</v>
      </c>
      <c r="B39" s="113">
        <v>3</v>
      </c>
      <c r="C39" s="113">
        <v>4</v>
      </c>
      <c r="D39" s="113">
        <v>7</v>
      </c>
      <c r="E39" s="113">
        <v>6</v>
      </c>
      <c r="F39" s="113">
        <v>7</v>
      </c>
      <c r="G39" s="113">
        <v>6</v>
      </c>
      <c r="H39" s="113">
        <v>1</v>
      </c>
      <c r="I39" s="113">
        <v>0</v>
      </c>
      <c r="J39" s="113">
        <v>1</v>
      </c>
      <c r="K39" s="113">
        <v>1</v>
      </c>
      <c r="L39" s="113">
        <v>0</v>
      </c>
      <c r="M39" s="393"/>
      <c r="N39" s="113"/>
      <c r="O39" s="388"/>
      <c r="P39" s="390"/>
      <c r="Q39" s="391"/>
      <c r="R39" s="392"/>
      <c r="S39" s="392"/>
      <c r="T39" s="392"/>
      <c r="U39" s="392"/>
      <c r="V39" s="392"/>
      <c r="W39" s="392"/>
      <c r="X39" s="392"/>
      <c r="Y39" s="392"/>
    </row>
    <row r="40" spans="1:25" s="32" customFormat="1" ht="14.25">
      <c r="A40" s="354" t="s">
        <v>290</v>
      </c>
      <c r="B40" s="113">
        <v>0</v>
      </c>
      <c r="C40" s="113">
        <v>1</v>
      </c>
      <c r="D40" s="113">
        <v>3</v>
      </c>
      <c r="E40" s="113">
        <v>3</v>
      </c>
      <c r="F40" s="113">
        <v>2</v>
      </c>
      <c r="G40" s="113">
        <v>1</v>
      </c>
      <c r="H40" s="113">
        <v>0</v>
      </c>
      <c r="I40" s="113">
        <v>0</v>
      </c>
      <c r="J40" s="113">
        <v>0</v>
      </c>
      <c r="K40" s="113">
        <v>0</v>
      </c>
      <c r="L40" s="113">
        <v>0</v>
      </c>
      <c r="M40" s="393"/>
      <c r="N40" s="113"/>
      <c r="O40" s="388"/>
      <c r="P40" s="390"/>
      <c r="Q40" s="391"/>
      <c r="R40" s="392"/>
      <c r="S40" s="392"/>
      <c r="T40" s="392"/>
      <c r="U40" s="392"/>
      <c r="V40" s="392"/>
      <c r="W40" s="392"/>
      <c r="X40" s="392"/>
      <c r="Y40" s="392"/>
    </row>
    <row r="41" spans="1:25" s="32" customFormat="1" ht="12.75">
      <c r="A41" s="129" t="s">
        <v>25</v>
      </c>
      <c r="B41" s="113">
        <v>2</v>
      </c>
      <c r="C41" s="113">
        <v>5</v>
      </c>
      <c r="D41" s="113">
        <v>3</v>
      </c>
      <c r="E41" s="113">
        <v>2</v>
      </c>
      <c r="F41" s="113">
        <v>6</v>
      </c>
      <c r="G41" s="113">
        <v>5</v>
      </c>
      <c r="H41" s="113">
        <v>0</v>
      </c>
      <c r="I41" s="113">
        <v>0</v>
      </c>
      <c r="J41" s="113">
        <v>0</v>
      </c>
      <c r="K41" s="113">
        <v>0</v>
      </c>
      <c r="L41" s="113">
        <v>0</v>
      </c>
      <c r="M41" s="393"/>
      <c r="N41" s="113"/>
      <c r="O41" s="388"/>
      <c r="P41" s="390"/>
      <c r="Q41" s="391"/>
      <c r="R41" s="392"/>
      <c r="S41" s="392"/>
      <c r="T41" s="392"/>
      <c r="U41" s="392"/>
      <c r="V41" s="392"/>
      <c r="W41" s="392"/>
      <c r="X41" s="392"/>
      <c r="Y41" s="392"/>
    </row>
    <row r="42" spans="1:25" s="32" customFormat="1" ht="12.75">
      <c r="A42" s="129" t="s">
        <v>26</v>
      </c>
      <c r="B42" s="113">
        <v>4</v>
      </c>
      <c r="C42" s="113">
        <v>3</v>
      </c>
      <c r="D42" s="113">
        <v>2</v>
      </c>
      <c r="E42" s="113">
        <v>0</v>
      </c>
      <c r="F42" s="113">
        <v>2</v>
      </c>
      <c r="G42" s="113">
        <v>6</v>
      </c>
      <c r="H42" s="113">
        <v>2</v>
      </c>
      <c r="I42" s="113">
        <v>0</v>
      </c>
      <c r="J42" s="113">
        <v>1</v>
      </c>
      <c r="K42" s="113">
        <v>0</v>
      </c>
      <c r="L42" s="113">
        <v>0</v>
      </c>
      <c r="M42" s="393"/>
      <c r="N42" s="113"/>
      <c r="O42" s="388"/>
      <c r="P42" s="390"/>
      <c r="Q42" s="391"/>
      <c r="R42" s="392"/>
      <c r="S42" s="392"/>
      <c r="T42" s="392"/>
      <c r="U42" s="392"/>
      <c r="V42" s="392"/>
      <c r="W42" s="392"/>
      <c r="X42" s="392"/>
      <c r="Y42" s="392"/>
    </row>
    <row r="43" spans="1:25" s="32" customFormat="1" ht="12.75">
      <c r="A43" s="129" t="s">
        <v>27</v>
      </c>
      <c r="B43" s="113">
        <v>0</v>
      </c>
      <c r="C43" s="113">
        <v>0</v>
      </c>
      <c r="D43" s="113">
        <v>0</v>
      </c>
      <c r="E43" s="113">
        <v>1</v>
      </c>
      <c r="F43" s="113">
        <v>0</v>
      </c>
      <c r="G43" s="113">
        <v>0</v>
      </c>
      <c r="H43" s="113">
        <v>0</v>
      </c>
      <c r="I43" s="113">
        <v>0</v>
      </c>
      <c r="J43" s="113">
        <v>0</v>
      </c>
      <c r="K43" s="113">
        <v>0</v>
      </c>
      <c r="L43" s="113">
        <v>0</v>
      </c>
      <c r="M43" s="393"/>
      <c r="N43" s="113"/>
      <c r="O43" s="388"/>
      <c r="P43" s="390"/>
      <c r="Q43" s="391"/>
      <c r="R43" s="392"/>
      <c r="S43" s="392"/>
      <c r="T43" s="392"/>
      <c r="U43" s="392"/>
      <c r="V43" s="392"/>
      <c r="W43" s="392"/>
      <c r="X43" s="392"/>
      <c r="Y43" s="392"/>
    </row>
    <row r="44" spans="1:25" s="32" customFormat="1" ht="12.75">
      <c r="A44" s="129" t="s">
        <v>28</v>
      </c>
      <c r="B44" s="113">
        <v>0</v>
      </c>
      <c r="C44" s="113">
        <v>0</v>
      </c>
      <c r="D44" s="113">
        <v>0</v>
      </c>
      <c r="E44" s="113">
        <v>0</v>
      </c>
      <c r="F44" s="113">
        <v>0</v>
      </c>
      <c r="G44" s="113">
        <v>0</v>
      </c>
      <c r="H44" s="113">
        <v>0</v>
      </c>
      <c r="I44" s="113">
        <v>0</v>
      </c>
      <c r="J44" s="113">
        <v>0</v>
      </c>
      <c r="K44" s="113">
        <v>0</v>
      </c>
      <c r="L44" s="113">
        <v>0</v>
      </c>
      <c r="M44" s="393"/>
      <c r="N44" s="113"/>
      <c r="O44" s="388"/>
      <c r="P44" s="390"/>
      <c r="Q44" s="391"/>
      <c r="R44" s="392"/>
      <c r="S44" s="392"/>
      <c r="T44" s="392"/>
      <c r="U44" s="392"/>
      <c r="V44" s="392"/>
      <c r="W44" s="392"/>
      <c r="X44" s="392"/>
      <c r="Y44" s="392"/>
    </row>
    <row r="45" spans="1:25" s="32" customFormat="1" ht="12.75">
      <c r="A45" s="129" t="s">
        <v>29</v>
      </c>
      <c r="B45" s="113">
        <v>4</v>
      </c>
      <c r="C45" s="113">
        <v>2</v>
      </c>
      <c r="D45" s="113">
        <v>4</v>
      </c>
      <c r="E45" s="113">
        <v>2</v>
      </c>
      <c r="F45" s="113">
        <v>0</v>
      </c>
      <c r="G45" s="113">
        <v>5</v>
      </c>
      <c r="H45" s="113">
        <v>1</v>
      </c>
      <c r="I45" s="113">
        <v>1</v>
      </c>
      <c r="J45" s="113">
        <v>1</v>
      </c>
      <c r="K45" s="113">
        <v>0</v>
      </c>
      <c r="L45" s="113">
        <v>0</v>
      </c>
      <c r="M45" s="393"/>
      <c r="N45" s="113"/>
      <c r="O45" s="388"/>
      <c r="P45" s="390"/>
      <c r="Q45" s="391"/>
      <c r="R45" s="392"/>
      <c r="S45" s="392"/>
      <c r="T45" s="392"/>
      <c r="U45" s="392"/>
      <c r="V45" s="392"/>
      <c r="W45" s="392"/>
      <c r="X45" s="392"/>
      <c r="Y45" s="392"/>
    </row>
    <row r="46" spans="1:25" s="32" customFormat="1" ht="12.75">
      <c r="A46" s="129" t="s">
        <v>30</v>
      </c>
      <c r="B46" s="113">
        <v>0</v>
      </c>
      <c r="C46" s="113">
        <v>0</v>
      </c>
      <c r="D46" s="113">
        <v>0</v>
      </c>
      <c r="E46" s="113">
        <v>0</v>
      </c>
      <c r="F46" s="113">
        <v>0</v>
      </c>
      <c r="G46" s="113">
        <v>1</v>
      </c>
      <c r="H46" s="113">
        <v>0</v>
      </c>
      <c r="I46" s="113">
        <v>0</v>
      </c>
      <c r="J46" s="113">
        <v>0</v>
      </c>
      <c r="K46" s="113">
        <v>0</v>
      </c>
      <c r="L46" s="113">
        <v>0</v>
      </c>
      <c r="M46" s="393"/>
      <c r="N46" s="113"/>
      <c r="O46" s="388"/>
      <c r="P46" s="390"/>
      <c r="Q46" s="391"/>
      <c r="R46" s="392"/>
      <c r="S46" s="392"/>
      <c r="T46" s="392"/>
      <c r="U46" s="392"/>
      <c r="V46" s="392"/>
      <c r="W46" s="392"/>
      <c r="X46" s="392"/>
      <c r="Y46" s="392"/>
    </row>
    <row r="47" spans="1:25" s="4" customFormat="1" ht="6" customHeight="1">
      <c r="A47" s="376"/>
      <c r="B47" s="376"/>
      <c r="C47" s="376"/>
      <c r="D47" s="376"/>
      <c r="E47" s="376"/>
      <c r="F47" s="376"/>
      <c r="G47" s="376"/>
      <c r="H47" s="376"/>
      <c r="I47" s="376"/>
      <c r="J47" s="376"/>
      <c r="K47" s="376"/>
      <c r="L47" s="376"/>
      <c r="M47" s="376"/>
      <c r="N47" s="376"/>
      <c r="O47" s="376"/>
      <c r="P47" s="376"/>
      <c r="Q47" s="376"/>
      <c r="R47" s="376"/>
      <c r="S47" s="376"/>
      <c r="T47" s="376"/>
      <c r="U47" s="376"/>
      <c r="V47" s="376"/>
      <c r="W47" s="376"/>
      <c r="X47" s="376"/>
      <c r="Y47" s="376"/>
    </row>
    <row r="48" spans="1:25" ht="6" customHeight="1">
      <c r="A48" s="374"/>
      <c r="M48" s="16"/>
      <c r="N48" s="16"/>
      <c r="O48" s="16"/>
      <c r="P48" s="16"/>
      <c r="Q48" s="16"/>
      <c r="R48" s="16"/>
      <c r="S48" s="16"/>
      <c r="T48" s="16"/>
      <c r="U48" s="16"/>
      <c r="V48" s="16"/>
      <c r="W48" s="16"/>
      <c r="X48" s="16"/>
      <c r="Y48" s="16"/>
    </row>
    <row r="49" spans="1:25" ht="11.25" customHeight="1">
      <c r="A49" s="115" t="s">
        <v>195</v>
      </c>
      <c r="M49" s="16"/>
      <c r="N49" s="16"/>
      <c r="O49" s="16"/>
      <c r="P49" s="16"/>
      <c r="Q49" s="16"/>
      <c r="R49" s="16"/>
      <c r="S49" s="16"/>
      <c r="T49" s="16"/>
      <c r="U49" s="16"/>
      <c r="V49" s="16"/>
      <c r="W49" s="16"/>
      <c r="X49" s="16"/>
      <c r="Y49" s="16"/>
    </row>
    <row r="50" spans="1:25" ht="11.25" customHeight="1">
      <c r="A50" s="1101" t="s">
        <v>212</v>
      </c>
      <c r="B50" s="1101"/>
      <c r="C50" s="1101"/>
      <c r="D50" s="1101"/>
      <c r="E50" s="1101"/>
      <c r="F50" s="1101"/>
      <c r="G50" s="1101"/>
      <c r="H50" s="1101"/>
      <c r="I50" s="1101"/>
      <c r="J50" s="1101"/>
      <c r="K50" s="1101"/>
      <c r="L50" s="1101"/>
      <c r="M50" s="1101"/>
      <c r="N50" s="1101"/>
      <c r="O50" s="1101"/>
      <c r="P50" s="1101"/>
      <c r="Q50" s="1101"/>
      <c r="R50" s="1101"/>
      <c r="S50" s="903"/>
      <c r="T50" s="903"/>
      <c r="U50" s="903"/>
      <c r="V50" s="903"/>
      <c r="W50" s="903"/>
      <c r="X50" s="903"/>
      <c r="Y50" s="16"/>
    </row>
    <row r="51" spans="1:25" ht="11.25" customHeight="1">
      <c r="A51" s="1134" t="s">
        <v>603</v>
      </c>
      <c r="B51" s="1134"/>
      <c r="C51" s="1134"/>
      <c r="D51" s="1134"/>
      <c r="E51" s="1134"/>
      <c r="F51" s="1134"/>
      <c r="G51" s="1134"/>
      <c r="H51" s="1134"/>
      <c r="I51" s="1134"/>
      <c r="J51" s="1134"/>
      <c r="K51" s="1134"/>
      <c r="L51" s="1134"/>
      <c r="M51" s="1134"/>
      <c r="N51" s="1134"/>
      <c r="O51" s="1134"/>
      <c r="P51" s="1134"/>
      <c r="Q51" s="1134"/>
      <c r="R51" s="1134"/>
      <c r="S51" s="16"/>
      <c r="T51" s="16"/>
      <c r="U51" s="16"/>
      <c r="V51" s="16"/>
      <c r="W51" s="16"/>
      <c r="X51" s="16"/>
      <c r="Y51" s="16"/>
    </row>
    <row r="52" spans="1:25" ht="11.25" customHeight="1">
      <c r="A52" s="1134"/>
      <c r="B52" s="1134"/>
      <c r="C52" s="1134"/>
      <c r="D52" s="1134"/>
      <c r="E52" s="1134"/>
      <c r="F52" s="1134"/>
      <c r="G52" s="1134"/>
      <c r="H52" s="1134"/>
      <c r="I52" s="1134"/>
      <c r="J52" s="1134"/>
      <c r="K52" s="1134"/>
      <c r="L52" s="1134"/>
      <c r="M52" s="1134"/>
      <c r="N52" s="1134"/>
      <c r="O52" s="1134"/>
      <c r="P52" s="1134"/>
      <c r="Q52" s="1134"/>
      <c r="R52" s="1134"/>
      <c r="S52" s="621"/>
      <c r="T52" s="621"/>
      <c r="U52" s="621"/>
      <c r="V52" s="621"/>
      <c r="W52" s="621"/>
      <c r="X52" s="621"/>
      <c r="Y52" s="615"/>
    </row>
    <row r="53" spans="1:25" ht="11.25" customHeight="1">
      <c r="A53" s="1134"/>
      <c r="B53" s="1134"/>
      <c r="C53" s="1134"/>
      <c r="D53" s="1134"/>
      <c r="E53" s="1134"/>
      <c r="F53" s="1134"/>
      <c r="G53" s="1134"/>
      <c r="H53" s="1134"/>
      <c r="I53" s="1134"/>
      <c r="J53" s="1134"/>
      <c r="K53" s="1134"/>
      <c r="L53" s="1134"/>
      <c r="M53" s="1134"/>
      <c r="N53" s="1134"/>
      <c r="O53" s="1134"/>
      <c r="P53" s="1134"/>
      <c r="Q53" s="1134"/>
      <c r="R53" s="1134"/>
      <c r="S53" s="621"/>
      <c r="T53" s="621"/>
      <c r="U53" s="621"/>
      <c r="V53" s="621"/>
      <c r="W53" s="621"/>
      <c r="X53" s="621"/>
      <c r="Y53" s="692"/>
    </row>
    <row r="54" spans="1:25" ht="11.25" customHeight="1">
      <c r="A54" s="1100" t="s">
        <v>383</v>
      </c>
      <c r="B54" s="1100"/>
      <c r="C54" s="1100"/>
      <c r="D54" s="1100"/>
      <c r="E54" s="1100"/>
      <c r="F54" s="1100"/>
      <c r="G54" s="1100"/>
      <c r="H54" s="1100"/>
      <c r="I54" s="1100"/>
      <c r="J54" s="1100"/>
      <c r="K54" s="1100"/>
      <c r="L54" s="1100"/>
      <c r="M54" s="1100"/>
      <c r="N54" s="1100"/>
      <c r="O54" s="1100"/>
      <c r="P54" s="1100"/>
      <c r="Q54" s="1100"/>
      <c r="R54" s="1100"/>
      <c r="S54" s="902"/>
      <c r="T54" s="620"/>
      <c r="U54" s="620"/>
      <c r="V54" s="620"/>
      <c r="W54" s="620"/>
      <c r="X54" s="620"/>
      <c r="Y54" s="475"/>
    </row>
    <row r="55" spans="1:25" ht="11.25" customHeight="1">
      <c r="A55" s="1009" t="s">
        <v>546</v>
      </c>
      <c r="B55" s="1009"/>
      <c r="C55" s="1009"/>
      <c r="D55" s="1009"/>
      <c r="E55" s="1009"/>
      <c r="F55" s="1009"/>
      <c r="G55" s="1009"/>
      <c r="H55" s="1009"/>
      <c r="I55" s="1009"/>
      <c r="J55" s="1009"/>
      <c r="K55" s="1009"/>
      <c r="L55" s="1009"/>
      <c r="M55" s="1009"/>
      <c r="N55" s="1009"/>
      <c r="O55" s="1009"/>
      <c r="P55" s="1009"/>
      <c r="Q55" s="1009"/>
      <c r="R55" s="1009"/>
      <c r="S55" s="619"/>
      <c r="T55" s="619"/>
      <c r="U55" s="619"/>
      <c r="V55" s="619"/>
      <c r="W55" s="619"/>
      <c r="X55" s="619"/>
      <c r="Y55" s="16"/>
    </row>
    <row r="56" spans="1:25" ht="11.25" customHeight="1">
      <c r="A56" s="1009"/>
      <c r="B56" s="1009"/>
      <c r="C56" s="1009"/>
      <c r="D56" s="1009"/>
      <c r="E56" s="1009"/>
      <c r="F56" s="1009"/>
      <c r="G56" s="1009"/>
      <c r="H56" s="1009"/>
      <c r="I56" s="1009"/>
      <c r="J56" s="1009"/>
      <c r="K56" s="1009"/>
      <c r="L56" s="1009"/>
      <c r="M56" s="1009"/>
      <c r="N56" s="1009"/>
      <c r="O56" s="1009"/>
      <c r="P56" s="1009"/>
      <c r="Q56" s="1009"/>
      <c r="R56" s="1009"/>
      <c r="S56" s="16"/>
      <c r="T56" s="16"/>
      <c r="U56" s="16"/>
      <c r="V56" s="16"/>
      <c r="W56" s="16"/>
      <c r="X56" s="16"/>
      <c r="Y56" s="16"/>
    </row>
    <row r="57" spans="1:25" ht="11.25" customHeight="1">
      <c r="A57" s="2"/>
      <c r="B57" s="2"/>
      <c r="C57" s="2"/>
      <c r="D57" s="2"/>
      <c r="E57" s="2"/>
      <c r="M57" s="16"/>
      <c r="N57" s="16"/>
      <c r="O57" s="16"/>
      <c r="P57" s="16"/>
      <c r="Q57" s="16"/>
      <c r="R57" s="16"/>
      <c r="S57" s="16"/>
      <c r="T57" s="16"/>
      <c r="U57" s="16"/>
      <c r="V57" s="16"/>
      <c r="W57" s="16"/>
      <c r="X57" s="16"/>
      <c r="Y57" s="16"/>
    </row>
    <row r="58" spans="1:25" ht="11.25" customHeight="1">
      <c r="A58" s="395" t="s">
        <v>704</v>
      </c>
      <c r="M58" s="16"/>
      <c r="N58" s="16"/>
      <c r="O58" s="16"/>
      <c r="P58" s="16"/>
      <c r="Q58" s="16"/>
      <c r="R58" s="16"/>
      <c r="S58" s="16"/>
      <c r="T58" s="16"/>
      <c r="U58" s="16"/>
      <c r="V58" s="16"/>
      <c r="W58" s="16"/>
      <c r="X58" s="16"/>
      <c r="Y58" s="16"/>
    </row>
    <row r="60" spans="1:25" ht="11.25" customHeight="1">
      <c r="B60" s="193"/>
      <c r="C60" s="193"/>
      <c r="D60" s="193"/>
      <c r="E60" s="193"/>
      <c r="F60" s="193"/>
      <c r="G60" s="193"/>
      <c r="H60" s="193"/>
      <c r="I60" s="193"/>
      <c r="J60" s="193"/>
      <c r="K60" s="193"/>
      <c r="L60" s="193"/>
    </row>
  </sheetData>
  <mergeCells count="32">
    <mergeCell ref="A55:R56"/>
    <mergeCell ref="W3:X3"/>
    <mergeCell ref="N3:O3"/>
    <mergeCell ref="T3:U3"/>
    <mergeCell ref="A51:R53"/>
    <mergeCell ref="A1:R1"/>
    <mergeCell ref="T1:W1"/>
    <mergeCell ref="W4:W8"/>
    <mergeCell ref="X4:X8"/>
    <mergeCell ref="R4:R8"/>
    <mergeCell ref="A3:A8"/>
    <mergeCell ref="B3:B8"/>
    <mergeCell ref="C3:C8"/>
    <mergeCell ref="D3:D8"/>
    <mergeCell ref="E3:E8"/>
    <mergeCell ref="F3:F8"/>
    <mergeCell ref="G3:G8"/>
    <mergeCell ref="H3:H8"/>
    <mergeCell ref="I3:I8"/>
    <mergeCell ref="J3:J8"/>
    <mergeCell ref="K3:K8"/>
    <mergeCell ref="L3:L8"/>
    <mergeCell ref="M3:M8"/>
    <mergeCell ref="A10:D10"/>
    <mergeCell ref="A29:E29"/>
    <mergeCell ref="A54:R54"/>
    <mergeCell ref="A50:R50"/>
    <mergeCell ref="U4:U8"/>
    <mergeCell ref="N4:N7"/>
    <mergeCell ref="O4:O7"/>
    <mergeCell ref="Q3:Q8"/>
    <mergeCell ref="T4:T8"/>
  </mergeCells>
  <phoneticPr fontId="0" type="noConversion"/>
  <hyperlinks>
    <hyperlink ref="T1" location="Contents!A1" display="back to contents"/>
  </hyperlinks>
  <printOptions horizontalCentered="1"/>
  <pageMargins left="0.39370078740157483" right="0.39370078740157483" top="0.6" bottom="0.36" header="0.39370078740157483" footer="0"/>
  <pageSetup paperSize="9" scale="81" orientation="landscape" r:id="rId1"/>
  <headerFooter alignWithMargins="0"/>
  <ignoredErrors>
    <ignoredError sqref="O12 O14:O27"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showGridLines="0" zoomScaleNormal="100" workbookViewId="0">
      <selection sqref="A1:G1"/>
    </sheetView>
  </sheetViews>
  <sheetFormatPr defaultColWidth="9.1640625" defaultRowHeight="11.25" customHeight="1"/>
  <cols>
    <col min="1" max="1" width="33.33203125" style="16" customWidth="1"/>
    <col min="2" max="2" width="16.1640625" style="16" customWidth="1"/>
    <col min="3" max="3" width="17.83203125" style="16" customWidth="1"/>
    <col min="4" max="4" width="13.83203125" style="16" customWidth="1"/>
    <col min="5" max="5" width="18.83203125" style="16" customWidth="1"/>
    <col min="6" max="6" width="13.5" style="16" customWidth="1"/>
    <col min="7" max="7" width="16.83203125" style="193" customWidth="1"/>
    <col min="8" max="8" width="3.5" style="193" customWidth="1"/>
    <col min="9" max="9" width="47.83203125" style="16" customWidth="1"/>
    <col min="10" max="11" width="12.6640625" style="16" customWidth="1"/>
    <col min="12" max="16384" width="9.1640625" style="16"/>
  </cols>
  <sheetData>
    <row r="1" spans="1:11" s="556" customFormat="1" ht="18" customHeight="1">
      <c r="A1" s="1158" t="s">
        <v>739</v>
      </c>
      <c r="B1" s="1158"/>
      <c r="C1" s="1158"/>
      <c r="D1" s="1158"/>
      <c r="E1" s="1158"/>
      <c r="F1" s="1158"/>
      <c r="G1" s="1158"/>
      <c r="H1" s="526"/>
      <c r="I1" s="943" t="s">
        <v>1376</v>
      </c>
      <c r="J1" s="943"/>
      <c r="K1" s="943"/>
    </row>
    <row r="2" spans="1:11" s="556" customFormat="1" ht="15" customHeight="1">
      <c r="A2" s="417"/>
      <c r="B2" s="557"/>
      <c r="C2" s="557"/>
      <c r="D2" s="557"/>
      <c r="E2" s="557"/>
      <c r="F2" s="557"/>
      <c r="G2" s="558"/>
      <c r="H2" s="558"/>
    </row>
    <row r="3" spans="1:11" s="222" customFormat="1" ht="12.75" customHeight="1">
      <c r="A3" s="1160" t="s">
        <v>81</v>
      </c>
      <c r="B3" s="999" t="s">
        <v>188</v>
      </c>
      <c r="C3" s="1159" t="s">
        <v>161</v>
      </c>
      <c r="D3" s="1159"/>
      <c r="E3" s="1159"/>
      <c r="F3" s="1159"/>
      <c r="G3" s="1159"/>
      <c r="H3" s="135"/>
    </row>
    <row r="4" spans="1:11" s="222" customFormat="1" ht="12.75" customHeight="1">
      <c r="A4" s="1161"/>
      <c r="B4" s="1163"/>
      <c r="C4" s="1165" t="s">
        <v>35</v>
      </c>
      <c r="D4" s="1167" t="s">
        <v>189</v>
      </c>
      <c r="E4" s="1167" t="s">
        <v>190</v>
      </c>
      <c r="F4" s="1167" t="s">
        <v>191</v>
      </c>
      <c r="G4" s="1167" t="s">
        <v>192</v>
      </c>
      <c r="H4" s="559"/>
    </row>
    <row r="5" spans="1:11" s="222" customFormat="1" ht="12.75">
      <c r="A5" s="1161"/>
      <c r="B5" s="1163"/>
      <c r="C5" s="1166"/>
      <c r="D5" s="989"/>
      <c r="E5" s="989"/>
      <c r="F5" s="989"/>
      <c r="G5" s="989"/>
      <c r="H5" s="560"/>
    </row>
    <row r="6" spans="1:11" s="222" customFormat="1" ht="12.75">
      <c r="A6" s="1162"/>
      <c r="B6" s="1164"/>
      <c r="C6" s="561" t="s">
        <v>39</v>
      </c>
      <c r="D6" s="561" t="s">
        <v>36</v>
      </c>
      <c r="E6" s="561" t="s">
        <v>37</v>
      </c>
      <c r="F6" s="561" t="s">
        <v>44</v>
      </c>
      <c r="G6" s="562" t="s">
        <v>38</v>
      </c>
      <c r="H6" s="215"/>
    </row>
    <row r="7" spans="1:11" s="222" customFormat="1" ht="12.75">
      <c r="A7" s="220"/>
      <c r="B7" s="135"/>
      <c r="C7" s="213"/>
      <c r="D7" s="213"/>
      <c r="E7" s="213"/>
      <c r="F7" s="213"/>
      <c r="G7" s="215"/>
      <c r="H7" s="215"/>
    </row>
    <row r="8" spans="1:11" s="222" customFormat="1" ht="12.75">
      <c r="A8" s="563" t="s">
        <v>274</v>
      </c>
      <c r="B8" s="135"/>
      <c r="C8" s="213"/>
      <c r="D8" s="213"/>
      <c r="E8" s="213"/>
      <c r="F8" s="213"/>
      <c r="G8" s="215"/>
      <c r="H8" s="215"/>
    </row>
    <row r="9" spans="1:11" s="222" customFormat="1" ht="12.75">
      <c r="A9" s="220"/>
      <c r="B9" s="135"/>
      <c r="C9" s="213"/>
      <c r="D9" s="213"/>
      <c r="E9" s="213"/>
      <c r="F9" s="213"/>
      <c r="G9" s="215"/>
      <c r="H9" s="215"/>
    </row>
    <row r="10" spans="1:11" s="222" customFormat="1" ht="12.75">
      <c r="A10" s="220" t="s">
        <v>18</v>
      </c>
      <c r="B10" s="219">
        <v>1187</v>
      </c>
      <c r="C10" s="219">
        <v>45</v>
      </c>
      <c r="D10" s="219">
        <v>1017</v>
      </c>
      <c r="E10" s="219">
        <v>59</v>
      </c>
      <c r="F10" s="219">
        <v>0</v>
      </c>
      <c r="G10" s="219">
        <v>66</v>
      </c>
      <c r="H10" s="219"/>
    </row>
    <row r="11" spans="1:11" s="222" customFormat="1" ht="12.75">
      <c r="A11" s="220"/>
      <c r="B11" s="225"/>
      <c r="C11" s="225"/>
      <c r="D11" s="225"/>
      <c r="E11" s="225"/>
      <c r="F11" s="816"/>
      <c r="G11" s="225"/>
      <c r="H11" s="225"/>
    </row>
    <row r="12" spans="1:11" s="222" customFormat="1" ht="12.75">
      <c r="A12" s="234" t="s">
        <v>19</v>
      </c>
      <c r="B12" s="98">
        <v>82</v>
      </c>
      <c r="C12" s="98">
        <v>2</v>
      </c>
      <c r="D12" s="98">
        <v>77</v>
      </c>
      <c r="E12" s="98">
        <v>3</v>
      </c>
      <c r="F12" s="98">
        <v>0</v>
      </c>
      <c r="G12" s="98">
        <v>0</v>
      </c>
      <c r="H12" s="98"/>
    </row>
    <row r="13" spans="1:11" s="222" customFormat="1" ht="12.75">
      <c r="A13" s="234" t="s">
        <v>20</v>
      </c>
      <c r="B13" s="98">
        <v>22</v>
      </c>
      <c r="C13" s="98">
        <v>0</v>
      </c>
      <c r="D13" s="98">
        <v>18</v>
      </c>
      <c r="E13" s="98">
        <v>2</v>
      </c>
      <c r="F13" s="98">
        <v>0</v>
      </c>
      <c r="G13" s="98">
        <v>2</v>
      </c>
      <c r="H13" s="98"/>
    </row>
    <row r="14" spans="1:11" s="222" customFormat="1" ht="12.75">
      <c r="A14" s="234" t="s">
        <v>21</v>
      </c>
      <c r="B14" s="98">
        <v>20</v>
      </c>
      <c r="C14" s="98">
        <v>0</v>
      </c>
      <c r="D14" s="98">
        <v>20</v>
      </c>
      <c r="E14" s="98">
        <v>0</v>
      </c>
      <c r="F14" s="98">
        <v>0</v>
      </c>
      <c r="G14" s="98">
        <v>0</v>
      </c>
      <c r="H14" s="98"/>
    </row>
    <row r="15" spans="1:11" s="222" customFormat="1" ht="12.75">
      <c r="A15" s="234" t="s">
        <v>22</v>
      </c>
      <c r="B15" s="98">
        <v>64</v>
      </c>
      <c r="C15" s="98">
        <v>1</v>
      </c>
      <c r="D15" s="98">
        <v>52</v>
      </c>
      <c r="E15" s="98">
        <v>6</v>
      </c>
      <c r="F15" s="98">
        <v>0</v>
      </c>
      <c r="G15" s="98">
        <v>5</v>
      </c>
      <c r="H15" s="98"/>
    </row>
    <row r="16" spans="1:11" s="222" customFormat="1" ht="12.75">
      <c r="A16" s="234" t="s">
        <v>23</v>
      </c>
      <c r="B16" s="98">
        <v>72</v>
      </c>
      <c r="C16" s="98">
        <v>3</v>
      </c>
      <c r="D16" s="98">
        <v>63</v>
      </c>
      <c r="E16" s="98">
        <v>1</v>
      </c>
      <c r="F16" s="98">
        <v>0</v>
      </c>
      <c r="G16" s="98">
        <v>5</v>
      </c>
      <c r="H16" s="98"/>
    </row>
    <row r="17" spans="1:16" s="222" customFormat="1" ht="12.75">
      <c r="A17" s="234" t="s">
        <v>24</v>
      </c>
      <c r="B17" s="98">
        <v>92</v>
      </c>
      <c r="C17" s="98">
        <v>1</v>
      </c>
      <c r="D17" s="98">
        <v>76</v>
      </c>
      <c r="E17" s="98">
        <v>8</v>
      </c>
      <c r="F17" s="98">
        <v>0</v>
      </c>
      <c r="G17" s="98">
        <v>7</v>
      </c>
      <c r="H17" s="98"/>
    </row>
    <row r="18" spans="1:16" s="222" customFormat="1" ht="12.75">
      <c r="A18" s="234" t="s">
        <v>87</v>
      </c>
      <c r="B18" s="98">
        <v>394</v>
      </c>
      <c r="C18" s="98">
        <v>20</v>
      </c>
      <c r="D18" s="98">
        <v>356</v>
      </c>
      <c r="E18" s="98">
        <v>11</v>
      </c>
      <c r="F18" s="98">
        <v>0</v>
      </c>
      <c r="G18" s="98">
        <v>7</v>
      </c>
      <c r="H18" s="98"/>
    </row>
    <row r="19" spans="1:16" s="222" customFormat="1" ht="12.75">
      <c r="A19" s="234" t="s">
        <v>62</v>
      </c>
      <c r="B19" s="98">
        <v>45</v>
      </c>
      <c r="C19" s="98">
        <v>0</v>
      </c>
      <c r="D19" s="98">
        <v>34</v>
      </c>
      <c r="E19" s="98">
        <v>4</v>
      </c>
      <c r="F19" s="98">
        <v>0</v>
      </c>
      <c r="G19" s="98">
        <v>7</v>
      </c>
      <c r="H19" s="98"/>
    </row>
    <row r="20" spans="1:16" s="222" customFormat="1" ht="12.75">
      <c r="A20" s="234" t="s">
        <v>25</v>
      </c>
      <c r="B20" s="98">
        <v>130</v>
      </c>
      <c r="C20" s="98">
        <v>2</v>
      </c>
      <c r="D20" s="98">
        <v>115</v>
      </c>
      <c r="E20" s="98">
        <v>8</v>
      </c>
      <c r="F20" s="98">
        <v>0</v>
      </c>
      <c r="G20" s="98">
        <v>5</v>
      </c>
      <c r="H20" s="98"/>
    </row>
    <row r="21" spans="1:16" s="222" customFormat="1" ht="12.75">
      <c r="A21" s="234" t="s">
        <v>26</v>
      </c>
      <c r="B21" s="98">
        <v>152</v>
      </c>
      <c r="C21" s="98">
        <v>9</v>
      </c>
      <c r="D21" s="98">
        <v>115</v>
      </c>
      <c r="E21" s="98">
        <v>8</v>
      </c>
      <c r="F21" s="98">
        <v>0</v>
      </c>
      <c r="G21" s="98">
        <v>20</v>
      </c>
      <c r="H21" s="98"/>
    </row>
    <row r="22" spans="1:16" s="222" customFormat="1" ht="12.75">
      <c r="A22" s="234" t="s">
        <v>27</v>
      </c>
      <c r="B22" s="98">
        <v>3</v>
      </c>
      <c r="C22" s="98">
        <v>0</v>
      </c>
      <c r="D22" s="98">
        <v>0</v>
      </c>
      <c r="E22" s="98">
        <v>1</v>
      </c>
      <c r="F22" s="98">
        <v>0</v>
      </c>
      <c r="G22" s="98">
        <v>2</v>
      </c>
      <c r="H22" s="98"/>
    </row>
    <row r="23" spans="1:16" s="222" customFormat="1" ht="12.75">
      <c r="A23" s="234" t="s">
        <v>28</v>
      </c>
      <c r="B23" s="98">
        <v>0</v>
      </c>
      <c r="C23" s="98">
        <v>0</v>
      </c>
      <c r="D23" s="98">
        <v>0</v>
      </c>
      <c r="E23" s="98">
        <v>0</v>
      </c>
      <c r="F23" s="98">
        <v>0</v>
      </c>
      <c r="G23" s="98">
        <v>0</v>
      </c>
      <c r="H23" s="98"/>
    </row>
    <row r="24" spans="1:16" s="222" customFormat="1" ht="12.75">
      <c r="A24" s="234" t="s">
        <v>29</v>
      </c>
      <c r="B24" s="98">
        <v>109</v>
      </c>
      <c r="C24" s="98">
        <v>7</v>
      </c>
      <c r="D24" s="98">
        <v>90</v>
      </c>
      <c r="E24" s="98">
        <v>7</v>
      </c>
      <c r="F24" s="98">
        <v>0</v>
      </c>
      <c r="G24" s="98">
        <v>5</v>
      </c>
      <c r="H24" s="98"/>
    </row>
    <row r="25" spans="1:16" s="222" customFormat="1" ht="12.75">
      <c r="A25" s="234" t="s">
        <v>30</v>
      </c>
      <c r="B25" s="98">
        <v>2</v>
      </c>
      <c r="C25" s="98">
        <v>0</v>
      </c>
      <c r="D25" s="98">
        <v>1</v>
      </c>
      <c r="E25" s="98">
        <v>0</v>
      </c>
      <c r="F25" s="98">
        <v>0</v>
      </c>
      <c r="G25" s="98">
        <v>1</v>
      </c>
      <c r="H25" s="98"/>
    </row>
    <row r="26" spans="1:16" s="222" customFormat="1" ht="12.75">
      <c r="A26" s="234"/>
      <c r="B26" s="98"/>
      <c r="C26" s="98"/>
      <c r="D26" s="98"/>
      <c r="E26" s="98"/>
      <c r="F26" s="98"/>
      <c r="G26" s="98"/>
      <c r="H26" s="98"/>
    </row>
    <row r="27" spans="1:16" s="222" customFormat="1" ht="12.75">
      <c r="A27" s="563" t="s">
        <v>272</v>
      </c>
      <c r="B27" s="135"/>
      <c r="C27" s="213"/>
      <c r="D27" s="213"/>
      <c r="E27" s="213"/>
      <c r="F27" s="213"/>
      <c r="G27" s="215"/>
      <c r="H27" s="215"/>
    </row>
    <row r="28" spans="1:16" s="222" customFormat="1" ht="12.75">
      <c r="A28" s="220"/>
      <c r="B28" s="135"/>
      <c r="C28" s="213"/>
      <c r="D28" s="213"/>
      <c r="E28" s="213"/>
      <c r="F28" s="213"/>
      <c r="G28" s="215"/>
      <c r="H28" s="215"/>
    </row>
    <row r="29" spans="1:16" s="222" customFormat="1" ht="19.5" customHeight="1">
      <c r="A29" s="220" t="s">
        <v>18</v>
      </c>
      <c r="B29" s="219">
        <v>1187</v>
      </c>
      <c r="C29" s="219">
        <v>976</v>
      </c>
      <c r="D29" s="219">
        <v>116</v>
      </c>
      <c r="E29" s="219">
        <v>59</v>
      </c>
      <c r="F29" s="219">
        <v>0</v>
      </c>
      <c r="G29" s="219">
        <v>36</v>
      </c>
      <c r="H29" s="219"/>
      <c r="I29" s="97"/>
      <c r="J29" s="97"/>
      <c r="K29" s="97"/>
      <c r="L29" s="530"/>
      <c r="M29" s="530"/>
      <c r="N29" s="530"/>
      <c r="O29" s="530"/>
      <c r="P29" s="530"/>
    </row>
    <row r="30" spans="1:16" s="222" customFormat="1" ht="9" customHeight="1">
      <c r="A30" s="220"/>
      <c r="B30" s="225"/>
      <c r="C30" s="225"/>
      <c r="D30" s="225"/>
      <c r="E30" s="225"/>
      <c r="F30" s="816"/>
      <c r="G30" s="225"/>
      <c r="H30" s="225"/>
      <c r="I30" s="98"/>
      <c r="J30" s="564"/>
      <c r="K30" s="530"/>
      <c r="L30" s="530"/>
      <c r="M30" s="530"/>
      <c r="N30" s="530"/>
      <c r="O30" s="530"/>
      <c r="P30" s="530"/>
    </row>
    <row r="31" spans="1:16" s="530" customFormat="1" ht="12.75">
      <c r="A31" s="234" t="s">
        <v>19</v>
      </c>
      <c r="B31" s="98">
        <v>82</v>
      </c>
      <c r="C31" s="98">
        <v>74</v>
      </c>
      <c r="D31" s="98">
        <v>5</v>
      </c>
      <c r="E31" s="98">
        <v>3</v>
      </c>
      <c r="F31" s="98">
        <v>0</v>
      </c>
      <c r="G31" s="98">
        <v>0</v>
      </c>
      <c r="H31" s="98"/>
      <c r="I31" s="98"/>
    </row>
    <row r="32" spans="1:16" s="530" customFormat="1" ht="12.75">
      <c r="A32" s="234" t="s">
        <v>20</v>
      </c>
      <c r="B32" s="98">
        <v>22</v>
      </c>
      <c r="C32" s="98">
        <v>20</v>
      </c>
      <c r="D32" s="98">
        <v>0</v>
      </c>
      <c r="E32" s="98">
        <v>2</v>
      </c>
      <c r="F32" s="98">
        <v>0</v>
      </c>
      <c r="G32" s="98">
        <v>0</v>
      </c>
      <c r="H32" s="98"/>
      <c r="I32" s="98"/>
    </row>
    <row r="33" spans="1:9" s="530" customFormat="1" ht="12.75">
      <c r="A33" s="234" t="s">
        <v>21</v>
      </c>
      <c r="B33" s="98">
        <v>20</v>
      </c>
      <c r="C33" s="98">
        <v>19</v>
      </c>
      <c r="D33" s="98">
        <v>1</v>
      </c>
      <c r="E33" s="98">
        <v>0</v>
      </c>
      <c r="F33" s="98">
        <v>0</v>
      </c>
      <c r="G33" s="98">
        <v>0</v>
      </c>
      <c r="H33" s="98"/>
      <c r="I33" s="98"/>
    </row>
    <row r="34" spans="1:9" s="530" customFormat="1" ht="12.75">
      <c r="A34" s="234" t="s">
        <v>22</v>
      </c>
      <c r="B34" s="98">
        <v>64</v>
      </c>
      <c r="C34" s="98">
        <v>53</v>
      </c>
      <c r="D34" s="98">
        <v>1</v>
      </c>
      <c r="E34" s="98">
        <v>6</v>
      </c>
      <c r="F34" s="98">
        <v>0</v>
      </c>
      <c r="G34" s="98">
        <v>4</v>
      </c>
      <c r="H34" s="98"/>
      <c r="I34" s="98"/>
    </row>
    <row r="35" spans="1:9" s="530" customFormat="1" ht="12.75">
      <c r="A35" s="234" t="s">
        <v>23</v>
      </c>
      <c r="B35" s="98">
        <v>72</v>
      </c>
      <c r="C35" s="98">
        <v>59</v>
      </c>
      <c r="D35" s="98">
        <v>11</v>
      </c>
      <c r="E35" s="98">
        <v>1</v>
      </c>
      <c r="F35" s="98">
        <v>0</v>
      </c>
      <c r="G35" s="98">
        <v>1</v>
      </c>
      <c r="H35" s="98"/>
      <c r="I35" s="98"/>
    </row>
    <row r="36" spans="1:9" s="530" customFormat="1" ht="12.75">
      <c r="A36" s="234" t="s">
        <v>24</v>
      </c>
      <c r="B36" s="98">
        <v>92</v>
      </c>
      <c r="C36" s="98">
        <v>76</v>
      </c>
      <c r="D36" s="98">
        <v>4</v>
      </c>
      <c r="E36" s="98">
        <v>8</v>
      </c>
      <c r="F36" s="98">
        <v>0</v>
      </c>
      <c r="G36" s="98">
        <v>4</v>
      </c>
      <c r="H36" s="98"/>
      <c r="I36" s="98"/>
    </row>
    <row r="37" spans="1:9" s="530" customFormat="1" ht="12.75">
      <c r="A37" s="234" t="s">
        <v>87</v>
      </c>
      <c r="B37" s="98">
        <v>394</v>
      </c>
      <c r="C37" s="98">
        <v>329</v>
      </c>
      <c r="D37" s="98">
        <v>47</v>
      </c>
      <c r="E37" s="98">
        <v>11</v>
      </c>
      <c r="F37" s="98">
        <v>0</v>
      </c>
      <c r="G37" s="98">
        <v>7</v>
      </c>
      <c r="H37" s="98"/>
      <c r="I37" s="98"/>
    </row>
    <row r="38" spans="1:9" s="530" customFormat="1" ht="12.75">
      <c r="A38" s="234" t="s">
        <v>62</v>
      </c>
      <c r="B38" s="98">
        <v>45</v>
      </c>
      <c r="C38" s="98">
        <v>36</v>
      </c>
      <c r="D38" s="98">
        <v>2</v>
      </c>
      <c r="E38" s="98">
        <v>4</v>
      </c>
      <c r="F38" s="98">
        <v>0</v>
      </c>
      <c r="G38" s="98">
        <v>3</v>
      </c>
      <c r="H38" s="98"/>
      <c r="I38" s="98"/>
    </row>
    <row r="39" spans="1:9" s="530" customFormat="1" ht="12.75">
      <c r="A39" s="234" t="s">
        <v>25</v>
      </c>
      <c r="B39" s="98">
        <v>130</v>
      </c>
      <c r="C39" s="98">
        <v>99</v>
      </c>
      <c r="D39" s="98">
        <v>19</v>
      </c>
      <c r="E39" s="98">
        <v>8</v>
      </c>
      <c r="F39" s="98">
        <v>0</v>
      </c>
      <c r="G39" s="98">
        <v>4</v>
      </c>
      <c r="H39" s="98"/>
      <c r="I39" s="98"/>
    </row>
    <row r="40" spans="1:9" s="530" customFormat="1" ht="12.75">
      <c r="A40" s="234" t="s">
        <v>26</v>
      </c>
      <c r="B40" s="98">
        <v>152</v>
      </c>
      <c r="C40" s="98">
        <v>124</v>
      </c>
      <c r="D40" s="98">
        <v>12</v>
      </c>
      <c r="E40" s="98">
        <v>8</v>
      </c>
      <c r="F40" s="98">
        <v>0</v>
      </c>
      <c r="G40" s="98">
        <v>8</v>
      </c>
      <c r="H40" s="98"/>
      <c r="I40" s="98"/>
    </row>
    <row r="41" spans="1:9" s="530" customFormat="1" ht="12.75">
      <c r="A41" s="234" t="s">
        <v>27</v>
      </c>
      <c r="B41" s="98">
        <v>3</v>
      </c>
      <c r="C41" s="98">
        <v>0</v>
      </c>
      <c r="D41" s="98">
        <v>0</v>
      </c>
      <c r="E41" s="98">
        <v>1</v>
      </c>
      <c r="F41" s="98">
        <v>0</v>
      </c>
      <c r="G41" s="98">
        <v>2</v>
      </c>
      <c r="H41" s="98"/>
      <c r="I41" s="98"/>
    </row>
    <row r="42" spans="1:9" s="530" customFormat="1" ht="12.75">
      <c r="A42" s="234" t="s">
        <v>28</v>
      </c>
      <c r="B42" s="98">
        <v>0</v>
      </c>
      <c r="C42" s="98">
        <v>0</v>
      </c>
      <c r="D42" s="98">
        <v>0</v>
      </c>
      <c r="E42" s="98">
        <v>0</v>
      </c>
      <c r="F42" s="98">
        <v>0</v>
      </c>
      <c r="G42" s="98">
        <v>0</v>
      </c>
      <c r="H42" s="98"/>
      <c r="I42" s="98"/>
    </row>
    <row r="43" spans="1:9" s="530" customFormat="1" ht="12.75">
      <c r="A43" s="234" t="s">
        <v>29</v>
      </c>
      <c r="B43" s="98">
        <v>109</v>
      </c>
      <c r="C43" s="98">
        <v>86</v>
      </c>
      <c r="D43" s="98">
        <v>13</v>
      </c>
      <c r="E43" s="98">
        <v>7</v>
      </c>
      <c r="F43" s="98">
        <v>0</v>
      </c>
      <c r="G43" s="98">
        <v>3</v>
      </c>
      <c r="H43" s="98"/>
      <c r="I43" s="98"/>
    </row>
    <row r="44" spans="1:9" s="530" customFormat="1" ht="12.75">
      <c r="A44" s="234" t="s">
        <v>30</v>
      </c>
      <c r="B44" s="98">
        <v>2</v>
      </c>
      <c r="C44" s="98">
        <v>1</v>
      </c>
      <c r="D44" s="98">
        <v>1</v>
      </c>
      <c r="E44" s="98">
        <v>0</v>
      </c>
      <c r="F44" s="98">
        <v>0</v>
      </c>
      <c r="G44" s="98">
        <v>0</v>
      </c>
      <c r="H44" s="98"/>
      <c r="I44" s="98"/>
    </row>
    <row r="45" spans="1:9" s="530" customFormat="1" ht="6" customHeight="1">
      <c r="A45" s="565"/>
      <c r="B45" s="565"/>
      <c r="C45" s="565"/>
      <c r="D45" s="565"/>
      <c r="E45" s="565"/>
      <c r="F45" s="565"/>
      <c r="G45" s="565"/>
      <c r="H45" s="213"/>
    </row>
    <row r="46" spans="1:9" ht="13.5" customHeight="1">
      <c r="B46" s="21"/>
      <c r="C46" s="21"/>
      <c r="D46" s="21"/>
      <c r="E46" s="21"/>
      <c r="F46" s="21"/>
      <c r="G46" s="21"/>
      <c r="H46" s="21"/>
    </row>
    <row r="47" spans="1:9" s="525" customFormat="1" ht="11.25" customHeight="1">
      <c r="A47" s="115" t="s">
        <v>184</v>
      </c>
      <c r="B47" s="116"/>
      <c r="C47" s="116"/>
      <c r="D47" s="116"/>
      <c r="E47" s="116"/>
      <c r="F47" s="116"/>
      <c r="G47" s="116"/>
      <c r="H47" s="116"/>
    </row>
    <row r="48" spans="1:9" s="525" customFormat="1" ht="11.25" customHeight="1">
      <c r="A48" s="1023" t="s">
        <v>604</v>
      </c>
      <c r="B48" s="1157"/>
      <c r="C48" s="1157"/>
      <c r="D48" s="1157"/>
      <c r="E48" s="1157"/>
      <c r="F48" s="1157"/>
      <c r="G48" s="1157"/>
      <c r="H48" s="522"/>
    </row>
    <row r="49" spans="1:8" s="525" customFormat="1">
      <c r="A49" s="1157" t="s">
        <v>605</v>
      </c>
      <c r="B49" s="1157"/>
      <c r="C49" s="1157"/>
      <c r="D49" s="1157"/>
      <c r="E49" s="1157"/>
      <c r="F49" s="1157"/>
      <c r="G49" s="1157"/>
      <c r="H49" s="522"/>
    </row>
    <row r="50" spans="1:8" s="794" customFormat="1">
      <c r="A50" s="1157"/>
      <c r="B50" s="1157"/>
      <c r="C50" s="1157"/>
      <c r="D50" s="1157"/>
      <c r="E50" s="1157"/>
      <c r="F50" s="1157"/>
      <c r="G50" s="1157"/>
      <c r="H50" s="911"/>
    </row>
    <row r="51" spans="1:8" s="525" customFormat="1">
      <c r="A51" s="1157" t="s">
        <v>606</v>
      </c>
      <c r="B51" s="1157"/>
      <c r="C51" s="1157"/>
      <c r="D51" s="1157"/>
      <c r="E51" s="1157"/>
      <c r="F51" s="1157"/>
      <c r="G51" s="1157"/>
      <c r="H51" s="522"/>
    </row>
    <row r="52" spans="1:8" s="794" customFormat="1">
      <c r="A52" s="1157"/>
      <c r="B52" s="1157"/>
      <c r="C52" s="1157"/>
      <c r="D52" s="1157"/>
      <c r="E52" s="1157"/>
      <c r="F52" s="1157"/>
      <c r="G52" s="1157"/>
      <c r="H52" s="911"/>
    </row>
    <row r="53" spans="1:8" s="525" customFormat="1" ht="11.25" customHeight="1">
      <c r="A53" s="1021" t="s">
        <v>527</v>
      </c>
      <c r="B53" s="1022"/>
      <c r="C53" s="1022"/>
      <c r="D53" s="1022"/>
      <c r="E53" s="1022"/>
      <c r="F53" s="1022"/>
      <c r="G53" s="1022"/>
      <c r="H53" s="523"/>
    </row>
    <row r="54" spans="1:8" s="794" customFormat="1" ht="11.25" customHeight="1">
      <c r="A54" s="1157" t="s">
        <v>528</v>
      </c>
      <c r="B54" s="1157"/>
      <c r="C54" s="1157"/>
      <c r="D54" s="1157"/>
      <c r="E54" s="1157"/>
      <c r="F54" s="1157"/>
      <c r="G54" s="1157"/>
      <c r="H54" s="891"/>
    </row>
    <row r="55" spans="1:8" s="525" customFormat="1">
      <c r="A55" s="1157"/>
      <c r="B55" s="1157"/>
      <c r="C55" s="1157"/>
      <c r="D55" s="1157"/>
      <c r="E55" s="1157"/>
      <c r="F55" s="1157"/>
      <c r="G55" s="1157"/>
      <c r="H55" s="522"/>
    </row>
    <row r="56" spans="1:8" s="525" customFormat="1" ht="11.25" customHeight="1">
      <c r="A56" s="1021" t="s">
        <v>1361</v>
      </c>
      <c r="B56" s="1022"/>
      <c r="C56" s="1022"/>
      <c r="D56" s="1022"/>
      <c r="E56" s="1022"/>
      <c r="F56" s="1022"/>
      <c r="G56" s="1022"/>
      <c r="H56" s="523"/>
    </row>
    <row r="57" spans="1:8" s="525" customFormat="1" ht="11.25" customHeight="1">
      <c r="A57" s="566"/>
      <c r="B57" s="116"/>
      <c r="C57" s="116"/>
      <c r="D57" s="116"/>
      <c r="E57" s="116"/>
      <c r="F57" s="116"/>
      <c r="G57" s="116"/>
      <c r="H57" s="116"/>
    </row>
    <row r="58" spans="1:8" s="525" customFormat="1">
      <c r="A58" s="524" t="s">
        <v>704</v>
      </c>
      <c r="B58" s="567"/>
      <c r="C58" s="567"/>
      <c r="D58" s="567"/>
      <c r="E58" s="567"/>
      <c r="F58" s="567"/>
      <c r="G58" s="567"/>
      <c r="H58" s="567"/>
    </row>
    <row r="59" spans="1:8" s="525" customFormat="1" ht="11.25" customHeight="1">
      <c r="B59" s="567"/>
      <c r="C59" s="567"/>
      <c r="D59" s="567"/>
      <c r="E59" s="567"/>
      <c r="F59" s="567"/>
      <c r="G59" s="567"/>
      <c r="H59" s="567"/>
    </row>
  </sheetData>
  <mergeCells count="15">
    <mergeCell ref="A49:G50"/>
    <mergeCell ref="A51:G52"/>
    <mergeCell ref="A54:G55"/>
    <mergeCell ref="A56:G56"/>
    <mergeCell ref="A1:G1"/>
    <mergeCell ref="C3:G3"/>
    <mergeCell ref="A3:A6"/>
    <mergeCell ref="B3:B6"/>
    <mergeCell ref="C4:C5"/>
    <mergeCell ref="D4:D5"/>
    <mergeCell ref="E4:E5"/>
    <mergeCell ref="F4:F5"/>
    <mergeCell ref="G4:G5"/>
    <mergeCell ref="A48:G48"/>
    <mergeCell ref="A53:G53"/>
  </mergeCells>
  <phoneticPr fontId="22" type="noConversion"/>
  <hyperlinks>
    <hyperlink ref="I1" location="Contents!A1" display="back to contents"/>
  </hyperlinks>
  <printOptions horizontalCentered="1"/>
  <pageMargins left="0.39370078740157483" right="0.39370078740157483" top="0.78740157480314965" bottom="0.78740157480314965" header="0.38" footer="0"/>
  <pageSetup paperSize="9"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0"/>
  <sheetViews>
    <sheetView showGridLines="0" zoomScaleNormal="100" workbookViewId="0">
      <selection sqref="A1:G1"/>
    </sheetView>
  </sheetViews>
  <sheetFormatPr defaultColWidth="9.1640625" defaultRowHeight="11.25" customHeight="1"/>
  <cols>
    <col min="1" max="1" width="27.6640625" style="2" customWidth="1"/>
    <col min="2" max="2" width="15" style="2" customWidth="1"/>
    <col min="3" max="3" width="15.5" style="2" bestFit="1" customWidth="1"/>
    <col min="4" max="4" width="15.83203125" style="2" bestFit="1" customWidth="1"/>
    <col min="5" max="8" width="15.83203125" style="2" customWidth="1"/>
    <col min="9" max="9" width="12.6640625" style="2" customWidth="1"/>
    <col min="10" max="10" width="12" style="2" customWidth="1"/>
    <col min="11" max="11" width="14.1640625" style="2" customWidth="1"/>
    <col min="12" max="12" width="12.6640625" style="2" customWidth="1"/>
    <col min="13" max="14" width="14.1640625" style="2" customWidth="1"/>
    <col min="15" max="15" width="13.5" style="2" customWidth="1"/>
    <col min="16" max="16" width="13.33203125" style="2" customWidth="1"/>
    <col min="17" max="17" width="12.33203125" style="3" bestFit="1" customWidth="1"/>
    <col min="18" max="18" width="12" style="2" customWidth="1"/>
    <col min="19" max="19" width="2.1640625" style="2" customWidth="1"/>
    <col min="20" max="16384" width="9.1640625" style="2"/>
  </cols>
  <sheetData>
    <row r="1" spans="1:22" ht="18" customHeight="1">
      <c r="A1" s="1059" t="s">
        <v>740</v>
      </c>
      <c r="B1" s="1059"/>
      <c r="C1" s="1059"/>
      <c r="D1" s="1059"/>
      <c r="E1" s="1059"/>
      <c r="F1" s="1059"/>
      <c r="G1" s="1059"/>
      <c r="H1" s="892"/>
      <c r="I1" s="1013" t="s">
        <v>1376</v>
      </c>
      <c r="J1" s="1013"/>
      <c r="K1" s="892"/>
      <c r="L1" s="892"/>
      <c r="M1" s="892"/>
      <c r="N1" s="892"/>
      <c r="O1" s="892"/>
      <c r="T1" s="1013"/>
      <c r="U1" s="1013"/>
      <c r="V1" s="1013"/>
    </row>
    <row r="2" spans="1:22" ht="15" customHeight="1">
      <c r="A2" s="14"/>
      <c r="B2" s="14"/>
      <c r="C2" s="14"/>
      <c r="D2" s="14"/>
      <c r="E2" s="14"/>
      <c r="F2" s="14"/>
      <c r="G2" s="14"/>
      <c r="H2" s="14"/>
      <c r="I2" s="26"/>
      <c r="J2" s="26"/>
      <c r="K2" s="781"/>
      <c r="L2" s="781"/>
      <c r="M2" s="781"/>
      <c r="N2" s="781"/>
      <c r="O2" s="14"/>
      <c r="P2" s="14"/>
      <c r="Q2" s="26"/>
    </row>
    <row r="3" spans="1:22" s="104" customFormat="1" ht="12.75">
      <c r="A3" s="1170" t="s">
        <v>81</v>
      </c>
      <c r="B3" s="1071" t="s">
        <v>140</v>
      </c>
      <c r="C3" s="1071" t="s">
        <v>197</v>
      </c>
      <c r="D3" s="1071" t="s">
        <v>33</v>
      </c>
      <c r="E3" s="1071" t="s">
        <v>376</v>
      </c>
      <c r="F3" s="1071" t="s">
        <v>361</v>
      </c>
      <c r="G3" s="1071" t="s">
        <v>362</v>
      </c>
      <c r="H3" s="1071" t="s">
        <v>363</v>
      </c>
      <c r="I3" s="1181" t="s">
        <v>91</v>
      </c>
      <c r="J3" s="1181"/>
      <c r="K3" s="1181"/>
      <c r="L3" s="1181"/>
      <c r="M3" s="1181"/>
      <c r="N3" s="1071" t="s">
        <v>677</v>
      </c>
      <c r="O3" s="1067" t="s">
        <v>34</v>
      </c>
      <c r="P3" s="1070" t="s">
        <v>377</v>
      </c>
      <c r="Q3" s="1070" t="s">
        <v>193</v>
      </c>
      <c r="R3" s="1070" t="s">
        <v>45</v>
      </c>
    </row>
    <row r="4" spans="1:22" s="104" customFormat="1" ht="12.75">
      <c r="A4" s="1171"/>
      <c r="B4" s="1039"/>
      <c r="C4" s="1039"/>
      <c r="D4" s="1039"/>
      <c r="E4" s="1039"/>
      <c r="F4" s="1039"/>
      <c r="G4" s="1039"/>
      <c r="H4" s="1039"/>
      <c r="I4" s="1182"/>
      <c r="J4" s="1182"/>
      <c r="K4" s="1182"/>
      <c r="L4" s="1182"/>
      <c r="M4" s="1182"/>
      <c r="N4" s="1039"/>
      <c r="O4" s="1043"/>
      <c r="P4" s="1041"/>
      <c r="Q4" s="1041"/>
      <c r="R4" s="1041"/>
    </row>
    <row r="5" spans="1:22" s="104" customFormat="1" ht="12.75" customHeight="1">
      <c r="A5" s="1172"/>
      <c r="B5" s="1174"/>
      <c r="C5" s="1174"/>
      <c r="D5" s="1176"/>
      <c r="E5" s="1039"/>
      <c r="F5" s="1039"/>
      <c r="G5" s="1039"/>
      <c r="H5" s="1039"/>
      <c r="I5" s="1039" t="s">
        <v>194</v>
      </c>
      <c r="J5" s="796" t="s">
        <v>92</v>
      </c>
      <c r="K5" s="775"/>
      <c r="L5" s="796" t="s">
        <v>92</v>
      </c>
      <c r="M5" s="775"/>
      <c r="N5" s="1039"/>
      <c r="O5" s="1176"/>
      <c r="P5" s="1176"/>
      <c r="Q5" s="1176"/>
      <c r="R5" s="1176"/>
    </row>
    <row r="6" spans="1:22" s="104" customFormat="1" ht="12.75" customHeight="1">
      <c r="A6" s="1172"/>
      <c r="B6" s="1174"/>
      <c r="C6" s="1174"/>
      <c r="D6" s="1176"/>
      <c r="E6" s="1039"/>
      <c r="F6" s="1039"/>
      <c r="G6" s="1039"/>
      <c r="H6" s="1039"/>
      <c r="I6" s="1039"/>
      <c r="J6" s="1006" t="s">
        <v>769</v>
      </c>
      <c r="K6" s="775"/>
      <c r="L6" s="1039" t="s">
        <v>770</v>
      </c>
      <c r="M6" s="775"/>
      <c r="N6" s="1039"/>
      <c r="O6" s="1176"/>
      <c r="P6" s="1176"/>
      <c r="Q6" s="1176"/>
      <c r="R6" s="1176"/>
    </row>
    <row r="7" spans="1:22" s="104" customFormat="1" ht="12.75" customHeight="1">
      <c r="A7" s="1172"/>
      <c r="B7" s="1174"/>
      <c r="C7" s="1174"/>
      <c r="D7" s="1176"/>
      <c r="E7" s="1039"/>
      <c r="F7" s="1039"/>
      <c r="G7" s="1039"/>
      <c r="H7" s="1039"/>
      <c r="I7" s="1174"/>
      <c r="J7" s="1006"/>
      <c r="K7" s="795" t="s">
        <v>766</v>
      </c>
      <c r="L7" s="1039"/>
      <c r="M7" s="795" t="s">
        <v>766</v>
      </c>
      <c r="N7" s="1039"/>
      <c r="O7" s="1176"/>
      <c r="P7" s="1176"/>
      <c r="Q7" s="1176"/>
      <c r="R7" s="1176"/>
    </row>
    <row r="8" spans="1:22" s="104" customFormat="1" ht="12.75" customHeight="1">
      <c r="A8" s="1172"/>
      <c r="B8" s="1174"/>
      <c r="C8" s="1174"/>
      <c r="D8" s="1176"/>
      <c r="E8" s="1039"/>
      <c r="F8" s="1039"/>
      <c r="G8" s="1039"/>
      <c r="H8" s="1039"/>
      <c r="I8" s="1174"/>
      <c r="J8" s="1006"/>
      <c r="K8" s="795"/>
      <c r="L8" s="1039"/>
      <c r="M8" s="795"/>
      <c r="N8" s="1039"/>
      <c r="O8" s="1176"/>
      <c r="P8" s="1176"/>
      <c r="Q8" s="1176"/>
      <c r="R8" s="1176"/>
    </row>
    <row r="9" spans="1:22" s="104" customFormat="1" ht="12.75" customHeight="1">
      <c r="A9" s="1172"/>
      <c r="B9" s="1174"/>
      <c r="C9" s="1174"/>
      <c r="D9" s="1176"/>
      <c r="E9" s="1039"/>
      <c r="F9" s="1039"/>
      <c r="G9" s="1039"/>
      <c r="H9" s="1039"/>
      <c r="I9" s="1174"/>
      <c r="J9" s="1006"/>
      <c r="K9" s="1179" t="s">
        <v>32</v>
      </c>
      <c r="L9" s="1039"/>
      <c r="M9" s="1179" t="s">
        <v>412</v>
      </c>
      <c r="N9" s="1039"/>
      <c r="O9" s="1176"/>
      <c r="P9" s="1176"/>
      <c r="Q9" s="1176"/>
      <c r="R9" s="1176"/>
    </row>
    <row r="10" spans="1:22" s="104" customFormat="1" ht="12.75" customHeight="1">
      <c r="A10" s="1172"/>
      <c r="B10" s="1174"/>
      <c r="C10" s="1174"/>
      <c r="D10" s="1176"/>
      <c r="E10" s="1039"/>
      <c r="F10" s="1039"/>
      <c r="G10" s="1039"/>
      <c r="H10" s="1039"/>
      <c r="I10" s="1174"/>
      <c r="J10" s="1006"/>
      <c r="K10" s="1179"/>
      <c r="L10" s="1039"/>
      <c r="M10" s="1179"/>
      <c r="N10" s="1039"/>
      <c r="O10" s="1176"/>
      <c r="P10" s="1176"/>
      <c r="Q10" s="1176"/>
      <c r="R10" s="1176"/>
    </row>
    <row r="11" spans="1:22" s="104" customFormat="1" ht="12.75">
      <c r="A11" s="1173"/>
      <c r="B11" s="1175"/>
      <c r="C11" s="1175"/>
      <c r="D11" s="1177"/>
      <c r="E11" s="1040"/>
      <c r="F11" s="1040"/>
      <c r="G11" s="1040"/>
      <c r="H11" s="1040"/>
      <c r="I11" s="1175"/>
      <c r="J11" s="1178"/>
      <c r="K11" s="1180"/>
      <c r="L11" s="1040"/>
      <c r="M11" s="1180"/>
      <c r="N11" s="1040"/>
      <c r="O11" s="1177"/>
      <c r="P11" s="1177"/>
      <c r="Q11" s="1177"/>
      <c r="R11" s="1177"/>
    </row>
    <row r="12" spans="1:22" s="72" customFormat="1" ht="23.25" customHeight="1">
      <c r="A12" s="117" t="s">
        <v>18</v>
      </c>
      <c r="B12" s="219">
        <v>1187</v>
      </c>
      <c r="C12" s="219">
        <v>537</v>
      </c>
      <c r="D12" s="219">
        <v>560</v>
      </c>
      <c r="E12" s="219">
        <v>896</v>
      </c>
      <c r="F12" s="219">
        <v>57</v>
      </c>
      <c r="G12" s="219">
        <v>133</v>
      </c>
      <c r="H12" s="219">
        <v>1021</v>
      </c>
      <c r="I12" s="219">
        <v>792</v>
      </c>
      <c r="J12" s="219">
        <v>238</v>
      </c>
      <c r="K12" s="219">
        <v>211</v>
      </c>
      <c r="L12" s="219">
        <v>675</v>
      </c>
      <c r="M12" s="219">
        <v>548</v>
      </c>
      <c r="N12" s="219">
        <v>367</v>
      </c>
      <c r="O12" s="219">
        <v>273</v>
      </c>
      <c r="P12" s="219">
        <v>35</v>
      </c>
      <c r="Q12" s="219">
        <v>46</v>
      </c>
      <c r="R12" s="219">
        <v>156</v>
      </c>
    </row>
    <row r="13" spans="1:22" s="72" customFormat="1" ht="9" customHeight="1">
      <c r="A13" s="117"/>
      <c r="B13" s="225"/>
      <c r="C13" s="221"/>
      <c r="D13" s="221"/>
      <c r="E13" s="221"/>
      <c r="F13" s="221"/>
      <c r="G13" s="221"/>
      <c r="H13" s="221"/>
      <c r="I13" s="221"/>
      <c r="J13" s="221"/>
      <c r="K13" s="221"/>
      <c r="L13" s="221"/>
      <c r="M13" s="221"/>
      <c r="N13" s="221"/>
      <c r="O13" s="221"/>
      <c r="P13" s="221"/>
      <c r="Q13" s="221"/>
      <c r="R13" s="221"/>
    </row>
    <row r="14" spans="1:22" s="104" customFormat="1" ht="12.75">
      <c r="A14" s="90" t="s">
        <v>19</v>
      </c>
      <c r="B14" s="98">
        <v>82</v>
      </c>
      <c r="C14" s="98">
        <v>46</v>
      </c>
      <c r="D14" s="98">
        <v>55</v>
      </c>
      <c r="E14" s="98">
        <v>69</v>
      </c>
      <c r="F14" s="98">
        <v>1</v>
      </c>
      <c r="G14" s="98">
        <v>4</v>
      </c>
      <c r="H14" s="98">
        <v>73</v>
      </c>
      <c r="I14" s="98">
        <v>61</v>
      </c>
      <c r="J14" s="98">
        <v>0</v>
      </c>
      <c r="K14" s="98">
        <v>0</v>
      </c>
      <c r="L14" s="98">
        <v>61</v>
      </c>
      <c r="M14" s="98">
        <v>58</v>
      </c>
      <c r="N14" s="98">
        <v>25</v>
      </c>
      <c r="O14" s="98">
        <v>8</v>
      </c>
      <c r="P14" s="98">
        <v>2</v>
      </c>
      <c r="Q14" s="98">
        <v>4</v>
      </c>
      <c r="R14" s="98">
        <v>8</v>
      </c>
    </row>
    <row r="15" spans="1:22" s="104" customFormat="1" ht="12.75">
      <c r="A15" s="90" t="s">
        <v>20</v>
      </c>
      <c r="B15" s="98">
        <v>22</v>
      </c>
      <c r="C15" s="98">
        <v>10</v>
      </c>
      <c r="D15" s="98">
        <v>9</v>
      </c>
      <c r="E15" s="98">
        <v>16</v>
      </c>
      <c r="F15" s="98">
        <v>0</v>
      </c>
      <c r="G15" s="98">
        <v>5</v>
      </c>
      <c r="H15" s="98">
        <v>20</v>
      </c>
      <c r="I15" s="98">
        <v>15</v>
      </c>
      <c r="J15" s="98">
        <v>8</v>
      </c>
      <c r="K15" s="98">
        <v>8</v>
      </c>
      <c r="L15" s="98">
        <v>8</v>
      </c>
      <c r="M15" s="98">
        <v>4</v>
      </c>
      <c r="N15" s="98">
        <v>10</v>
      </c>
      <c r="O15" s="98">
        <v>6</v>
      </c>
      <c r="P15" s="98">
        <v>2</v>
      </c>
      <c r="Q15" s="98">
        <v>2</v>
      </c>
      <c r="R15" s="98">
        <v>5</v>
      </c>
    </row>
    <row r="16" spans="1:22" s="104" customFormat="1" ht="12.75">
      <c r="A16" s="90" t="s">
        <v>21</v>
      </c>
      <c r="B16" s="98">
        <v>20</v>
      </c>
      <c r="C16" s="98">
        <v>13</v>
      </c>
      <c r="D16" s="98">
        <v>13</v>
      </c>
      <c r="E16" s="98">
        <v>19</v>
      </c>
      <c r="F16" s="98">
        <v>0</v>
      </c>
      <c r="G16" s="98">
        <v>1</v>
      </c>
      <c r="H16" s="98">
        <v>19</v>
      </c>
      <c r="I16" s="98">
        <v>16</v>
      </c>
      <c r="J16" s="98">
        <v>7</v>
      </c>
      <c r="K16" s="98">
        <v>6</v>
      </c>
      <c r="L16" s="98">
        <v>12</v>
      </c>
      <c r="M16" s="98">
        <v>5</v>
      </c>
      <c r="N16" s="98">
        <v>5</v>
      </c>
      <c r="O16" s="98">
        <v>1</v>
      </c>
      <c r="P16" s="98">
        <v>1</v>
      </c>
      <c r="Q16" s="98">
        <v>0</v>
      </c>
      <c r="R16" s="98">
        <v>2</v>
      </c>
    </row>
    <row r="17" spans="1:18" s="104" customFormat="1" ht="12.75">
      <c r="A17" s="90" t="s">
        <v>22</v>
      </c>
      <c r="B17" s="98">
        <v>64</v>
      </c>
      <c r="C17" s="98">
        <v>29</v>
      </c>
      <c r="D17" s="98">
        <v>32</v>
      </c>
      <c r="E17" s="98">
        <v>48</v>
      </c>
      <c r="F17" s="98">
        <v>5</v>
      </c>
      <c r="G17" s="98">
        <v>6</v>
      </c>
      <c r="H17" s="98">
        <v>53</v>
      </c>
      <c r="I17" s="98">
        <v>39</v>
      </c>
      <c r="J17" s="98">
        <v>30</v>
      </c>
      <c r="K17" s="98">
        <v>30</v>
      </c>
      <c r="L17" s="98">
        <v>23</v>
      </c>
      <c r="M17" s="98">
        <v>11</v>
      </c>
      <c r="N17" s="98">
        <v>33</v>
      </c>
      <c r="O17" s="98">
        <v>16</v>
      </c>
      <c r="P17" s="98">
        <v>3</v>
      </c>
      <c r="Q17" s="98">
        <v>9</v>
      </c>
      <c r="R17" s="98">
        <v>8</v>
      </c>
    </row>
    <row r="18" spans="1:18" s="104" customFormat="1" ht="12.75">
      <c r="A18" s="90" t="s">
        <v>23</v>
      </c>
      <c r="B18" s="98">
        <v>72</v>
      </c>
      <c r="C18" s="98">
        <v>40</v>
      </c>
      <c r="D18" s="98">
        <v>33</v>
      </c>
      <c r="E18" s="98">
        <v>54</v>
      </c>
      <c r="F18" s="98">
        <v>7</v>
      </c>
      <c r="G18" s="98">
        <v>9</v>
      </c>
      <c r="H18" s="98">
        <v>63</v>
      </c>
      <c r="I18" s="98">
        <v>52</v>
      </c>
      <c r="J18" s="98">
        <v>13</v>
      </c>
      <c r="K18" s="98">
        <v>13</v>
      </c>
      <c r="L18" s="98">
        <v>46</v>
      </c>
      <c r="M18" s="98">
        <v>33</v>
      </c>
      <c r="N18" s="98">
        <v>21</v>
      </c>
      <c r="O18" s="98">
        <v>13</v>
      </c>
      <c r="P18" s="98">
        <v>0</v>
      </c>
      <c r="Q18" s="98">
        <v>3</v>
      </c>
      <c r="R18" s="98">
        <v>14</v>
      </c>
    </row>
    <row r="19" spans="1:18" s="104" customFormat="1" ht="12.75">
      <c r="A19" s="90" t="s">
        <v>24</v>
      </c>
      <c r="B19" s="98">
        <v>92</v>
      </c>
      <c r="C19" s="98">
        <v>37</v>
      </c>
      <c r="D19" s="98">
        <v>50</v>
      </c>
      <c r="E19" s="98">
        <v>67</v>
      </c>
      <c r="F19" s="98">
        <v>5</v>
      </c>
      <c r="G19" s="98">
        <v>13</v>
      </c>
      <c r="H19" s="98">
        <v>79</v>
      </c>
      <c r="I19" s="98">
        <v>55</v>
      </c>
      <c r="J19" s="98">
        <v>45</v>
      </c>
      <c r="K19" s="98">
        <v>40</v>
      </c>
      <c r="L19" s="98">
        <v>33</v>
      </c>
      <c r="M19" s="98">
        <v>6</v>
      </c>
      <c r="N19" s="98">
        <v>29</v>
      </c>
      <c r="O19" s="98">
        <v>38</v>
      </c>
      <c r="P19" s="98">
        <v>7</v>
      </c>
      <c r="Q19" s="98">
        <v>2</v>
      </c>
      <c r="R19" s="98">
        <v>7</v>
      </c>
    </row>
    <row r="20" spans="1:18" s="104" customFormat="1" ht="12.75">
      <c r="A20" s="90" t="s">
        <v>87</v>
      </c>
      <c r="B20" s="98">
        <v>394</v>
      </c>
      <c r="C20" s="98">
        <v>181</v>
      </c>
      <c r="D20" s="98">
        <v>181</v>
      </c>
      <c r="E20" s="98">
        <v>308</v>
      </c>
      <c r="F20" s="98">
        <v>17</v>
      </c>
      <c r="G20" s="98">
        <v>37</v>
      </c>
      <c r="H20" s="98">
        <v>348</v>
      </c>
      <c r="I20" s="98">
        <v>271</v>
      </c>
      <c r="J20" s="98">
        <v>19</v>
      </c>
      <c r="K20" s="98">
        <v>13</v>
      </c>
      <c r="L20" s="98">
        <v>265</v>
      </c>
      <c r="M20" s="98">
        <v>253</v>
      </c>
      <c r="N20" s="98">
        <v>91</v>
      </c>
      <c r="O20" s="98">
        <v>84</v>
      </c>
      <c r="P20" s="98">
        <v>6</v>
      </c>
      <c r="Q20" s="98">
        <v>9</v>
      </c>
      <c r="R20" s="98">
        <v>47</v>
      </c>
    </row>
    <row r="21" spans="1:18" s="104" customFormat="1" ht="12.75">
      <c r="A21" s="90" t="s">
        <v>62</v>
      </c>
      <c r="B21" s="98">
        <v>45</v>
      </c>
      <c r="C21" s="98">
        <v>12</v>
      </c>
      <c r="D21" s="98">
        <v>19</v>
      </c>
      <c r="E21" s="98">
        <v>31</v>
      </c>
      <c r="F21" s="98">
        <v>0</v>
      </c>
      <c r="G21" s="98">
        <v>6</v>
      </c>
      <c r="H21" s="98">
        <v>37</v>
      </c>
      <c r="I21" s="98">
        <v>29</v>
      </c>
      <c r="J21" s="98">
        <v>23</v>
      </c>
      <c r="K21" s="98">
        <v>16</v>
      </c>
      <c r="L21" s="98">
        <v>14</v>
      </c>
      <c r="M21" s="98">
        <v>5</v>
      </c>
      <c r="N21" s="98">
        <v>12</v>
      </c>
      <c r="O21" s="98">
        <v>11</v>
      </c>
      <c r="P21" s="98">
        <v>2</v>
      </c>
      <c r="Q21" s="98">
        <v>3</v>
      </c>
      <c r="R21" s="98">
        <v>4</v>
      </c>
    </row>
    <row r="22" spans="1:18" s="104" customFormat="1" ht="12.75">
      <c r="A22" s="90" t="s">
        <v>25</v>
      </c>
      <c r="B22" s="98">
        <v>130</v>
      </c>
      <c r="C22" s="98">
        <v>59</v>
      </c>
      <c r="D22" s="98">
        <v>52</v>
      </c>
      <c r="E22" s="98">
        <v>85</v>
      </c>
      <c r="F22" s="98">
        <v>7</v>
      </c>
      <c r="G22" s="98">
        <v>19</v>
      </c>
      <c r="H22" s="98">
        <v>104</v>
      </c>
      <c r="I22" s="98">
        <v>87</v>
      </c>
      <c r="J22" s="98">
        <v>6</v>
      </c>
      <c r="K22" s="98">
        <v>5</v>
      </c>
      <c r="L22" s="98">
        <v>86</v>
      </c>
      <c r="M22" s="98">
        <v>80</v>
      </c>
      <c r="N22" s="98">
        <v>31</v>
      </c>
      <c r="O22" s="98">
        <v>28</v>
      </c>
      <c r="P22" s="98">
        <v>4</v>
      </c>
      <c r="Q22" s="98">
        <v>5</v>
      </c>
      <c r="R22" s="98">
        <v>25</v>
      </c>
    </row>
    <row r="23" spans="1:18" s="104" customFormat="1" ht="12.75">
      <c r="A23" s="90" t="s">
        <v>26</v>
      </c>
      <c r="B23" s="98">
        <v>152</v>
      </c>
      <c r="C23" s="98">
        <v>56</v>
      </c>
      <c r="D23" s="98">
        <v>76</v>
      </c>
      <c r="E23" s="98">
        <v>113</v>
      </c>
      <c r="F23" s="98">
        <v>9</v>
      </c>
      <c r="G23" s="98">
        <v>22</v>
      </c>
      <c r="H23" s="98">
        <v>128</v>
      </c>
      <c r="I23" s="98">
        <v>94</v>
      </c>
      <c r="J23" s="98">
        <v>58</v>
      </c>
      <c r="K23" s="98">
        <v>56</v>
      </c>
      <c r="L23" s="98">
        <v>69</v>
      </c>
      <c r="M23" s="98">
        <v>42</v>
      </c>
      <c r="N23" s="98">
        <v>67</v>
      </c>
      <c r="O23" s="98">
        <v>51</v>
      </c>
      <c r="P23" s="98">
        <v>5</v>
      </c>
      <c r="Q23" s="98">
        <v>7</v>
      </c>
      <c r="R23" s="98">
        <v>25</v>
      </c>
    </row>
    <row r="24" spans="1:18" s="104" customFormat="1" ht="12.75">
      <c r="A24" s="90" t="s">
        <v>27</v>
      </c>
      <c r="B24" s="98">
        <v>3</v>
      </c>
      <c r="C24" s="98">
        <v>1</v>
      </c>
      <c r="D24" s="98">
        <v>0</v>
      </c>
      <c r="E24" s="98">
        <v>1</v>
      </c>
      <c r="F24" s="98">
        <v>0</v>
      </c>
      <c r="G24" s="98">
        <v>2</v>
      </c>
      <c r="H24" s="98">
        <v>2</v>
      </c>
      <c r="I24" s="98">
        <v>0</v>
      </c>
      <c r="J24" s="98">
        <v>0</v>
      </c>
      <c r="K24" s="98">
        <v>0</v>
      </c>
      <c r="L24" s="98">
        <v>0</v>
      </c>
      <c r="M24" s="98">
        <v>0</v>
      </c>
      <c r="N24" s="98">
        <v>0</v>
      </c>
      <c r="O24" s="98">
        <v>0</v>
      </c>
      <c r="P24" s="98">
        <v>1</v>
      </c>
      <c r="Q24" s="98">
        <v>0</v>
      </c>
      <c r="R24" s="98">
        <v>0</v>
      </c>
    </row>
    <row r="25" spans="1:18" s="104" customFormat="1" ht="12.75">
      <c r="A25" s="90" t="s">
        <v>28</v>
      </c>
      <c r="B25" s="98">
        <v>0</v>
      </c>
      <c r="C25" s="98">
        <v>0</v>
      </c>
      <c r="D25" s="98">
        <v>0</v>
      </c>
      <c r="E25" s="98">
        <v>0</v>
      </c>
      <c r="F25" s="98">
        <v>0</v>
      </c>
      <c r="G25" s="98">
        <v>0</v>
      </c>
      <c r="H25" s="98">
        <v>0</v>
      </c>
      <c r="I25" s="98">
        <v>0</v>
      </c>
      <c r="J25" s="98">
        <v>0</v>
      </c>
      <c r="K25" s="98">
        <v>0</v>
      </c>
      <c r="L25" s="98">
        <v>0</v>
      </c>
      <c r="M25" s="98">
        <v>0</v>
      </c>
      <c r="N25" s="98">
        <v>0</v>
      </c>
      <c r="O25" s="98">
        <v>0</v>
      </c>
      <c r="P25" s="98">
        <v>0</v>
      </c>
      <c r="Q25" s="98">
        <v>0</v>
      </c>
      <c r="R25" s="98">
        <v>0</v>
      </c>
    </row>
    <row r="26" spans="1:18" s="104" customFormat="1" ht="12.75">
      <c r="A26" s="90" t="s">
        <v>29</v>
      </c>
      <c r="B26" s="98">
        <v>109</v>
      </c>
      <c r="C26" s="98">
        <v>53</v>
      </c>
      <c r="D26" s="98">
        <v>40</v>
      </c>
      <c r="E26" s="98">
        <v>85</v>
      </c>
      <c r="F26" s="98">
        <v>5</v>
      </c>
      <c r="G26" s="98">
        <v>9</v>
      </c>
      <c r="H26" s="98">
        <v>94</v>
      </c>
      <c r="I26" s="98">
        <v>72</v>
      </c>
      <c r="J26" s="98">
        <v>28</v>
      </c>
      <c r="K26" s="98">
        <v>23</v>
      </c>
      <c r="L26" s="98">
        <v>58</v>
      </c>
      <c r="M26" s="98">
        <v>51</v>
      </c>
      <c r="N26" s="98">
        <v>42</v>
      </c>
      <c r="O26" s="98">
        <v>17</v>
      </c>
      <c r="P26" s="98">
        <v>1</v>
      </c>
      <c r="Q26" s="98">
        <v>2</v>
      </c>
      <c r="R26" s="98">
        <v>11</v>
      </c>
    </row>
    <row r="27" spans="1:18" s="104" customFormat="1" ht="12.75">
      <c r="A27" s="90" t="s">
        <v>30</v>
      </c>
      <c r="B27" s="98">
        <v>2</v>
      </c>
      <c r="C27" s="98">
        <v>0</v>
      </c>
      <c r="D27" s="98">
        <v>0</v>
      </c>
      <c r="E27" s="98">
        <v>0</v>
      </c>
      <c r="F27" s="98">
        <v>1</v>
      </c>
      <c r="G27" s="98">
        <v>0</v>
      </c>
      <c r="H27" s="98">
        <v>1</v>
      </c>
      <c r="I27" s="98">
        <v>1</v>
      </c>
      <c r="J27" s="98">
        <v>1</v>
      </c>
      <c r="K27" s="98">
        <v>1</v>
      </c>
      <c r="L27" s="98">
        <v>0</v>
      </c>
      <c r="M27" s="98">
        <v>0</v>
      </c>
      <c r="N27" s="98">
        <v>1</v>
      </c>
      <c r="O27" s="98">
        <v>0</v>
      </c>
      <c r="P27" s="98">
        <v>1</v>
      </c>
      <c r="Q27" s="98">
        <v>0</v>
      </c>
      <c r="R27" s="98">
        <v>0</v>
      </c>
    </row>
    <row r="28" spans="1:18" s="104" customFormat="1" ht="4.5" customHeight="1">
      <c r="A28" s="118"/>
      <c r="B28" s="118"/>
      <c r="C28" s="119"/>
      <c r="D28" s="120"/>
      <c r="E28" s="120"/>
      <c r="F28" s="120"/>
      <c r="G28" s="120"/>
      <c r="H28" s="120"/>
      <c r="I28" s="120"/>
      <c r="J28" s="120"/>
      <c r="K28" s="120"/>
      <c r="L28" s="120"/>
      <c r="M28" s="120"/>
      <c r="N28" s="120"/>
      <c r="O28" s="120"/>
      <c r="P28" s="120"/>
      <c r="Q28" s="120"/>
      <c r="R28" s="120"/>
    </row>
    <row r="29" spans="1:18" ht="15" customHeight="1">
      <c r="B29" s="27"/>
      <c r="C29" s="121"/>
      <c r="D29" s="121"/>
      <c r="E29" s="121"/>
      <c r="F29" s="121"/>
      <c r="G29" s="121"/>
      <c r="H29" s="121"/>
      <c r="I29" s="121"/>
      <c r="J29" s="121"/>
      <c r="K29" s="121"/>
      <c r="L29" s="121"/>
      <c r="M29" s="121"/>
      <c r="N29" s="121"/>
      <c r="O29" s="121"/>
      <c r="P29" s="121"/>
      <c r="Q29" s="121"/>
    </row>
    <row r="30" spans="1:18" s="34" customFormat="1" ht="11.25" customHeight="1">
      <c r="A30" s="64" t="s">
        <v>195</v>
      </c>
      <c r="B30" s="33"/>
      <c r="C30" s="123"/>
      <c r="D30" s="123"/>
      <c r="E30" s="343"/>
      <c r="F30" s="343"/>
      <c r="G30" s="343"/>
      <c r="H30" s="343"/>
      <c r="I30" s="123"/>
      <c r="J30" s="123"/>
      <c r="K30" s="768"/>
      <c r="L30" s="768"/>
      <c r="M30" s="768"/>
      <c r="N30" s="768"/>
      <c r="O30" s="123"/>
      <c r="P30" s="123"/>
      <c r="Q30" s="123"/>
    </row>
    <row r="31" spans="1:18" s="34" customFormat="1" ht="11.25" customHeight="1">
      <c r="A31" s="1168" t="s">
        <v>669</v>
      </c>
      <c r="B31" s="1168"/>
      <c r="C31" s="1168"/>
      <c r="D31" s="1168"/>
      <c r="E31" s="1168"/>
      <c r="F31" s="1168"/>
      <c r="G31" s="1168"/>
      <c r="H31" s="1168"/>
      <c r="I31" s="1168"/>
      <c r="J31" s="1168"/>
      <c r="K31" s="1168"/>
      <c r="L31" s="1168"/>
      <c r="M31" s="912"/>
      <c r="N31" s="912"/>
      <c r="O31" s="912"/>
      <c r="P31" s="912"/>
      <c r="Q31" s="912"/>
      <c r="R31" s="912"/>
    </row>
    <row r="32" spans="1:18" s="34" customFormat="1" ht="11.25" customHeight="1">
      <c r="A32" s="1168"/>
      <c r="B32" s="1168"/>
      <c r="C32" s="1168"/>
      <c r="D32" s="1168"/>
      <c r="E32" s="1168"/>
      <c r="F32" s="1168"/>
      <c r="G32" s="1168"/>
      <c r="H32" s="1168"/>
      <c r="I32" s="1168"/>
      <c r="J32" s="1168"/>
      <c r="K32" s="1168"/>
      <c r="L32" s="1168"/>
      <c r="M32" s="912"/>
      <c r="N32" s="912"/>
      <c r="O32" s="912"/>
      <c r="P32" s="912"/>
      <c r="Q32" s="912"/>
      <c r="R32" s="912"/>
    </row>
    <row r="33" spans="1:18" s="34" customFormat="1" ht="11.25" customHeight="1">
      <c r="A33" s="1168"/>
      <c r="B33" s="1168"/>
      <c r="C33" s="1168"/>
      <c r="D33" s="1168"/>
      <c r="E33" s="1168"/>
      <c r="F33" s="1168"/>
      <c r="G33" s="1168"/>
      <c r="H33" s="1168"/>
      <c r="I33" s="1168"/>
      <c r="J33" s="1168"/>
      <c r="K33" s="1168"/>
      <c r="L33" s="1168"/>
      <c r="M33" s="912"/>
      <c r="N33" s="912"/>
      <c r="O33" s="912"/>
      <c r="P33" s="912"/>
      <c r="Q33" s="912"/>
      <c r="R33" s="912"/>
    </row>
    <row r="34" spans="1:18" s="676" customFormat="1" ht="11.25" customHeight="1">
      <c r="A34" s="1168"/>
      <c r="B34" s="1168"/>
      <c r="C34" s="1168"/>
      <c r="D34" s="1168"/>
      <c r="E34" s="1168"/>
      <c r="F34" s="1168"/>
      <c r="G34" s="1168"/>
      <c r="H34" s="1168"/>
      <c r="I34" s="1168"/>
      <c r="J34" s="1168"/>
      <c r="K34" s="1168"/>
      <c r="L34" s="1168"/>
      <c r="M34" s="912"/>
      <c r="N34" s="912"/>
      <c r="O34" s="912"/>
      <c r="P34" s="912"/>
      <c r="Q34" s="912"/>
      <c r="R34" s="912"/>
    </row>
    <row r="35" spans="1:18" s="34" customFormat="1" ht="11.25" customHeight="1">
      <c r="A35" s="1022" t="s">
        <v>213</v>
      </c>
      <c r="B35" s="1022"/>
      <c r="C35" s="1022"/>
      <c r="D35" s="1022"/>
      <c r="E35" s="1022"/>
      <c r="F35" s="1022"/>
      <c r="G35" s="1022"/>
      <c r="H35" s="1022"/>
      <c r="I35" s="1022"/>
      <c r="J35" s="1022"/>
      <c r="K35" s="1022"/>
      <c r="L35" s="1022"/>
      <c r="M35" s="1022"/>
      <c r="N35" s="1022"/>
      <c r="O35" s="891"/>
      <c r="P35" s="891"/>
      <c r="Q35" s="891"/>
      <c r="R35" s="891"/>
    </row>
    <row r="36" spans="1:18" s="34" customFormat="1" ht="11.25" customHeight="1">
      <c r="A36" s="1088" t="s">
        <v>791</v>
      </c>
      <c r="B36" s="1088"/>
      <c r="C36" s="1088"/>
      <c r="D36" s="1088"/>
      <c r="E36" s="1088"/>
      <c r="F36" s="1088"/>
      <c r="G36" s="1088"/>
      <c r="H36" s="1088"/>
      <c r="I36" s="1088"/>
      <c r="J36" s="1088"/>
      <c r="K36" s="1088"/>
      <c r="L36" s="1088"/>
      <c r="M36" s="1088"/>
      <c r="N36" s="1088"/>
      <c r="O36" s="65"/>
      <c r="P36" s="65"/>
      <c r="Q36" s="65"/>
      <c r="R36" s="65"/>
    </row>
    <row r="37" spans="1:18" s="798" customFormat="1" ht="11.25" customHeight="1">
      <c r="A37" s="807"/>
      <c r="B37" s="799"/>
      <c r="C37" s="799"/>
      <c r="D37" s="799"/>
      <c r="E37" s="799"/>
      <c r="F37" s="799"/>
      <c r="G37" s="799"/>
      <c r="H37" s="799"/>
      <c r="I37" s="799"/>
      <c r="J37" s="799"/>
      <c r="K37" s="799"/>
      <c r="L37" s="799"/>
      <c r="M37" s="799"/>
      <c r="N37" s="799"/>
      <c r="O37" s="799"/>
      <c r="P37" s="799"/>
      <c r="Q37" s="799"/>
      <c r="R37" s="799"/>
    </row>
    <row r="38" spans="1:18" s="34" customFormat="1" ht="11.25" customHeight="1">
      <c r="A38" s="186" t="s">
        <v>704</v>
      </c>
      <c r="B38" s="109"/>
      <c r="C38" s="123"/>
      <c r="D38" s="123"/>
      <c r="E38" s="343"/>
      <c r="F38" s="343"/>
      <c r="G38" s="343"/>
      <c r="H38" s="343"/>
      <c r="I38" s="123"/>
      <c r="J38" s="123"/>
      <c r="K38" s="768"/>
      <c r="L38" s="768"/>
      <c r="M38" s="768"/>
      <c r="N38" s="768"/>
      <c r="O38" s="123"/>
      <c r="P38" s="123"/>
      <c r="Q38" s="123"/>
    </row>
    <row r="39" spans="1:18" s="34" customFormat="1" ht="11.25" customHeight="1">
      <c r="A39" s="1128"/>
      <c r="B39" s="1128"/>
      <c r="C39" s="1169"/>
      <c r="D39" s="1169"/>
      <c r="E39" s="1169"/>
      <c r="F39" s="1169"/>
      <c r="G39" s="1169"/>
      <c r="H39" s="1169"/>
      <c r="I39" s="1169"/>
      <c r="J39" s="1169"/>
      <c r="K39" s="1169"/>
      <c r="L39" s="1169"/>
      <c r="M39" s="1169"/>
      <c r="N39" s="1169"/>
      <c r="O39" s="1169"/>
      <c r="P39" s="1169"/>
      <c r="Q39" s="1169"/>
    </row>
    <row r="40" spans="1:18" s="34" customFormat="1" ht="11.25" customHeight="1">
      <c r="A40" s="105"/>
      <c r="B40" s="105"/>
      <c r="C40" s="122"/>
      <c r="D40" s="122"/>
      <c r="E40" s="122"/>
      <c r="F40" s="122"/>
      <c r="G40" s="122"/>
      <c r="H40" s="122"/>
      <c r="I40" s="122"/>
      <c r="J40" s="122"/>
      <c r="K40" s="122"/>
      <c r="L40" s="122"/>
      <c r="M40" s="122"/>
      <c r="N40" s="122"/>
      <c r="O40" s="122"/>
      <c r="P40" s="122"/>
      <c r="Q40" s="122"/>
    </row>
  </sheetData>
  <mergeCells count="26">
    <mergeCell ref="T1:V1"/>
    <mergeCell ref="H3:H11"/>
    <mergeCell ref="A1:G1"/>
    <mergeCell ref="K9:K11"/>
    <mergeCell ref="M9:M11"/>
    <mergeCell ref="I3:M4"/>
    <mergeCell ref="I1:J1"/>
    <mergeCell ref="R3:R11"/>
    <mergeCell ref="O3:O11"/>
    <mergeCell ref="Q3:Q11"/>
    <mergeCell ref="J6:J11"/>
    <mergeCell ref="E3:E11"/>
    <mergeCell ref="F3:F11"/>
    <mergeCell ref="G3:G11"/>
    <mergeCell ref="L6:L11"/>
    <mergeCell ref="N3:N11"/>
    <mergeCell ref="P3:P11"/>
    <mergeCell ref="A31:L34"/>
    <mergeCell ref="A35:N35"/>
    <mergeCell ref="A36:N36"/>
    <mergeCell ref="A39:Q39"/>
    <mergeCell ref="A3:A11"/>
    <mergeCell ref="B3:B11"/>
    <mergeCell ref="C3:C11"/>
    <mergeCell ref="D3:D11"/>
    <mergeCell ref="I5:I11"/>
  </mergeCells>
  <phoneticPr fontId="22" type="noConversion"/>
  <hyperlinks>
    <hyperlink ref="I1" location="Contents!A1" display="back to contents"/>
  </hyperlinks>
  <printOptions horizontalCentered="1"/>
  <pageMargins left="0.39370078740157483" right="0.39370078740157483" top="0.78740157480314965" bottom="0.78740157480314965" header="0.38" footer="0"/>
  <pageSetup paperSize="9" scale="67"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showGridLines="0" zoomScaleNormal="100" workbookViewId="0">
      <selection sqref="A1:H1"/>
    </sheetView>
  </sheetViews>
  <sheetFormatPr defaultRowHeight="11.25"/>
  <cols>
    <col min="1" max="1" width="37.6640625" customWidth="1"/>
    <col min="2" max="6" width="12.83203125" customWidth="1"/>
    <col min="7" max="7" width="14.6640625" customWidth="1"/>
    <col min="8" max="8" width="12.83203125" customWidth="1"/>
    <col min="9" max="9" width="3.33203125" customWidth="1"/>
  </cols>
  <sheetData>
    <row r="1" spans="1:13" ht="18" customHeight="1">
      <c r="A1" s="992" t="s">
        <v>741</v>
      </c>
      <c r="B1" s="992"/>
      <c r="C1" s="992"/>
      <c r="D1" s="992"/>
      <c r="E1" s="992"/>
      <c r="F1" s="992"/>
      <c r="G1" s="992"/>
      <c r="H1" s="992"/>
      <c r="I1" s="974"/>
      <c r="J1" s="1013" t="s">
        <v>1376</v>
      </c>
      <c r="K1" s="1013"/>
      <c r="L1" s="1013"/>
      <c r="M1" s="1013"/>
    </row>
    <row r="2" spans="1:13" ht="15" customHeight="1">
      <c r="A2" s="398"/>
      <c r="B2" s="398"/>
      <c r="C2" s="398"/>
      <c r="D2" s="398"/>
      <c r="E2" s="398"/>
      <c r="F2" s="398"/>
      <c r="G2" s="398"/>
      <c r="H2" s="16"/>
      <c r="I2" s="35"/>
    </row>
    <row r="3" spans="1:13" ht="6" customHeight="1">
      <c r="A3" s="399"/>
      <c r="B3" s="1184" t="s">
        <v>85</v>
      </c>
      <c r="C3" s="1184"/>
      <c r="D3" s="1184"/>
      <c r="E3" s="1184"/>
      <c r="F3" s="1184"/>
      <c r="G3" s="1184"/>
      <c r="H3" s="1184"/>
      <c r="I3" s="35"/>
    </row>
    <row r="4" spans="1:13" s="125" customFormat="1" ht="12.75">
      <c r="A4" s="135"/>
      <c r="B4" s="1185"/>
      <c r="C4" s="1185"/>
      <c r="D4" s="1185"/>
      <c r="E4" s="1185"/>
      <c r="F4" s="1185"/>
      <c r="G4" s="1185"/>
      <c r="H4" s="1185"/>
      <c r="I4" s="354"/>
    </row>
    <row r="5" spans="1:13" s="125" customFormat="1" ht="12.75">
      <c r="A5" s="400"/>
      <c r="B5" s="400"/>
      <c r="C5" s="400"/>
      <c r="D5" s="401"/>
      <c r="E5" s="402"/>
      <c r="F5" s="402"/>
      <c r="G5" s="402"/>
      <c r="H5" s="402"/>
      <c r="I5" s="354"/>
    </row>
    <row r="6" spans="1:13" s="125" customFormat="1" ht="14.25">
      <c r="A6" s="403"/>
      <c r="B6" s="404" t="s">
        <v>216</v>
      </c>
      <c r="C6" s="403" t="s">
        <v>200</v>
      </c>
      <c r="D6" s="404" t="s">
        <v>201</v>
      </c>
      <c r="E6" s="405" t="s">
        <v>202</v>
      </c>
      <c r="F6" s="405" t="s">
        <v>218</v>
      </c>
      <c r="G6" s="405" t="s">
        <v>209</v>
      </c>
      <c r="H6" s="405" t="s">
        <v>217</v>
      </c>
      <c r="I6" s="354"/>
    </row>
    <row r="7" spans="1:13" s="125" customFormat="1" ht="6" customHeight="1">
      <c r="A7" s="135"/>
      <c r="B7" s="135"/>
      <c r="C7" s="135"/>
      <c r="D7" s="135"/>
      <c r="E7" s="135"/>
      <c r="F7" s="135"/>
      <c r="G7" s="135"/>
      <c r="H7" s="135"/>
      <c r="I7" s="354"/>
    </row>
    <row r="8" spans="1:13" s="125" customFormat="1" ht="14.25">
      <c r="A8" s="614" t="s">
        <v>400</v>
      </c>
      <c r="B8" s="859">
        <f>'HB4 calc HB rates'!C69</f>
        <v>6.5798707266682466E-2</v>
      </c>
      <c r="C8" s="859">
        <f>'HB4 calc HB rates'!D69</f>
        <v>0.25370607834036007</v>
      </c>
      <c r="D8" s="859">
        <f>'HB4 calc HB rates'!E69</f>
        <v>0.47821506452597046</v>
      </c>
      <c r="E8" s="859">
        <f>'HB4 calc HB rates'!F69</f>
        <v>0.28988337075782722</v>
      </c>
      <c r="F8" s="859">
        <f>'HB4 calc HB rates'!G69</f>
        <v>9.1858001395201713E-2</v>
      </c>
      <c r="G8" s="859">
        <f>'HB4 calc HB rates'!K69</f>
        <v>0.23726719637160579</v>
      </c>
      <c r="H8" s="859">
        <f>'HB4 calc HB rates'!M69</f>
        <v>0.15945380872203824</v>
      </c>
      <c r="I8" s="354"/>
    </row>
    <row r="9" spans="1:13" s="125" customFormat="1" ht="6" customHeight="1">
      <c r="A9" s="406"/>
      <c r="B9" s="190"/>
      <c r="C9" s="190"/>
      <c r="D9" s="190"/>
      <c r="E9" s="190"/>
      <c r="F9" s="190"/>
      <c r="G9" s="859"/>
      <c r="H9" s="190"/>
      <c r="I9" s="354"/>
    </row>
    <row r="10" spans="1:13" s="125" customFormat="1" ht="12.75">
      <c r="A10" s="354" t="s">
        <v>19</v>
      </c>
      <c r="B10" s="190">
        <f>'HB4 calc HB rates'!C71</f>
        <v>5.2512232963360786E-2</v>
      </c>
      <c r="C10" s="190">
        <f>'HB4 calc HB rates'!D71</f>
        <v>0.37898885772758278</v>
      </c>
      <c r="D10" s="190">
        <f>'HB4 calc HB rates'!E71</f>
        <v>0.63083887123182125</v>
      </c>
      <c r="E10" s="190">
        <f>'HB4 calc HB rates'!F71</f>
        <v>0.27134173200599065</v>
      </c>
      <c r="F10" s="190">
        <f>'HB4 calc HB rates'!G71</f>
        <v>6.1303856395716394E-2</v>
      </c>
      <c r="G10" s="190">
        <f>'HB4 calc HB rates'!K71</f>
        <v>0.26728746335575099</v>
      </c>
      <c r="H10" s="190">
        <f>'HB4 calc HB rates'!M71</f>
        <v>0.16947322970639034</v>
      </c>
      <c r="I10" s="354"/>
    </row>
    <row r="11" spans="1:13" s="125" customFormat="1" ht="12.75">
      <c r="A11" s="354" t="s">
        <v>20</v>
      </c>
      <c r="B11" s="190">
        <f>'HB4 calc HB rates'!C72</f>
        <v>8.6080743737625892E-2</v>
      </c>
      <c r="C11" s="190">
        <f>'HB4 calc HB rates'!D72</f>
        <v>0.33287644409633838</v>
      </c>
      <c r="D11" s="190">
        <f>'HB4 calc HB rates'!E72</f>
        <v>0.37271106789823366</v>
      </c>
      <c r="E11" s="190">
        <f>'HB4 calc HB rates'!F72</f>
        <v>0.21915406530791146</v>
      </c>
      <c r="F11" s="190">
        <f>'HB4 calc HB rates'!G72</f>
        <v>3.5213334115851869E-2</v>
      </c>
      <c r="G11" s="190">
        <f>'HB4 calc HB rates'!K72</f>
        <v>0.19578486698145803</v>
      </c>
      <c r="H11" s="190">
        <f>'HB4 calc HB rates'!M72</f>
        <v>0.12049244739369598</v>
      </c>
      <c r="I11" s="354"/>
    </row>
    <row r="12" spans="1:13" s="125" customFormat="1" ht="12.75">
      <c r="A12" s="354" t="s">
        <v>21</v>
      </c>
      <c r="B12" s="190">
        <f>'HB4 calc HB rates'!C73</f>
        <v>9.0194562556371607E-2</v>
      </c>
      <c r="C12" s="190">
        <f>'HB4 calc HB rates'!D73</f>
        <v>0.29749830966869506</v>
      </c>
      <c r="D12" s="190">
        <f>'HB4 calc HB rates'!E73</f>
        <v>0.42629720908545926</v>
      </c>
      <c r="E12" s="190">
        <f>'HB4 calc HB rates'!F73</f>
        <v>0.15717092337917485</v>
      </c>
      <c r="F12" s="190">
        <f>'HB4 calc HB rates'!G73</f>
        <v>3.5922766052986083E-2</v>
      </c>
      <c r="G12" s="190">
        <f>'HB4 calc HB rates'!K73</f>
        <v>0.18342541436464088</v>
      </c>
      <c r="H12" s="190">
        <f>'HB4 calc HB rates'!M73</f>
        <v>0.11235955056179775</v>
      </c>
      <c r="I12" s="354"/>
    </row>
    <row r="13" spans="1:13" s="125" customFormat="1" ht="12.75">
      <c r="A13" s="354" t="s">
        <v>22</v>
      </c>
      <c r="B13" s="190">
        <f>'HB4 calc HB rates'!C74</f>
        <v>6.5965961563833067E-2</v>
      </c>
      <c r="C13" s="190">
        <f>'HB4 calc HB rates'!D74</f>
        <v>0.3138981939141231</v>
      </c>
      <c r="D13" s="190">
        <f>'HB4 calc HB rates'!E74</f>
        <v>0.46566300465663002</v>
      </c>
      <c r="E13" s="190">
        <f>'HB4 calc HB rates'!F74</f>
        <v>0.22476798143851509</v>
      </c>
      <c r="F13" s="190">
        <f>'HB4 calc HB rates'!G74</f>
        <v>5.3458343613784029E-2</v>
      </c>
      <c r="G13" s="190">
        <f>'HB4 calc HB rates'!K74</f>
        <v>0.22014402499481392</v>
      </c>
      <c r="H13" s="190">
        <f>'HB4 calc HB rates'!M74</f>
        <v>0.14311559960035644</v>
      </c>
      <c r="I13" s="354"/>
    </row>
    <row r="14" spans="1:13" s="125" customFormat="1" ht="12.75">
      <c r="A14" s="354" t="s">
        <v>23</v>
      </c>
      <c r="B14" s="190">
        <f>'HB4 calc HB rates'!C75</f>
        <v>6.2832159593685363E-2</v>
      </c>
      <c r="C14" s="190">
        <f>'HB4 calc HB rates'!D75</f>
        <v>0.32482078853046598</v>
      </c>
      <c r="D14" s="190">
        <f>'HB4 calc HB rates'!E75</f>
        <v>0.39293760150888041</v>
      </c>
      <c r="E14" s="190">
        <f>'HB4 calc HB rates'!F75</f>
        <v>0.2229326154622697</v>
      </c>
      <c r="F14" s="190">
        <f>'HB4 calc HB rates'!G75</f>
        <v>6.6979236436704628E-2</v>
      </c>
      <c r="G14" s="190">
        <f>'HB4 calc HB rates'!K75</f>
        <v>0.21264909372181265</v>
      </c>
      <c r="H14" s="190">
        <f>'HB4 calc HB rates'!M75</f>
        <v>0.14122438255386233</v>
      </c>
      <c r="I14" s="354"/>
    </row>
    <row r="15" spans="1:13" s="125" customFormat="1" ht="12.75">
      <c r="A15" s="354" t="s">
        <v>24</v>
      </c>
      <c r="B15" s="190">
        <f>'HB4 calc HB rates'!C76</f>
        <v>5.0273712434364876E-2</v>
      </c>
      <c r="C15" s="190">
        <f>'HB4 calc HB rates'!D76</f>
        <v>0.15590822357704659</v>
      </c>
      <c r="D15" s="190">
        <f>'HB4 calc HB rates'!E76</f>
        <v>0.33679703409743617</v>
      </c>
      <c r="E15" s="190">
        <f>'HB4 calc HB rates'!F76</f>
        <v>0.23817945996934323</v>
      </c>
      <c r="F15" s="190">
        <f>'HB4 calc HB rates'!G76</f>
        <v>6.5867113099322111E-2</v>
      </c>
      <c r="G15" s="190">
        <f>'HB4 calc HB rates'!K76</f>
        <v>0.17302804177172548</v>
      </c>
      <c r="H15" s="190">
        <f>'HB4 calc HB rates'!M76</f>
        <v>0.11902737629654821</v>
      </c>
      <c r="I15" s="354"/>
    </row>
    <row r="16" spans="1:13" s="125" customFormat="1" ht="12.75">
      <c r="A16" s="354" t="s">
        <v>87</v>
      </c>
      <c r="B16" s="190">
        <f>'HB4 calc HB rates'!C77</f>
        <v>6.5234125275614174E-2</v>
      </c>
      <c r="C16" s="190">
        <f>'HB4 calc HB rates'!D77</f>
        <v>0.23822318742624776</v>
      </c>
      <c r="D16" s="190">
        <f>'HB4 calc HB rates'!E77</f>
        <v>0.70519316462373505</v>
      </c>
      <c r="E16" s="190">
        <f>'HB4 calc HB rates'!F77</f>
        <v>0.508700678860463</v>
      </c>
      <c r="F16" s="190">
        <f>'HB4 calc HB rates'!G77</f>
        <v>0.15549681231534754</v>
      </c>
      <c r="G16" s="190">
        <f>'HB4 calc HB rates'!K77</f>
        <v>0.33298731754858391</v>
      </c>
      <c r="H16" s="190">
        <f>'HB4 calc HB rates'!M77</f>
        <v>0.23093415535100786</v>
      </c>
      <c r="I16" s="354"/>
    </row>
    <row r="17" spans="1:9" s="125" customFormat="1" ht="12.75">
      <c r="A17" s="354" t="s">
        <v>62</v>
      </c>
      <c r="B17" s="190">
        <f>'HB4 calc HB rates'!C78</f>
        <v>8.178286648947046E-2</v>
      </c>
      <c r="C17" s="190">
        <f>'HB4 calc HB rates'!D78</f>
        <v>0.28315243039169419</v>
      </c>
      <c r="D17" s="190">
        <f>'HB4 calc HB rates'!E78</f>
        <v>0.21925617343163317</v>
      </c>
      <c r="E17" s="190">
        <f>'HB4 calc HB rates'!F78</f>
        <v>0.15121791727971229</v>
      </c>
      <c r="F17" s="190">
        <f>'HB4 calc HB rates'!G78</f>
        <v>8.9453058442664851E-2</v>
      </c>
      <c r="G17" s="190">
        <f>'HB4 calc HB rates'!K78</f>
        <v>0.15958826228330905</v>
      </c>
      <c r="H17" s="190">
        <f>'HB4 calc HB rates'!M78</f>
        <v>0.10313762037899969</v>
      </c>
      <c r="I17" s="354"/>
    </row>
    <row r="18" spans="1:9" s="125" customFormat="1" ht="12.75">
      <c r="A18" s="354" t="s">
        <v>25</v>
      </c>
      <c r="B18" s="190">
        <f>'HB4 calc HB rates'!C79</f>
        <v>8.541477934515336E-2</v>
      </c>
      <c r="C18" s="190">
        <f>'HB4 calc HB rates'!D79</f>
        <v>0.30893897189161812</v>
      </c>
      <c r="D18" s="190">
        <f>'HB4 calc HB rates'!E79</f>
        <v>0.42593187469512556</v>
      </c>
      <c r="E18" s="190">
        <f>'HB4 calc HB rates'!F79</f>
        <v>0.21828954548998206</v>
      </c>
      <c r="F18" s="190">
        <f>'HB4 calc HB rates'!G79</f>
        <v>6.6815657903831538E-2</v>
      </c>
      <c r="G18" s="190">
        <f>'HB4 calc HB rates'!K79</f>
        <v>0.22107264447097316</v>
      </c>
      <c r="H18" s="190">
        <f>'HB4 calc HB rates'!M79</f>
        <v>0.14775548751694617</v>
      </c>
      <c r="I18" s="354"/>
    </row>
    <row r="19" spans="1:9" s="125" customFormat="1" ht="12.75">
      <c r="A19" s="354" t="s">
        <v>26</v>
      </c>
      <c r="B19" s="190">
        <f>'HB4 calc HB rates'!C80</f>
        <v>5.8123150627025506E-2</v>
      </c>
      <c r="C19" s="190">
        <f>'HB4 calc HB rates'!D80</f>
        <v>0.18196961107495049</v>
      </c>
      <c r="D19" s="190">
        <f>'HB4 calc HB rates'!E80</f>
        <v>0.38756738002758667</v>
      </c>
      <c r="E19" s="190">
        <f>'HB4 calc HB rates'!F80</f>
        <v>0.24735959901707108</v>
      </c>
      <c r="F19" s="190">
        <f>'HB4 calc HB rates'!G80</f>
        <v>9.9113921541419708E-2</v>
      </c>
      <c r="G19" s="190">
        <f>'HB4 calc HB rates'!K80</f>
        <v>0.19853007530105382</v>
      </c>
      <c r="H19" s="190">
        <f>'HB4 calc HB rates'!M80</f>
        <v>0.14136363636363636</v>
      </c>
      <c r="I19" s="354"/>
    </row>
    <row r="20" spans="1:9" s="125" customFormat="1" ht="12.75">
      <c r="A20" s="354" t="s">
        <v>27</v>
      </c>
      <c r="B20" s="190">
        <f>'HB4 calc HB rates'!C81</f>
        <v>9.0497737556561084E-2</v>
      </c>
      <c r="C20" s="190">
        <f>'HB4 calc HB rates'!D81</f>
        <v>0.25706940874035988</v>
      </c>
      <c r="D20" s="190">
        <f>'HB4 calc HB rates'!E81</f>
        <v>0</v>
      </c>
      <c r="E20" s="190">
        <f>'HB4 calc HB rates'!F81</f>
        <v>0</v>
      </c>
      <c r="F20" s="190">
        <f>'HB4 calc HB rates'!G81</f>
        <v>6.2558648733187366E-2</v>
      </c>
      <c r="G20" s="190">
        <f>'HB4 calc HB rates'!K81</f>
        <v>7.3653973631877437E-2</v>
      </c>
      <c r="H20" s="190">
        <f>'HB4 calc HB rates'!M81</f>
        <v>5.4919908466819219E-2</v>
      </c>
      <c r="I20" s="354"/>
    </row>
    <row r="21" spans="1:9" s="125" customFormat="1" ht="12.75">
      <c r="A21" s="354" t="s">
        <v>28</v>
      </c>
      <c r="B21" s="190">
        <f>'HB4 calc HB rates'!C82</f>
        <v>0</v>
      </c>
      <c r="C21" s="190">
        <f>'HB4 calc HB rates'!D82</f>
        <v>7.4156470152020759E-2</v>
      </c>
      <c r="D21" s="190">
        <f>'HB4 calc HB rates'!E82</f>
        <v>0.2727582679849983</v>
      </c>
      <c r="E21" s="190">
        <f>'HB4 calc HB rates'!F82</f>
        <v>0</v>
      </c>
      <c r="F21" s="190">
        <f>'HB4 calc HB rates'!G82</f>
        <v>0.1925545571245186</v>
      </c>
      <c r="G21" s="190">
        <f>'HB4 calc HB rates'!K82</f>
        <v>0.10800594032671797</v>
      </c>
      <c r="H21" s="190">
        <f>'HB4 calc HB rates'!M82</f>
        <v>6.8965517241379309E-2</v>
      </c>
      <c r="I21" s="354"/>
    </row>
    <row r="22" spans="1:9" s="125" customFormat="1" ht="12.75">
      <c r="A22" s="354" t="s">
        <v>29</v>
      </c>
      <c r="B22" s="190">
        <f>'HB4 calc HB rates'!C83</f>
        <v>6.8438462415877727E-2</v>
      </c>
      <c r="C22" s="190">
        <f>'HB4 calc HB rates'!D83</f>
        <v>0.35647279549718575</v>
      </c>
      <c r="D22" s="190">
        <f>'HB4 calc HB rates'!E83</f>
        <v>0.5835188346912753</v>
      </c>
      <c r="E22" s="190">
        <f>'HB4 calc HB rates'!F83</f>
        <v>0.31665824490483407</v>
      </c>
      <c r="F22" s="190">
        <f>'HB4 calc HB rates'!G83</f>
        <v>0.11453060922895038</v>
      </c>
      <c r="G22" s="190">
        <f>'HB4 calc HB rates'!K83</f>
        <v>0.28079208964268643</v>
      </c>
      <c r="H22" s="190">
        <f>'HB4 calc HB rates'!M83</f>
        <v>0.18099983151611429</v>
      </c>
      <c r="I22" s="354"/>
    </row>
    <row r="23" spans="1:9" s="125" customFormat="1" ht="12.75">
      <c r="A23" s="354" t="s">
        <v>30</v>
      </c>
      <c r="B23" s="190">
        <f>'HB4 calc HB rates'!C84</f>
        <v>7.8802206461780933E-2</v>
      </c>
      <c r="C23" s="190">
        <f>'HB4 calc HB rates'!D84</f>
        <v>7.9808459696727854E-2</v>
      </c>
      <c r="D23" s="190">
        <f>'HB4 calc HB rates'!E84</f>
        <v>0.1951219512195122</v>
      </c>
      <c r="E23" s="190">
        <f>'HB4 calc HB rates'!F84</f>
        <v>0.14471780028943559</v>
      </c>
      <c r="F23" s="190">
        <f>'HB4 calc HB rates'!G84</f>
        <v>0</v>
      </c>
      <c r="G23" s="190">
        <f>'HB4 calc HB rates'!K84</f>
        <v>9.863756858393441E-2</v>
      </c>
      <c r="H23" s="190">
        <f>'HB4 calc HB rates'!M84</f>
        <v>5.9479553903345722E-2</v>
      </c>
      <c r="I23" s="354"/>
    </row>
    <row r="24" spans="1:9" s="125" customFormat="1" ht="6" customHeight="1" thickBot="1">
      <c r="A24" s="407"/>
      <c r="B24" s="408"/>
      <c r="C24" s="408"/>
      <c r="D24" s="408"/>
      <c r="E24" s="408"/>
      <c r="F24" s="408"/>
      <c r="G24" s="408"/>
      <c r="H24" s="408"/>
      <c r="I24" s="354"/>
    </row>
    <row r="25" spans="1:9" ht="11.25" customHeight="1">
      <c r="A25" s="409"/>
      <c r="B25" s="410"/>
      <c r="C25" s="410"/>
      <c r="D25" s="410"/>
      <c r="E25" s="410"/>
      <c r="F25" s="410"/>
      <c r="G25" s="410"/>
      <c r="H25" s="16"/>
      <c r="I25" s="35"/>
    </row>
    <row r="26" spans="1:9" s="124" customFormat="1" ht="11.25" customHeight="1">
      <c r="A26" s="411" t="s">
        <v>195</v>
      </c>
      <c r="B26" s="412"/>
      <c r="C26" s="412"/>
      <c r="D26" s="412"/>
      <c r="E26" s="412"/>
      <c r="F26" s="412"/>
      <c r="G26" s="412"/>
      <c r="H26" s="16"/>
      <c r="I26" s="413"/>
    </row>
    <row r="27" spans="1:9" s="124" customFormat="1" ht="11.25" customHeight="1">
      <c r="A27" s="1134" t="s">
        <v>214</v>
      </c>
      <c r="B27" s="1134"/>
      <c r="C27" s="1134"/>
      <c r="D27" s="1134"/>
      <c r="E27" s="1134"/>
      <c r="F27" s="1134"/>
      <c r="G27" s="1134"/>
      <c r="H27" s="1134"/>
      <c r="I27" s="413"/>
    </row>
    <row r="28" spans="1:9" s="124" customFormat="1" ht="11.25" customHeight="1">
      <c r="A28" s="1134"/>
      <c r="B28" s="1134"/>
      <c r="C28" s="1134"/>
      <c r="D28" s="1134"/>
      <c r="E28" s="1134"/>
      <c r="F28" s="1134"/>
      <c r="G28" s="1134"/>
      <c r="H28" s="1134"/>
      <c r="I28" s="413"/>
    </row>
    <row r="29" spans="1:9" s="124" customFormat="1" ht="11.25" customHeight="1">
      <c r="A29" s="1183" t="s">
        <v>1</v>
      </c>
      <c r="B29" s="1183"/>
      <c r="C29" s="1183"/>
      <c r="D29" s="1183"/>
      <c r="E29" s="1183"/>
      <c r="F29" s="1183"/>
      <c r="G29" s="1183"/>
      <c r="H29" s="1183"/>
      <c r="I29" s="413"/>
    </row>
    <row r="30" spans="1:9" s="124" customFormat="1" ht="11.25" customHeight="1">
      <c r="A30" s="1183"/>
      <c r="B30" s="1183"/>
      <c r="C30" s="1183"/>
      <c r="D30" s="1183"/>
      <c r="E30" s="1183"/>
      <c r="F30" s="1183"/>
      <c r="G30" s="1183"/>
      <c r="H30" s="1183"/>
      <c r="I30" s="413"/>
    </row>
    <row r="31" spans="1:9" s="124" customFormat="1" ht="11.25" customHeight="1">
      <c r="A31" s="1183" t="s">
        <v>384</v>
      </c>
      <c r="B31" s="1183"/>
      <c r="C31" s="1183"/>
      <c r="D31" s="1183"/>
      <c r="E31" s="1183"/>
      <c r="F31" s="1183"/>
      <c r="G31" s="1183"/>
      <c r="H31" s="1183"/>
      <c r="I31" s="413"/>
    </row>
    <row r="32" spans="1:9" s="124" customFormat="1" ht="11.25" customHeight="1">
      <c r="A32" s="1183"/>
      <c r="B32" s="1183"/>
      <c r="C32" s="1183"/>
      <c r="D32" s="1183"/>
      <c r="E32" s="1183"/>
      <c r="F32" s="1183"/>
      <c r="G32" s="1183"/>
      <c r="H32" s="1183"/>
      <c r="I32" s="413"/>
    </row>
    <row r="33" spans="1:9" s="124" customFormat="1" ht="11.25" customHeight="1">
      <c r="A33" s="1186" t="s">
        <v>215</v>
      </c>
      <c r="B33" s="1186"/>
      <c r="C33" s="1186"/>
      <c r="D33" s="1186"/>
      <c r="E33" s="1186"/>
      <c r="F33" s="1186"/>
      <c r="G33" s="1186"/>
      <c r="H33" s="1186"/>
      <c r="I33" s="413"/>
    </row>
    <row r="34" spans="1:9" s="124" customFormat="1" ht="11.25" customHeight="1">
      <c r="A34" s="1009" t="s">
        <v>534</v>
      </c>
      <c r="B34" s="1009"/>
      <c r="C34" s="1009"/>
      <c r="D34" s="1009"/>
      <c r="E34" s="1009"/>
      <c r="F34" s="1009"/>
      <c r="G34" s="1009"/>
      <c r="H34" s="1009"/>
      <c r="I34" s="413"/>
    </row>
    <row r="35" spans="1:9" s="124" customFormat="1" ht="11.25" customHeight="1">
      <c r="A35" s="1009"/>
      <c r="B35" s="1009"/>
      <c r="C35" s="1009"/>
      <c r="D35" s="1009"/>
      <c r="E35" s="1009"/>
      <c r="F35" s="1009"/>
      <c r="G35" s="1009"/>
      <c r="H35" s="1009"/>
      <c r="I35" s="413"/>
    </row>
    <row r="36" spans="1:9" s="124" customFormat="1" ht="11.25" customHeight="1">
      <c r="A36" s="1009"/>
      <c r="B36" s="1009"/>
      <c r="C36" s="1009"/>
      <c r="D36" s="1009"/>
      <c r="E36" s="1009"/>
      <c r="F36" s="1009"/>
      <c r="G36" s="1009"/>
      <c r="H36" s="1009"/>
      <c r="I36" s="413"/>
    </row>
    <row r="37" spans="1:9" s="124" customFormat="1" ht="11.25" customHeight="1">
      <c r="A37" s="1103" t="s">
        <v>548</v>
      </c>
      <c r="B37" s="1103"/>
      <c r="C37" s="1103"/>
      <c r="D37" s="1103"/>
      <c r="E37" s="1103"/>
      <c r="F37" s="1103"/>
      <c r="G37" s="413"/>
      <c r="H37" s="413"/>
      <c r="I37" s="413"/>
    </row>
    <row r="38" spans="1:9" s="124" customFormat="1" ht="11.25" customHeight="1">
      <c r="A38" s="1103" t="s">
        <v>547</v>
      </c>
      <c r="B38" s="1103"/>
      <c r="C38" s="1103"/>
      <c r="D38" s="1103"/>
      <c r="E38" s="1103"/>
      <c r="F38" s="1103"/>
      <c r="G38" s="1103"/>
      <c r="H38" s="1103"/>
      <c r="I38" s="413"/>
    </row>
    <row r="39" spans="1:9" s="124" customFormat="1" ht="11.25" customHeight="1">
      <c r="A39" s="1103" t="s">
        <v>278</v>
      </c>
      <c r="B39" s="1103"/>
      <c r="C39" s="1103"/>
      <c r="D39" s="1103"/>
      <c r="E39" s="1103"/>
      <c r="F39" s="1103"/>
      <c r="G39" s="1103"/>
      <c r="H39" s="1103"/>
      <c r="I39" s="413"/>
    </row>
    <row r="40" spans="1:9" s="124" customFormat="1" ht="11.25" customHeight="1">
      <c r="A40" s="414"/>
      <c r="B40" s="413"/>
      <c r="C40" s="413"/>
      <c r="D40" s="413"/>
      <c r="E40" s="413"/>
      <c r="F40" s="413"/>
      <c r="G40" s="413"/>
      <c r="H40" s="413"/>
      <c r="I40" s="413"/>
    </row>
    <row r="41" spans="1:9" s="124" customFormat="1" ht="11.25" customHeight="1">
      <c r="A41" s="415" t="s">
        <v>704</v>
      </c>
      <c r="B41" s="413"/>
      <c r="C41" s="413"/>
      <c r="D41" s="413"/>
      <c r="E41" s="413"/>
      <c r="F41" s="413"/>
      <c r="G41" s="413"/>
      <c r="H41" s="413"/>
      <c r="I41" s="413"/>
    </row>
  </sheetData>
  <mergeCells count="11">
    <mergeCell ref="A37:F37"/>
    <mergeCell ref="A39:H39"/>
    <mergeCell ref="A27:H28"/>
    <mergeCell ref="A29:H30"/>
    <mergeCell ref="A31:H32"/>
    <mergeCell ref="A34:H36"/>
    <mergeCell ref="B3:H4"/>
    <mergeCell ref="A38:H38"/>
    <mergeCell ref="A33:H33"/>
    <mergeCell ref="A1:H1"/>
    <mergeCell ref="J1:M1"/>
  </mergeCells>
  <phoneticPr fontId="36" type="noConversion"/>
  <hyperlinks>
    <hyperlink ref="J1" location="Contents!A1" display="back to contents"/>
  </hyperlinks>
  <pageMargins left="0.75" right="0.75" top="1" bottom="1" header="0.5" footer="0.5"/>
  <pageSetup paperSize="9" scale="8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showGridLines="0" zoomScaleNormal="100" workbookViewId="0">
      <selection sqref="A1:M2"/>
    </sheetView>
  </sheetViews>
  <sheetFormatPr defaultColWidth="9.1640625" defaultRowHeight="11.25" customHeight="1"/>
  <cols>
    <col min="1" max="1" width="27.5" style="99" customWidth="1"/>
    <col min="2" max="2" width="13.83203125" style="99" customWidth="1"/>
    <col min="3" max="3" width="2.83203125" style="99" customWidth="1"/>
    <col min="4" max="4" width="15.83203125" style="99" customWidth="1"/>
    <col min="5" max="5" width="3.1640625" style="99" customWidth="1"/>
    <col min="6" max="8" width="12.83203125" style="99" customWidth="1"/>
    <col min="9" max="9" width="5.83203125" style="99" customWidth="1"/>
    <col min="10" max="10" width="12.6640625" style="99" customWidth="1"/>
    <col min="11" max="11" width="4.5" style="99" customWidth="1"/>
    <col min="12" max="13" width="16.83203125" style="99" customWidth="1"/>
    <col min="14" max="14" width="2" style="99" customWidth="1"/>
    <col min="15" max="16384" width="9.1640625" style="99"/>
  </cols>
  <sheetData>
    <row r="1" spans="1:17" s="488" customFormat="1" ht="18" customHeight="1">
      <c r="A1" s="1143" t="s">
        <v>742</v>
      </c>
      <c r="B1" s="1143"/>
      <c r="C1" s="1143"/>
      <c r="D1" s="1143"/>
      <c r="E1" s="1143"/>
      <c r="F1" s="1143"/>
      <c r="G1" s="1143"/>
      <c r="H1" s="1143"/>
      <c r="I1" s="1143"/>
      <c r="J1" s="1143"/>
      <c r="K1" s="1143"/>
      <c r="L1" s="1143"/>
      <c r="M1" s="1143"/>
      <c r="N1" s="480"/>
      <c r="O1" s="1013" t="s">
        <v>1376</v>
      </c>
      <c r="P1" s="1013"/>
      <c r="Q1" s="946"/>
    </row>
    <row r="2" spans="1:17" s="488" customFormat="1" ht="18" customHeight="1">
      <c r="A2" s="1143"/>
      <c r="B2" s="1143"/>
      <c r="C2" s="1143"/>
      <c r="D2" s="1143"/>
      <c r="E2" s="1143"/>
      <c r="F2" s="1143"/>
      <c r="G2" s="1143"/>
      <c r="H2" s="1143"/>
      <c r="I2" s="1143"/>
      <c r="J2" s="1143"/>
      <c r="K2" s="1143"/>
      <c r="L2" s="1143"/>
      <c r="M2" s="1143"/>
      <c r="N2" s="480"/>
    </row>
    <row r="3" spans="1:17" s="488" customFormat="1" ht="15" customHeight="1">
      <c r="A3" s="445"/>
      <c r="B3" s="445"/>
      <c r="C3" s="445"/>
      <c r="D3" s="445"/>
      <c r="E3" s="445"/>
      <c r="F3" s="445"/>
      <c r="G3" s="445"/>
      <c r="H3" s="445"/>
      <c r="I3" s="445"/>
      <c r="J3" s="445"/>
      <c r="K3" s="445"/>
      <c r="L3" s="445"/>
      <c r="M3" s="445"/>
      <c r="N3" s="371"/>
    </row>
    <row r="4" spans="1:17" s="488" customFormat="1" ht="12.75" customHeight="1">
      <c r="A4" s="480"/>
      <c r="B4" s="480"/>
      <c r="C4" s="381"/>
      <c r="D4" s="480"/>
      <c r="E4" s="480"/>
      <c r="F4" s="480"/>
      <c r="G4" s="480"/>
      <c r="H4" s="480"/>
      <c r="I4" s="480"/>
      <c r="J4" s="375"/>
      <c r="K4" s="480"/>
      <c r="L4" s="480"/>
      <c r="M4" s="480"/>
      <c r="N4" s="480"/>
    </row>
    <row r="5" spans="1:17" s="488" customFormat="1" ht="12.75" customHeight="1">
      <c r="A5" s="428"/>
      <c r="B5" s="1140" t="s">
        <v>743</v>
      </c>
      <c r="C5" s="381"/>
      <c r="D5" s="1141" t="s">
        <v>723</v>
      </c>
      <c r="E5" s="1141"/>
      <c r="F5" s="1141"/>
      <c r="G5" s="1141"/>
      <c r="H5" s="1141"/>
      <c r="I5" s="480"/>
      <c r="J5" s="1189" t="s">
        <v>724</v>
      </c>
      <c r="K5" s="1189"/>
      <c r="L5" s="1189"/>
      <c r="M5" s="1189"/>
      <c r="N5" s="480"/>
    </row>
    <row r="6" spans="1:17" s="938" customFormat="1" ht="12.75" customHeight="1">
      <c r="A6" s="428"/>
      <c r="B6" s="1140"/>
      <c r="C6" s="381"/>
      <c r="D6" s="910"/>
      <c r="E6" s="910"/>
      <c r="F6" s="910"/>
      <c r="G6" s="910"/>
      <c r="H6" s="910"/>
      <c r="I6" s="909"/>
      <c r="J6" s="914"/>
      <c r="K6" s="914"/>
      <c r="L6" s="914"/>
      <c r="M6" s="914"/>
      <c r="N6" s="909"/>
    </row>
    <row r="7" spans="1:17" s="488" customFormat="1" ht="12.75" customHeight="1">
      <c r="A7" s="431"/>
      <c r="B7" s="1140"/>
      <c r="C7" s="381"/>
      <c r="D7" s="432"/>
      <c r="E7" s="480"/>
      <c r="F7" s="480"/>
      <c r="G7" s="380"/>
      <c r="H7" s="380"/>
      <c r="I7" s="380"/>
      <c r="J7" s="1188" t="s">
        <v>725</v>
      </c>
      <c r="K7" s="1188"/>
      <c r="L7" s="1188"/>
      <c r="M7" s="1188"/>
      <c r="N7" s="480"/>
    </row>
    <row r="8" spans="1:17" s="938" customFormat="1" ht="12.75" customHeight="1">
      <c r="A8" s="431"/>
      <c r="B8" s="1140"/>
      <c r="C8" s="381"/>
      <c r="D8" s="432"/>
      <c r="E8" s="909"/>
      <c r="F8" s="909"/>
      <c r="G8" s="380"/>
      <c r="H8" s="380"/>
      <c r="I8" s="380"/>
      <c r="J8" s="913"/>
      <c r="K8" s="913"/>
      <c r="L8" s="913"/>
      <c r="M8" s="913"/>
      <c r="N8" s="909"/>
    </row>
    <row r="9" spans="1:17" s="488" customFormat="1" ht="12.75" customHeight="1">
      <c r="A9" s="431"/>
      <c r="B9" s="1140"/>
      <c r="C9" s="381"/>
      <c r="D9" s="432"/>
      <c r="E9" s="480"/>
      <c r="F9" s="1142" t="s">
        <v>2</v>
      </c>
      <c r="G9" s="1142"/>
      <c r="H9" s="1142"/>
      <c r="I9" s="380"/>
      <c r="J9" s="482"/>
      <c r="K9" s="380"/>
      <c r="L9" s="1142" t="s">
        <v>240</v>
      </c>
      <c r="M9" s="1142"/>
      <c r="N9" s="480"/>
    </row>
    <row r="10" spans="1:17" s="488" customFormat="1" ht="12.75" customHeight="1">
      <c r="A10" s="480"/>
      <c r="B10" s="1140"/>
      <c r="C10" s="434"/>
      <c r="D10" s="435" t="s">
        <v>237</v>
      </c>
      <c r="E10" s="435"/>
      <c r="F10" s="435" t="s">
        <v>239</v>
      </c>
      <c r="G10" s="435" t="s">
        <v>238</v>
      </c>
      <c r="H10" s="436" t="s">
        <v>3</v>
      </c>
      <c r="I10" s="435"/>
      <c r="J10" s="435" t="s">
        <v>237</v>
      </c>
      <c r="K10" s="480"/>
      <c r="L10" s="435" t="s">
        <v>4</v>
      </c>
      <c r="M10" s="435" t="s">
        <v>5</v>
      </c>
      <c r="N10" s="480"/>
    </row>
    <row r="11" spans="1:17" s="488" customFormat="1" ht="12.75" customHeight="1">
      <c r="A11" s="445"/>
      <c r="B11" s="446"/>
      <c r="C11" s="446"/>
      <c r="D11" s="446"/>
      <c r="E11" s="446"/>
      <c r="F11" s="446"/>
      <c r="G11" s="446"/>
      <c r="H11" s="446"/>
      <c r="I11" s="446"/>
      <c r="J11" s="446"/>
      <c r="K11" s="446"/>
      <c r="L11" s="446"/>
      <c r="M11" s="446"/>
      <c r="N11" s="480"/>
    </row>
    <row r="12" spans="1:17" s="488" customFormat="1" ht="6" customHeight="1">
      <c r="A12" s="371"/>
      <c r="B12" s="385"/>
      <c r="C12" s="385"/>
      <c r="D12" s="385"/>
      <c r="E12" s="385"/>
      <c r="F12" s="385"/>
      <c r="G12" s="385"/>
      <c r="H12" s="385"/>
      <c r="I12" s="385"/>
      <c r="J12" s="385"/>
      <c r="K12" s="385"/>
      <c r="L12" s="385"/>
      <c r="M12" s="385"/>
      <c r="N12" s="480"/>
    </row>
    <row r="13" spans="1:17" s="488" customFormat="1" ht="12.75">
      <c r="A13" s="480" t="s">
        <v>18</v>
      </c>
      <c r="B13" s="389">
        <f>AVERAGE('HB1 - summary'!G12:K12)</f>
        <v>729.8</v>
      </c>
      <c r="C13" s="387"/>
      <c r="D13" s="389">
        <v>57300</v>
      </c>
      <c r="E13" s="389"/>
      <c r="F13" s="389">
        <v>55800</v>
      </c>
      <c r="G13" s="389">
        <v>58900</v>
      </c>
      <c r="H13" s="437">
        <f>AVERAGE((D13-F13)/D13,(G13-D13)/D13)</f>
        <v>2.7050610820244327E-2</v>
      </c>
      <c r="I13" s="389"/>
      <c r="J13" s="438">
        <f>1000*B13/D13</f>
        <v>12.736474694589878</v>
      </c>
      <c r="K13" s="534"/>
      <c r="L13" s="438">
        <f>1000*B13/G13</f>
        <v>12.390492359932088</v>
      </c>
      <c r="M13" s="438">
        <f>1000*B13/F13</f>
        <v>13.078853046594983</v>
      </c>
      <c r="N13" s="480"/>
    </row>
    <row r="14" spans="1:17" s="488" customFormat="1" ht="6" customHeight="1">
      <c r="A14" s="480"/>
      <c r="B14" s="389"/>
      <c r="C14" s="387"/>
      <c r="D14" s="480"/>
      <c r="E14" s="480"/>
      <c r="F14" s="480"/>
      <c r="G14" s="480"/>
      <c r="H14" s="437"/>
      <c r="I14" s="480"/>
      <c r="J14" s="450"/>
      <c r="K14" s="534"/>
      <c r="L14" s="438"/>
      <c r="M14" s="438"/>
      <c r="N14" s="480"/>
    </row>
    <row r="15" spans="1:17" s="486" customFormat="1" ht="12.75">
      <c r="A15" s="487" t="s">
        <v>19</v>
      </c>
      <c r="B15" s="447">
        <f>AVERAGE('HB1 - summary'!G14:K14)</f>
        <v>53.6</v>
      </c>
      <c r="C15" s="448"/>
      <c r="D15" s="254">
        <v>4200</v>
      </c>
      <c r="E15" s="254"/>
      <c r="F15" s="254">
        <v>3900</v>
      </c>
      <c r="G15" s="254">
        <v>4400</v>
      </c>
      <c r="H15" s="449">
        <f t="shared" ref="H15:H25" si="0">AVERAGE((D15-F15)/D15,(G15-D15)/D15)</f>
        <v>5.9523809523809521E-2</v>
      </c>
      <c r="I15" s="254"/>
      <c r="J15" s="450">
        <f t="shared" ref="J15:J25" si="1">1000*B15/D15</f>
        <v>12.761904761904763</v>
      </c>
      <c r="K15" s="536"/>
      <c r="L15" s="450">
        <f t="shared" ref="L15:L25" si="2">1000*B15/G15</f>
        <v>12.181818181818182</v>
      </c>
      <c r="M15" s="450">
        <f t="shared" ref="M15:M25" si="3">1000*B15/F15</f>
        <v>13.743589743589743</v>
      </c>
      <c r="N15" s="487"/>
    </row>
    <row r="16" spans="1:17" s="486" customFormat="1" ht="12.75">
      <c r="A16" s="487" t="s">
        <v>20</v>
      </c>
      <c r="B16" s="447">
        <f>AVERAGE('HB1 - summary'!G15:K15)</f>
        <v>11</v>
      </c>
      <c r="C16" s="448"/>
      <c r="D16" s="254">
        <v>510</v>
      </c>
      <c r="E16" s="254"/>
      <c r="F16" s="254">
        <v>450</v>
      </c>
      <c r="G16" s="254">
        <v>600</v>
      </c>
      <c r="H16" s="449">
        <f t="shared" si="0"/>
        <v>0.14705882352941177</v>
      </c>
      <c r="I16" s="254"/>
      <c r="J16" s="450">
        <f t="shared" si="1"/>
        <v>21.568627450980394</v>
      </c>
      <c r="K16" s="536"/>
      <c r="L16" s="450">
        <f t="shared" si="2"/>
        <v>18.333333333333332</v>
      </c>
      <c r="M16" s="450">
        <f t="shared" si="3"/>
        <v>24.444444444444443</v>
      </c>
      <c r="N16" s="487"/>
    </row>
    <row r="17" spans="1:14" s="486" customFormat="1" ht="12.75">
      <c r="A17" s="487" t="s">
        <v>21</v>
      </c>
      <c r="B17" s="447">
        <f>AVERAGE('HB1 - summary'!G16:K16)</f>
        <v>14.6</v>
      </c>
      <c r="C17" s="448"/>
      <c r="D17" s="254">
        <v>1100</v>
      </c>
      <c r="E17" s="254"/>
      <c r="F17" s="254">
        <v>940</v>
      </c>
      <c r="G17" s="254">
        <v>1300</v>
      </c>
      <c r="H17" s="449">
        <f t="shared" si="0"/>
        <v>0.16363636363636364</v>
      </c>
      <c r="I17" s="254"/>
      <c r="J17" s="450">
        <f t="shared" si="1"/>
        <v>13.272727272727273</v>
      </c>
      <c r="K17" s="536"/>
      <c r="L17" s="450">
        <f t="shared" si="2"/>
        <v>11.23076923076923</v>
      </c>
      <c r="M17" s="450">
        <f t="shared" si="3"/>
        <v>15.531914893617021</v>
      </c>
      <c r="N17" s="487"/>
    </row>
    <row r="18" spans="1:14" s="486" customFormat="1" ht="12.75">
      <c r="A18" s="487" t="s">
        <v>22</v>
      </c>
      <c r="B18" s="447">
        <f>AVERAGE('HB1 - summary'!G17:K17)</f>
        <v>48</v>
      </c>
      <c r="C18" s="448"/>
      <c r="D18" s="254">
        <v>2800</v>
      </c>
      <c r="E18" s="254"/>
      <c r="F18" s="254">
        <v>2500</v>
      </c>
      <c r="G18" s="254">
        <v>3100</v>
      </c>
      <c r="H18" s="449">
        <f t="shared" si="0"/>
        <v>0.10714285714285714</v>
      </c>
      <c r="I18" s="254"/>
      <c r="J18" s="450">
        <f t="shared" si="1"/>
        <v>17.142857142857142</v>
      </c>
      <c r="K18" s="536"/>
      <c r="L18" s="450">
        <f t="shared" si="2"/>
        <v>15.483870967741936</v>
      </c>
      <c r="M18" s="450">
        <f t="shared" si="3"/>
        <v>19.2</v>
      </c>
      <c r="N18" s="487"/>
    </row>
    <row r="19" spans="1:14" s="486" customFormat="1" ht="12.75">
      <c r="A19" s="487" t="s">
        <v>23</v>
      </c>
      <c r="B19" s="447">
        <f>AVERAGE('HB1 - summary'!G18:K18)</f>
        <v>33.4</v>
      </c>
      <c r="C19" s="448"/>
      <c r="D19" s="254">
        <v>2900</v>
      </c>
      <c r="E19" s="254"/>
      <c r="F19" s="254">
        <v>2600</v>
      </c>
      <c r="G19" s="254">
        <v>3200</v>
      </c>
      <c r="H19" s="449">
        <f t="shared" si="0"/>
        <v>0.10344827586206896</v>
      </c>
      <c r="I19" s="254"/>
      <c r="J19" s="450">
        <f t="shared" si="1"/>
        <v>11.517241379310345</v>
      </c>
      <c r="K19" s="536"/>
      <c r="L19" s="450">
        <f t="shared" si="2"/>
        <v>10.4375</v>
      </c>
      <c r="M19" s="450">
        <f t="shared" si="3"/>
        <v>12.846153846153847</v>
      </c>
      <c r="N19" s="487"/>
    </row>
    <row r="20" spans="1:14" s="486" customFormat="1" ht="12.75">
      <c r="A20" s="487" t="s">
        <v>24</v>
      </c>
      <c r="B20" s="447">
        <f>AVERAGE('HB1 - summary'!G19:K19)</f>
        <v>61.6</v>
      </c>
      <c r="C20" s="448"/>
      <c r="D20" s="254">
        <v>3800</v>
      </c>
      <c r="E20" s="254"/>
      <c r="F20" s="254">
        <v>3600</v>
      </c>
      <c r="G20" s="254">
        <v>4100</v>
      </c>
      <c r="H20" s="449">
        <f t="shared" si="0"/>
        <v>6.5789473684210523E-2</v>
      </c>
      <c r="I20" s="254"/>
      <c r="J20" s="450">
        <f t="shared" si="1"/>
        <v>16.210526315789473</v>
      </c>
      <c r="K20" s="536"/>
      <c r="L20" s="450">
        <f t="shared" si="2"/>
        <v>15.024390243902438</v>
      </c>
      <c r="M20" s="450">
        <f t="shared" si="3"/>
        <v>17.111111111111111</v>
      </c>
      <c r="N20" s="487"/>
    </row>
    <row r="21" spans="1:14" s="486" customFormat="1" ht="12.75">
      <c r="A21" s="487" t="s">
        <v>87</v>
      </c>
      <c r="B21" s="447">
        <f>AVERAGE('HB1 - summary'!G20:K20)</f>
        <v>217</v>
      </c>
      <c r="C21" s="448"/>
      <c r="D21" s="254">
        <v>18700</v>
      </c>
      <c r="E21" s="254"/>
      <c r="F21" s="254">
        <v>17700</v>
      </c>
      <c r="G21" s="254">
        <v>19800</v>
      </c>
      <c r="H21" s="449">
        <f t="shared" si="0"/>
        <v>5.6149732620320858E-2</v>
      </c>
      <c r="I21" s="254"/>
      <c r="J21" s="450">
        <f t="shared" si="1"/>
        <v>11.604278074866309</v>
      </c>
      <c r="K21" s="536"/>
      <c r="L21" s="450">
        <f t="shared" si="2"/>
        <v>10.95959595959596</v>
      </c>
      <c r="M21" s="450">
        <f t="shared" si="3"/>
        <v>12.259887005649718</v>
      </c>
      <c r="N21" s="487"/>
    </row>
    <row r="22" spans="1:14" s="486" customFormat="1" ht="12.75">
      <c r="A22" s="487" t="s">
        <v>62</v>
      </c>
      <c r="B22" s="447">
        <f>AVERAGE('HB1 - summary'!G21:K21)</f>
        <v>27.8</v>
      </c>
      <c r="C22" s="448"/>
      <c r="D22" s="254">
        <v>1900</v>
      </c>
      <c r="E22" s="254"/>
      <c r="F22" s="254">
        <v>1700</v>
      </c>
      <c r="G22" s="254">
        <v>2100</v>
      </c>
      <c r="H22" s="449">
        <f t="shared" si="0"/>
        <v>0.10526315789473684</v>
      </c>
      <c r="I22" s="254"/>
      <c r="J22" s="450">
        <f t="shared" si="1"/>
        <v>14.631578947368421</v>
      </c>
      <c r="K22" s="536"/>
      <c r="L22" s="450">
        <f t="shared" si="2"/>
        <v>13.238095238095237</v>
      </c>
      <c r="M22" s="450">
        <f t="shared" si="3"/>
        <v>16.352941176470587</v>
      </c>
      <c r="N22" s="487"/>
    </row>
    <row r="23" spans="1:14" s="486" customFormat="1" ht="12.75">
      <c r="A23" s="487" t="s">
        <v>25</v>
      </c>
      <c r="B23" s="447">
        <f>AVERAGE('HB1 - summary'!G22:K22)</f>
        <v>86</v>
      </c>
      <c r="C23" s="448"/>
      <c r="D23" s="254">
        <v>7600</v>
      </c>
      <c r="E23" s="254"/>
      <c r="F23" s="254">
        <v>6900</v>
      </c>
      <c r="G23" s="254">
        <v>8300</v>
      </c>
      <c r="H23" s="449">
        <f t="shared" si="0"/>
        <v>9.2105263157894732E-2</v>
      </c>
      <c r="I23" s="254"/>
      <c r="J23" s="450">
        <f t="shared" si="1"/>
        <v>11.315789473684211</v>
      </c>
      <c r="K23" s="536"/>
      <c r="L23" s="450">
        <f t="shared" si="2"/>
        <v>10.361445783132529</v>
      </c>
      <c r="M23" s="450">
        <f t="shared" si="3"/>
        <v>12.463768115942029</v>
      </c>
      <c r="N23" s="487"/>
    </row>
    <row r="24" spans="1:14" s="486" customFormat="1" ht="12.75">
      <c r="A24" s="487" t="s">
        <v>26</v>
      </c>
      <c r="B24" s="447">
        <f>AVERAGE('HB1 - summary'!G23:K23)</f>
        <v>112</v>
      </c>
      <c r="C24" s="448"/>
      <c r="D24" s="254">
        <v>9000</v>
      </c>
      <c r="E24" s="254"/>
      <c r="F24" s="254">
        <v>8500</v>
      </c>
      <c r="G24" s="254">
        <v>9500</v>
      </c>
      <c r="H24" s="449">
        <f t="shared" si="0"/>
        <v>5.5555555555555552E-2</v>
      </c>
      <c r="I24" s="254"/>
      <c r="J24" s="450">
        <f t="shared" si="1"/>
        <v>12.444444444444445</v>
      </c>
      <c r="K24" s="536"/>
      <c r="L24" s="450">
        <f t="shared" si="2"/>
        <v>11.789473684210526</v>
      </c>
      <c r="M24" s="450">
        <f t="shared" si="3"/>
        <v>13.176470588235293</v>
      </c>
      <c r="N24" s="487"/>
    </row>
    <row r="25" spans="1:14" s="486" customFormat="1" ht="12.75">
      <c r="A25" s="487" t="s">
        <v>27</v>
      </c>
      <c r="B25" s="447">
        <f>AVERAGE('HB1 - summary'!G24:K24)</f>
        <v>0.8</v>
      </c>
      <c r="C25" s="448"/>
      <c r="D25" s="278">
        <v>30</v>
      </c>
      <c r="E25" s="278"/>
      <c r="F25" s="278">
        <v>20</v>
      </c>
      <c r="G25" s="278">
        <v>50</v>
      </c>
      <c r="H25" s="449">
        <f t="shared" si="0"/>
        <v>0.5</v>
      </c>
      <c r="I25" s="278"/>
      <c r="J25" s="450">
        <f t="shared" si="1"/>
        <v>26.666666666666668</v>
      </c>
      <c r="K25" s="536"/>
      <c r="L25" s="450">
        <f t="shared" si="2"/>
        <v>16</v>
      </c>
      <c r="M25" s="450">
        <f t="shared" si="3"/>
        <v>40</v>
      </c>
      <c r="N25" s="487"/>
    </row>
    <row r="26" spans="1:14" s="486" customFormat="1" ht="12.75">
      <c r="A26" s="487" t="s">
        <v>28</v>
      </c>
      <c r="B26" s="447">
        <f>AVERAGE('HB1 - summary'!G25:K25)</f>
        <v>1.6</v>
      </c>
      <c r="C26" s="448"/>
      <c r="D26" s="254">
        <v>170</v>
      </c>
      <c r="E26" s="254"/>
      <c r="F26" s="254">
        <v>120</v>
      </c>
      <c r="G26" s="254">
        <v>260</v>
      </c>
      <c r="H26" s="449">
        <f>AVERAGE((D26-F26)/D26,(G26-D26)/D26)</f>
        <v>0.41176470588235292</v>
      </c>
      <c r="I26" s="254"/>
      <c r="J26" s="450">
        <f>1000*B26/D26</f>
        <v>9.4117647058823533</v>
      </c>
      <c r="K26" s="536"/>
      <c r="L26" s="450">
        <f>1000*B26/G26</f>
        <v>6.1538461538461542</v>
      </c>
      <c r="M26" s="450">
        <f>1000*B26/F26</f>
        <v>13.333333333333334</v>
      </c>
      <c r="N26" s="487"/>
    </row>
    <row r="27" spans="1:14" s="486" customFormat="1" ht="12.75">
      <c r="A27" s="487" t="s">
        <v>29</v>
      </c>
      <c r="B27" s="447">
        <f>AVERAGE('HB1 - summary'!G26:K26)</f>
        <v>60.8</v>
      </c>
      <c r="C27" s="448"/>
      <c r="D27" s="254">
        <v>4600</v>
      </c>
      <c r="E27" s="254"/>
      <c r="F27" s="254">
        <v>4300</v>
      </c>
      <c r="G27" s="254">
        <v>4900</v>
      </c>
      <c r="H27" s="449">
        <f>AVERAGE((D27-F27)/D27,(G27-D27)/D27)</f>
        <v>6.5217391304347824E-2</v>
      </c>
      <c r="I27" s="254"/>
      <c r="J27" s="450">
        <f>1000*B27/D27</f>
        <v>13.217391304347826</v>
      </c>
      <c r="K27" s="536"/>
      <c r="L27" s="450">
        <f>1000*B27/G27</f>
        <v>12.408163265306122</v>
      </c>
      <c r="M27" s="450">
        <f>1000*B27/F27</f>
        <v>14.13953488372093</v>
      </c>
      <c r="N27" s="487"/>
    </row>
    <row r="28" spans="1:14" s="486" customFormat="1" ht="12.75">
      <c r="A28" s="487" t="s">
        <v>30</v>
      </c>
      <c r="B28" s="447">
        <f>AVERAGE('HB1 - summary'!G27:K27)</f>
        <v>1.6</v>
      </c>
      <c r="C28" s="448"/>
      <c r="D28" s="254">
        <v>50</v>
      </c>
      <c r="E28" s="254"/>
      <c r="F28" s="254">
        <v>40</v>
      </c>
      <c r="G28" s="254">
        <v>70</v>
      </c>
      <c r="H28" s="449">
        <f>AVERAGE((D28-F28)/D28,(G28-D28)/D28)</f>
        <v>0.30000000000000004</v>
      </c>
      <c r="I28" s="254"/>
      <c r="J28" s="450">
        <f>1000*B28/D28</f>
        <v>32</v>
      </c>
      <c r="K28" s="536"/>
      <c r="L28" s="450">
        <f>1000*B28/G28</f>
        <v>22.857142857142858</v>
      </c>
      <c r="M28" s="450">
        <f>1000*B28/F28</f>
        <v>40</v>
      </c>
      <c r="N28" s="487"/>
    </row>
    <row r="29" spans="1:14" s="486" customFormat="1" ht="6" customHeight="1">
      <c r="A29" s="490"/>
      <c r="B29" s="490"/>
      <c r="C29" s="490"/>
      <c r="D29" s="490"/>
      <c r="E29" s="490"/>
      <c r="F29" s="490"/>
      <c r="G29" s="490"/>
      <c r="H29" s="490"/>
      <c r="I29" s="490"/>
      <c r="J29" s="490"/>
      <c r="K29" s="490"/>
      <c r="L29" s="490"/>
      <c r="M29" s="490"/>
      <c r="N29" s="487"/>
    </row>
    <row r="30" spans="1:14" ht="6" customHeight="1">
      <c r="A30" s="485"/>
      <c r="B30" s="485"/>
      <c r="C30" s="485"/>
      <c r="D30" s="485"/>
      <c r="E30" s="485"/>
      <c r="F30" s="485"/>
      <c r="G30" s="485"/>
      <c r="H30" s="485"/>
      <c r="I30" s="485"/>
      <c r="J30" s="485"/>
      <c r="K30" s="485"/>
      <c r="L30" s="485"/>
      <c r="M30" s="485"/>
      <c r="N30" s="485"/>
    </row>
    <row r="31" spans="1:14" ht="11.25" customHeight="1">
      <c r="A31" s="411" t="s">
        <v>195</v>
      </c>
      <c r="B31" s="485"/>
      <c r="C31" s="485"/>
      <c r="D31" s="485"/>
      <c r="E31" s="485"/>
      <c r="F31" s="485"/>
      <c r="G31" s="485"/>
      <c r="H31" s="485"/>
      <c r="I31" s="485"/>
      <c r="J31" s="485"/>
      <c r="K31" s="485"/>
      <c r="L31" s="485"/>
      <c r="M31" s="485"/>
      <c r="N31" s="485"/>
    </row>
    <row r="32" spans="1:14" ht="11.25" customHeight="1">
      <c r="A32" s="1134" t="s">
        <v>744</v>
      </c>
      <c r="B32" s="1134"/>
      <c r="C32" s="1134"/>
      <c r="D32" s="1134"/>
      <c r="E32" s="1134"/>
      <c r="F32" s="1134"/>
      <c r="G32" s="1134"/>
      <c r="H32" s="1134"/>
      <c r="I32" s="1134"/>
      <c r="J32" s="1134"/>
      <c r="K32" s="1134"/>
      <c r="L32" s="1134"/>
      <c r="M32" s="1134"/>
      <c r="N32" s="485"/>
    </row>
    <row r="33" spans="1:14" ht="11.25" customHeight="1">
      <c r="A33" s="1134"/>
      <c r="B33" s="1134"/>
      <c r="C33" s="1134"/>
      <c r="D33" s="1134"/>
      <c r="E33" s="1134"/>
      <c r="F33" s="1134"/>
      <c r="G33" s="1134"/>
      <c r="H33" s="1134"/>
      <c r="I33" s="1134"/>
      <c r="J33" s="1134"/>
      <c r="K33" s="1134"/>
      <c r="L33" s="1134"/>
      <c r="M33" s="1134"/>
      <c r="N33" s="709"/>
    </row>
    <row r="34" spans="1:14" ht="11.25" customHeight="1">
      <c r="A34" s="1190" t="s">
        <v>302</v>
      </c>
      <c r="B34" s="1190"/>
      <c r="C34" s="1190"/>
      <c r="D34" s="1190"/>
      <c r="E34" s="1190"/>
      <c r="F34" s="1190"/>
      <c r="G34" s="1190"/>
      <c r="H34" s="1190"/>
      <c r="I34" s="1190"/>
      <c r="J34" s="1190"/>
      <c r="K34" s="1190"/>
      <c r="L34" s="1190"/>
      <c r="M34" s="1190"/>
      <c r="N34" s="485"/>
    </row>
    <row r="35" spans="1:14" ht="11.25" customHeight="1">
      <c r="A35" s="1190"/>
      <c r="B35" s="1190"/>
      <c r="C35" s="1190"/>
      <c r="D35" s="1190"/>
      <c r="E35" s="1190"/>
      <c r="F35" s="1190"/>
      <c r="G35" s="1190"/>
      <c r="H35" s="1190"/>
      <c r="I35" s="1190"/>
      <c r="J35" s="1190"/>
      <c r="K35" s="1190"/>
      <c r="L35" s="1190"/>
      <c r="M35" s="1190"/>
      <c r="N35" s="709"/>
    </row>
    <row r="36" spans="1:14" ht="11.25" customHeight="1">
      <c r="A36" s="1190"/>
      <c r="B36" s="1190"/>
      <c r="C36" s="1190"/>
      <c r="D36" s="1190"/>
      <c r="E36" s="1190"/>
      <c r="F36" s="1190"/>
      <c r="G36" s="1190"/>
      <c r="H36" s="1190"/>
      <c r="I36" s="1190"/>
      <c r="J36" s="1190"/>
      <c r="K36" s="1190"/>
      <c r="L36" s="1190"/>
      <c r="M36" s="1190"/>
      <c r="N36" s="709"/>
    </row>
    <row r="37" spans="1:14" ht="11.25" customHeight="1">
      <c r="A37" s="1134" t="s">
        <v>340</v>
      </c>
      <c r="B37" s="1134"/>
      <c r="C37" s="1134"/>
      <c r="D37" s="1134"/>
      <c r="E37" s="1134"/>
      <c r="F37" s="1134"/>
      <c r="G37" s="1134"/>
      <c r="H37" s="1134"/>
      <c r="I37" s="1134"/>
      <c r="J37" s="1134"/>
      <c r="K37" s="1134"/>
      <c r="L37" s="1134"/>
      <c r="M37" s="1134"/>
      <c r="N37" s="485"/>
    </row>
    <row r="38" spans="1:14" ht="11.25" customHeight="1">
      <c r="A38" s="1134"/>
      <c r="B38" s="1134"/>
      <c r="C38" s="1134"/>
      <c r="D38" s="1134"/>
      <c r="E38" s="1134"/>
      <c r="F38" s="1134"/>
      <c r="G38" s="1134"/>
      <c r="H38" s="1134"/>
      <c r="I38" s="1134"/>
      <c r="J38" s="1134"/>
      <c r="K38" s="1134"/>
      <c r="L38" s="1134"/>
      <c r="M38" s="1134"/>
      <c r="N38" s="709"/>
    </row>
    <row r="39" spans="1:14" s="872" customFormat="1" ht="11.25" customHeight="1">
      <c r="A39" s="1134" t="s">
        <v>1362</v>
      </c>
      <c r="B39" s="1191"/>
      <c r="C39" s="1191"/>
      <c r="D39" s="1191"/>
      <c r="E39" s="1191"/>
      <c r="F39" s="1191"/>
      <c r="G39" s="1191"/>
      <c r="H39" s="1191"/>
      <c r="I39" s="1191"/>
      <c r="J39" s="1191"/>
      <c r="K39" s="1191"/>
      <c r="L39" s="1191"/>
      <c r="M39" s="1191"/>
      <c r="N39" s="860"/>
    </row>
    <row r="40" spans="1:14" ht="11.25" customHeight="1">
      <c r="A40" s="1134" t="s">
        <v>303</v>
      </c>
      <c r="B40" s="1134"/>
      <c r="C40" s="1134"/>
      <c r="D40" s="1134"/>
      <c r="E40" s="1134"/>
      <c r="F40" s="1134"/>
      <c r="G40" s="1134"/>
      <c r="H40" s="1134"/>
      <c r="I40" s="1134"/>
      <c r="J40" s="1134"/>
      <c r="K40" s="1134"/>
      <c r="L40" s="1134"/>
      <c r="M40" s="1134"/>
      <c r="N40" s="485"/>
    </row>
    <row r="41" spans="1:14" ht="11.25" customHeight="1">
      <c r="A41" s="1134"/>
      <c r="B41" s="1134"/>
      <c r="C41" s="1134"/>
      <c r="D41" s="1134"/>
      <c r="E41" s="1134"/>
      <c r="F41" s="1134"/>
      <c r="G41" s="1134"/>
      <c r="H41" s="1134"/>
      <c r="I41" s="1134"/>
      <c r="J41" s="1134"/>
      <c r="K41" s="1134"/>
      <c r="L41" s="1134"/>
      <c r="M41" s="1134"/>
      <c r="N41" s="709"/>
    </row>
    <row r="42" spans="1:14" ht="11.25" customHeight="1">
      <c r="A42" s="115" t="s">
        <v>549</v>
      </c>
      <c r="B42" s="677"/>
      <c r="C42" s="677"/>
      <c r="D42" s="677"/>
      <c r="E42" s="677"/>
      <c r="F42" s="677"/>
      <c r="G42" s="677"/>
      <c r="H42" s="677"/>
      <c r="I42" s="677"/>
      <c r="J42" s="677"/>
      <c r="K42" s="485"/>
      <c r="L42" s="485"/>
      <c r="M42" s="485"/>
      <c r="N42" s="485"/>
    </row>
    <row r="43" spans="1:14" ht="11.25" customHeight="1">
      <c r="A43" s="1187" t="s">
        <v>550</v>
      </c>
      <c r="B43" s="1187"/>
      <c r="C43" s="1187"/>
      <c r="D43" s="1187"/>
      <c r="E43" s="1187"/>
      <c r="F43" s="1187"/>
      <c r="G43" s="1187"/>
      <c r="H43" s="1187"/>
      <c r="I43" s="1187"/>
      <c r="J43" s="677"/>
      <c r="K43" s="678"/>
      <c r="L43" s="678"/>
      <c r="M43" s="678"/>
      <c r="N43" s="678"/>
    </row>
    <row r="44" spans="1:14" ht="11.25" customHeight="1">
      <c r="A44" s="1187" t="s">
        <v>278</v>
      </c>
      <c r="B44" s="1187"/>
      <c r="C44" s="1187"/>
      <c r="D44" s="1187"/>
      <c r="E44" s="1187"/>
      <c r="F44" s="1187"/>
      <c r="G44" s="1187"/>
      <c r="H44" s="1187"/>
      <c r="I44" s="1187"/>
      <c r="J44" s="1187"/>
      <c r="K44" s="1187"/>
      <c r="L44" s="485"/>
      <c r="M44" s="485"/>
      <c r="N44" s="485"/>
    </row>
    <row r="45" spans="1:14" ht="11.25" customHeight="1">
      <c r="A45" s="1193" t="s">
        <v>375</v>
      </c>
      <c r="B45" s="1193"/>
      <c r="C45" s="1193"/>
      <c r="D45" s="1193"/>
      <c r="E45" s="1193"/>
      <c r="F45" s="1193"/>
      <c r="G45" s="1193"/>
      <c r="H45" s="1193"/>
      <c r="I45" s="1193"/>
      <c r="J45" s="616"/>
      <c r="K45" s="616"/>
      <c r="L45" s="616"/>
      <c r="M45" s="616"/>
      <c r="N45" s="485"/>
    </row>
    <row r="46" spans="1:14" ht="11.25" customHeight="1">
      <c r="A46" s="481"/>
      <c r="B46" s="485"/>
      <c r="C46" s="485"/>
      <c r="D46" s="485"/>
      <c r="E46" s="485"/>
      <c r="F46" s="485"/>
      <c r="G46" s="485"/>
      <c r="H46" s="485"/>
      <c r="I46" s="485"/>
      <c r="J46" s="485"/>
      <c r="K46" s="485"/>
      <c r="L46" s="485"/>
      <c r="M46" s="485"/>
      <c r="N46" s="485"/>
    </row>
    <row r="47" spans="1:14" ht="11.25" customHeight="1">
      <c r="A47" s="1192" t="s">
        <v>704</v>
      </c>
      <c r="B47" s="1192"/>
      <c r="C47" s="485"/>
      <c r="D47" s="485"/>
      <c r="E47" s="485"/>
      <c r="F47" s="485"/>
      <c r="G47" s="485"/>
      <c r="H47" s="485"/>
      <c r="I47" s="485"/>
      <c r="J47" s="485"/>
      <c r="K47" s="485"/>
      <c r="L47" s="485"/>
      <c r="M47" s="485"/>
      <c r="N47" s="485"/>
    </row>
  </sheetData>
  <mergeCells count="17">
    <mergeCell ref="A47:B47"/>
    <mergeCell ref="F9:H9"/>
    <mergeCell ref="D5:H5"/>
    <mergeCell ref="L9:M9"/>
    <mergeCell ref="A45:I45"/>
    <mergeCell ref="A43:I43"/>
    <mergeCell ref="A1:M2"/>
    <mergeCell ref="A44:K44"/>
    <mergeCell ref="J7:M7"/>
    <mergeCell ref="J5:M5"/>
    <mergeCell ref="B5:B10"/>
    <mergeCell ref="A34:M36"/>
    <mergeCell ref="A37:M38"/>
    <mergeCell ref="A32:M33"/>
    <mergeCell ref="A40:M41"/>
    <mergeCell ref="A39:M39"/>
    <mergeCell ref="O1:P1"/>
  </mergeCells>
  <phoneticPr fontId="36" type="noConversion"/>
  <hyperlinks>
    <hyperlink ref="O1" location="Contents!A1" display="back to contents"/>
  </hyperlinks>
  <pageMargins left="0.75" right="0.75" top="1" bottom="1" header="0.5" footer="0.5"/>
  <pageSetup paperSize="9" scale="89" orientation="landscape" r:id="rId1"/>
  <headerFooter alignWithMargins="0"/>
  <ignoredErrors>
    <ignoredError sqref="B13:B14 B15:B28"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4"/>
  <sheetViews>
    <sheetView showGridLines="0" zoomScaleNormal="100" workbookViewId="0">
      <selection sqref="A1:K1"/>
    </sheetView>
  </sheetViews>
  <sheetFormatPr defaultRowHeight="11.25"/>
  <cols>
    <col min="1" max="1" width="28" bestFit="1" customWidth="1"/>
    <col min="10" max="10" width="1.83203125" customWidth="1"/>
    <col min="12" max="12" width="2.5" customWidth="1"/>
  </cols>
  <sheetData>
    <row r="1" spans="1:15" ht="18" customHeight="1">
      <c r="A1" s="1196" t="s">
        <v>386</v>
      </c>
      <c r="B1" s="1197"/>
      <c r="C1" s="1197"/>
      <c r="D1" s="1197"/>
      <c r="E1" s="1197"/>
      <c r="F1" s="1197"/>
      <c r="G1" s="1197"/>
      <c r="H1" s="1197"/>
      <c r="I1" s="1197"/>
      <c r="J1" s="1197"/>
      <c r="K1" s="1197"/>
      <c r="M1" s="1013" t="s">
        <v>1376</v>
      </c>
      <c r="N1" s="1013"/>
      <c r="O1" s="944"/>
    </row>
    <row r="2" spans="1:15" ht="15" customHeight="1"/>
    <row r="3" spans="1:15" s="683" customFormat="1" ht="15" customHeight="1">
      <c r="A3" s="684" t="s">
        <v>551</v>
      </c>
    </row>
    <row r="4" spans="1:15">
      <c r="A4" s="1198" t="s">
        <v>745</v>
      </c>
      <c r="B4" s="1198"/>
      <c r="C4" s="1198"/>
      <c r="D4" s="1198"/>
      <c r="E4" s="1198"/>
      <c r="F4" s="1198"/>
      <c r="G4" s="1198"/>
      <c r="H4" s="1198"/>
      <c r="I4" s="1198"/>
      <c r="J4" s="1198"/>
      <c r="K4" s="1198"/>
    </row>
    <row r="5" spans="1:15" ht="12.75" customHeight="1">
      <c r="A5" s="1198"/>
      <c r="B5" s="1198"/>
      <c r="C5" s="1198"/>
      <c r="D5" s="1198"/>
      <c r="E5" s="1198"/>
      <c r="F5" s="1198"/>
      <c r="G5" s="1198"/>
      <c r="H5" s="1198"/>
      <c r="I5" s="1198"/>
      <c r="J5" s="1198"/>
      <c r="K5" s="1198"/>
    </row>
    <row r="61" spans="1:2">
      <c r="A61" s="1194" t="s">
        <v>704</v>
      </c>
      <c r="B61" s="1195"/>
    </row>
    <row r="62" spans="1:2" ht="5.25" customHeight="1"/>
    <row r="83" spans="1:7">
      <c r="A83" s="175"/>
    </row>
    <row r="84" spans="1:7">
      <c r="A84" s="175"/>
      <c r="B84" s="174"/>
      <c r="C84" s="174"/>
      <c r="D84" s="174"/>
      <c r="E84" s="174"/>
      <c r="F84" s="174"/>
      <c r="G84" s="174"/>
    </row>
  </sheetData>
  <mergeCells count="4">
    <mergeCell ref="A61:B61"/>
    <mergeCell ref="A1:K1"/>
    <mergeCell ref="A4:K5"/>
    <mergeCell ref="M1:N1"/>
  </mergeCells>
  <phoneticPr fontId="36" type="noConversion"/>
  <hyperlinks>
    <hyperlink ref="M1" location="Contents!A1" display="back to contents"/>
  </hyperlinks>
  <pageMargins left="0.75" right="0.75" top="1" bottom="1" header="0.5" footer="0.5"/>
  <pageSetup paperSize="9" scale="93"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8"/>
  <sheetViews>
    <sheetView showGridLines="0" zoomScaleNormal="100" workbookViewId="0">
      <selection sqref="A1:Q1"/>
    </sheetView>
  </sheetViews>
  <sheetFormatPr defaultColWidth="9.1640625" defaultRowHeight="11.25" customHeight="1"/>
  <cols>
    <col min="1" max="1" width="26.6640625" style="16" customWidth="1"/>
    <col min="2" max="11" width="6.83203125" style="16" customWidth="1"/>
    <col min="12" max="12" width="8.33203125" style="16" customWidth="1"/>
    <col min="13" max="13" width="2.1640625" style="16" customWidth="1"/>
    <col min="14" max="14" width="8.83203125" style="16" customWidth="1"/>
    <col min="15" max="15" width="9.5" style="16" customWidth="1"/>
    <col min="16" max="16" width="2.1640625" style="16" customWidth="1"/>
    <col min="17" max="17" width="12.83203125" style="16" customWidth="1"/>
    <col min="18" max="18" width="16.83203125" style="16" customWidth="1"/>
    <col min="19" max="19" width="2.1640625" style="16" customWidth="1"/>
    <col min="20" max="21" width="6.83203125" style="16" customWidth="1"/>
    <col min="22" max="22" width="2.1640625" style="16" customWidth="1"/>
    <col min="23" max="24" width="6.83203125" style="16" customWidth="1"/>
    <col min="25" max="25" width="2.1640625" style="16" customWidth="1"/>
    <col min="26" max="16384" width="9.1640625" style="16"/>
  </cols>
  <sheetData>
    <row r="1" spans="1:26" s="361" customFormat="1" ht="18" customHeight="1">
      <c r="A1" s="1202" t="s">
        <v>749</v>
      </c>
      <c r="B1" s="1203"/>
      <c r="C1" s="1203"/>
      <c r="D1" s="1203"/>
      <c r="E1" s="1203"/>
      <c r="F1" s="1203"/>
      <c r="G1" s="1203"/>
      <c r="H1" s="1203"/>
      <c r="I1" s="1203"/>
      <c r="J1" s="1203"/>
      <c r="K1" s="1203"/>
      <c r="L1" s="1203"/>
      <c r="M1" s="1203"/>
      <c r="N1" s="1203"/>
      <c r="O1" s="1203"/>
      <c r="P1" s="1203"/>
      <c r="Q1" s="1203"/>
      <c r="S1" s="984" t="s">
        <v>1376</v>
      </c>
      <c r="T1" s="984"/>
      <c r="U1" s="984"/>
      <c r="V1" s="984"/>
      <c r="W1" s="624"/>
      <c r="X1" s="624"/>
      <c r="Y1" s="472"/>
      <c r="Z1" s="471"/>
    </row>
    <row r="2" spans="1:26" s="361" customFormat="1" ht="15" customHeight="1">
      <c r="I2" s="505"/>
      <c r="J2" s="624"/>
      <c r="K2" s="729"/>
      <c r="L2" s="767"/>
      <c r="S2" s="624"/>
      <c r="T2" s="624"/>
      <c r="U2" s="624"/>
      <c r="V2" s="624"/>
      <c r="W2" s="624"/>
      <c r="X2" s="624"/>
      <c r="Y2" s="425"/>
    </row>
    <row r="3" spans="1:26" s="440" customFormat="1" ht="15" customHeight="1">
      <c r="A3" s="457"/>
      <c r="B3" s="384"/>
      <c r="C3" s="384"/>
      <c r="D3" s="384"/>
      <c r="E3" s="384"/>
      <c r="F3" s="384"/>
      <c r="G3" s="384"/>
      <c r="H3" s="384"/>
      <c r="I3" s="384"/>
      <c r="J3" s="384"/>
      <c r="K3" s="384"/>
      <c r="L3" s="384"/>
      <c r="M3" s="375"/>
      <c r="N3" s="1155" t="s">
        <v>79</v>
      </c>
      <c r="O3" s="1155"/>
      <c r="P3" s="375"/>
      <c r="Q3" s="458"/>
      <c r="R3" s="383" t="s">
        <v>738</v>
      </c>
      <c r="S3" s="640"/>
      <c r="T3" s="1155" t="s">
        <v>42</v>
      </c>
      <c r="U3" s="1155"/>
      <c r="V3" s="640"/>
      <c r="W3" s="1155" t="s">
        <v>43</v>
      </c>
      <c r="X3" s="1155"/>
      <c r="Y3" s="1155"/>
    </row>
    <row r="4" spans="1:26" s="380" customFormat="1" ht="14.25" customHeight="1">
      <c r="A4" s="1153" t="s">
        <v>419</v>
      </c>
      <c r="B4" s="1199">
        <v>2008</v>
      </c>
      <c r="C4" s="1199">
        <v>2009</v>
      </c>
      <c r="D4" s="1199">
        <v>2010</v>
      </c>
      <c r="E4" s="1199">
        <v>2011</v>
      </c>
      <c r="F4" s="1199">
        <v>2012</v>
      </c>
      <c r="G4" s="1199">
        <v>2013</v>
      </c>
      <c r="H4" s="1199">
        <v>2014</v>
      </c>
      <c r="I4" s="1199">
        <v>2015</v>
      </c>
      <c r="J4" s="1199">
        <v>2016</v>
      </c>
      <c r="K4" s="1199">
        <v>2017</v>
      </c>
      <c r="L4" s="1199">
        <v>2018</v>
      </c>
      <c r="M4" s="969"/>
      <c r="N4" s="1145" t="s">
        <v>728</v>
      </c>
      <c r="O4" s="1145" t="s">
        <v>731</v>
      </c>
      <c r="P4" s="970"/>
      <c r="Q4" s="1146" t="s">
        <v>732</v>
      </c>
      <c r="R4" s="1146" t="s">
        <v>219</v>
      </c>
      <c r="S4" s="971"/>
      <c r="T4" s="1148">
        <v>2008</v>
      </c>
      <c r="U4" s="1145">
        <v>2018</v>
      </c>
      <c r="V4" s="971"/>
      <c r="W4" s="1148">
        <v>2008</v>
      </c>
      <c r="X4" s="1145">
        <v>2018</v>
      </c>
      <c r="Y4" s="969"/>
    </row>
    <row r="5" spans="1:26" s="909" customFormat="1" ht="15" customHeight="1">
      <c r="A5" s="1153"/>
      <c r="B5" s="1199"/>
      <c r="C5" s="1199"/>
      <c r="D5" s="1199"/>
      <c r="E5" s="1199"/>
      <c r="F5" s="1199"/>
      <c r="G5" s="1199"/>
      <c r="H5" s="1199"/>
      <c r="I5" s="1199"/>
      <c r="J5" s="1199"/>
      <c r="K5" s="1199"/>
      <c r="L5" s="1199"/>
      <c r="M5" s="967"/>
      <c r="N5" s="1146"/>
      <c r="O5" s="1146"/>
      <c r="P5" s="967"/>
      <c r="Q5" s="1146"/>
      <c r="R5" s="1146"/>
      <c r="S5" s="640"/>
      <c r="T5" s="1149"/>
      <c r="U5" s="1146"/>
      <c r="V5" s="640"/>
      <c r="W5" s="1149"/>
      <c r="X5" s="1146"/>
      <c r="Y5" s="968"/>
    </row>
    <row r="6" spans="1:26" s="909" customFormat="1" ht="15" customHeight="1">
      <c r="A6" s="1153"/>
      <c r="B6" s="1199"/>
      <c r="C6" s="1199"/>
      <c r="D6" s="1199"/>
      <c r="E6" s="1199"/>
      <c r="F6" s="1199"/>
      <c r="G6" s="1199"/>
      <c r="H6" s="1199"/>
      <c r="I6" s="1199"/>
      <c r="J6" s="1199"/>
      <c r="K6" s="1199"/>
      <c r="L6" s="1199"/>
      <c r="M6" s="967"/>
      <c r="N6" s="1146"/>
      <c r="O6" s="1146"/>
      <c r="P6" s="967"/>
      <c r="Q6" s="1146"/>
      <c r="R6" s="1146"/>
      <c r="S6" s="640"/>
      <c r="T6" s="1149"/>
      <c r="U6" s="1146"/>
      <c r="V6" s="640"/>
      <c r="W6" s="1149"/>
      <c r="X6" s="1146"/>
      <c r="Y6" s="968"/>
    </row>
    <row r="7" spans="1:26" ht="15">
      <c r="A7" s="1154"/>
      <c r="B7" s="1200"/>
      <c r="C7" s="1200"/>
      <c r="D7" s="1200"/>
      <c r="E7" s="1200"/>
      <c r="F7" s="1200"/>
      <c r="G7" s="1200"/>
      <c r="H7" s="1200"/>
      <c r="I7" s="1200"/>
      <c r="J7" s="1200"/>
      <c r="K7" s="1200"/>
      <c r="L7" s="1200"/>
      <c r="M7" s="972"/>
      <c r="N7" s="1147"/>
      <c r="O7" s="1147"/>
      <c r="P7" s="972"/>
      <c r="Q7" s="1147"/>
      <c r="R7" s="1147"/>
      <c r="S7" s="972"/>
      <c r="T7" s="1150"/>
      <c r="U7" s="1147"/>
      <c r="V7" s="972"/>
      <c r="W7" s="1150"/>
      <c r="X7" s="1147"/>
      <c r="Y7" s="972"/>
    </row>
    <row r="8" spans="1:26" s="440" customFormat="1" ht="19.5" customHeight="1">
      <c r="A8" s="440" t="s">
        <v>18</v>
      </c>
      <c r="B8" s="459">
        <v>574</v>
      </c>
      <c r="C8" s="459">
        <v>545</v>
      </c>
      <c r="D8" s="459">
        <v>485</v>
      </c>
      <c r="E8" s="459">
        <v>584</v>
      </c>
      <c r="F8" s="459">
        <v>581</v>
      </c>
      <c r="G8" s="459">
        <v>527</v>
      </c>
      <c r="H8" s="459">
        <v>614</v>
      </c>
      <c r="I8" s="459">
        <v>706</v>
      </c>
      <c r="J8" s="459">
        <v>868</v>
      </c>
      <c r="K8" s="459">
        <v>934</v>
      </c>
      <c r="L8" s="817">
        <v>1187</v>
      </c>
      <c r="N8" s="459">
        <f>'HB1 C1 calc first 5-yr aves'!H9</f>
        <v>428.4</v>
      </c>
      <c r="O8" s="459">
        <f>AVERAGE(H8:L8)</f>
        <v>861.8</v>
      </c>
      <c r="P8" s="386"/>
      <c r="Q8" s="389">
        <f>SUM(Q10:Q41)</f>
        <v>5404700</v>
      </c>
      <c r="R8" s="387">
        <f>1000*O8/Q8</f>
        <v>0.15945380872203824</v>
      </c>
      <c r="S8" s="387"/>
      <c r="T8" s="604">
        <v>461</v>
      </c>
      <c r="U8" s="604">
        <v>860</v>
      </c>
      <c r="V8" s="387"/>
      <c r="W8" s="604">
        <v>113</v>
      </c>
      <c r="X8" s="604">
        <v>327</v>
      </c>
      <c r="Y8" s="387"/>
    </row>
    <row r="9" spans="1:26" s="129" customFormat="1" ht="6.95" customHeight="1">
      <c r="A9" s="365"/>
      <c r="B9" s="658"/>
      <c r="C9" s="658"/>
      <c r="D9" s="658"/>
      <c r="E9" s="658"/>
      <c r="F9" s="658"/>
      <c r="G9" s="658"/>
      <c r="H9" s="658"/>
      <c r="I9" s="658"/>
      <c r="J9" s="658"/>
      <c r="K9" s="658"/>
      <c r="L9" s="818"/>
      <c r="M9" s="658"/>
      <c r="N9" s="658"/>
      <c r="O9" s="658"/>
      <c r="P9" s="658"/>
      <c r="Q9" s="658"/>
      <c r="R9" s="658"/>
      <c r="S9" s="658"/>
      <c r="T9" s="658"/>
      <c r="U9" s="658"/>
      <c r="V9" s="658"/>
      <c r="W9" s="658"/>
      <c r="X9" s="658"/>
      <c r="Y9" s="392"/>
    </row>
    <row r="10" spans="1:26" s="365" customFormat="1" ht="14.1" customHeight="1">
      <c r="A10" s="453" t="s">
        <v>74</v>
      </c>
      <c r="B10" s="460">
        <v>27</v>
      </c>
      <c r="C10" s="460">
        <v>27</v>
      </c>
      <c r="D10" s="460">
        <v>31</v>
      </c>
      <c r="E10" s="460">
        <v>29</v>
      </c>
      <c r="F10" s="460">
        <v>16</v>
      </c>
      <c r="G10" s="460">
        <v>24</v>
      </c>
      <c r="H10" s="460">
        <v>26</v>
      </c>
      <c r="I10" s="460">
        <v>45</v>
      </c>
      <c r="J10" s="460">
        <v>46</v>
      </c>
      <c r="K10" s="460">
        <v>54</v>
      </c>
      <c r="L10" s="819">
        <v>52</v>
      </c>
      <c r="N10" s="460">
        <f>'HB1 C1 calc first 5-yr aves'!H11</f>
        <v>22.8</v>
      </c>
      <c r="O10" s="646">
        <f>AVERAGE(H10:L10)</f>
        <v>44.6</v>
      </c>
      <c r="P10" s="592"/>
      <c r="Q10" s="592">
        <f>'C4 calc LA rates'!B48</f>
        <v>229840</v>
      </c>
      <c r="R10" s="392">
        <f>1000*O10/Q10</f>
        <v>0.19404803341454926</v>
      </c>
      <c r="S10" s="392"/>
      <c r="T10" s="439">
        <v>24</v>
      </c>
      <c r="U10" s="439">
        <v>36</v>
      </c>
      <c r="V10" s="392"/>
      <c r="W10" s="439">
        <v>3</v>
      </c>
      <c r="X10" s="439">
        <v>16</v>
      </c>
      <c r="Y10" s="392"/>
    </row>
    <row r="11" spans="1:26" s="365" customFormat="1" ht="14.1" customHeight="1">
      <c r="A11" s="453" t="s">
        <v>73</v>
      </c>
      <c r="B11" s="460">
        <v>11</v>
      </c>
      <c r="C11" s="460">
        <v>18</v>
      </c>
      <c r="D11" s="460">
        <v>10</v>
      </c>
      <c r="E11" s="460">
        <v>19</v>
      </c>
      <c r="F11" s="460">
        <v>9</v>
      </c>
      <c r="G11" s="460">
        <v>21</v>
      </c>
      <c r="H11" s="460">
        <v>8</v>
      </c>
      <c r="I11" s="460">
        <v>14</v>
      </c>
      <c r="J11" s="460">
        <v>12</v>
      </c>
      <c r="K11" s="460">
        <v>24</v>
      </c>
      <c r="L11" s="819">
        <v>23</v>
      </c>
      <c r="N11" s="460">
        <f>'HB1 C1 calc first 5-yr aves'!H12</f>
        <v>12.4</v>
      </c>
      <c r="O11" s="646">
        <f t="shared" ref="O11:O41" si="0">AVERAGE(H11:L11)</f>
        <v>16.2</v>
      </c>
      <c r="P11" s="592"/>
      <c r="Q11" s="592">
        <f>'C4 calc LA rates'!B49</f>
        <v>262190</v>
      </c>
      <c r="R11" s="392">
        <f t="shared" ref="R11:R41" si="1">1000*O11/Q11</f>
        <v>6.1787253518440825E-2</v>
      </c>
      <c r="S11" s="392"/>
      <c r="T11" s="439">
        <v>8</v>
      </c>
      <c r="U11" s="439">
        <v>19</v>
      </c>
      <c r="V11" s="392"/>
      <c r="W11" s="439">
        <v>3</v>
      </c>
      <c r="X11" s="439">
        <v>4</v>
      </c>
      <c r="Y11" s="392"/>
    </row>
    <row r="12" spans="1:26" s="365" customFormat="1" ht="14.1" customHeight="1">
      <c r="A12" s="453" t="s">
        <v>72</v>
      </c>
      <c r="B12" s="460">
        <v>8</v>
      </c>
      <c r="C12" s="460">
        <v>9</v>
      </c>
      <c r="D12" s="460">
        <v>9</v>
      </c>
      <c r="E12" s="460">
        <v>8</v>
      </c>
      <c r="F12" s="460">
        <v>8</v>
      </c>
      <c r="G12" s="460">
        <v>10</v>
      </c>
      <c r="H12" s="460">
        <v>8</v>
      </c>
      <c r="I12" s="460">
        <v>17</v>
      </c>
      <c r="J12" s="460">
        <v>13</v>
      </c>
      <c r="K12" s="460">
        <v>18</v>
      </c>
      <c r="L12" s="819">
        <v>13</v>
      </c>
      <c r="N12" s="460">
        <f>'HB1 C1 calc first 5-yr aves'!H13</f>
        <v>7.6</v>
      </c>
      <c r="O12" s="646">
        <f t="shared" si="0"/>
        <v>13.8</v>
      </c>
      <c r="P12" s="592"/>
      <c r="Q12" s="592">
        <f>'C4 calc LA rates'!B50</f>
        <v>116520</v>
      </c>
      <c r="R12" s="392">
        <f t="shared" si="1"/>
        <v>0.11843460350154481</v>
      </c>
      <c r="S12" s="392"/>
      <c r="T12" s="439">
        <v>8</v>
      </c>
      <c r="U12" s="439">
        <v>9</v>
      </c>
      <c r="V12" s="392"/>
      <c r="W12" s="439">
        <v>0</v>
      </c>
      <c r="X12" s="439">
        <v>4</v>
      </c>
      <c r="Y12" s="392"/>
    </row>
    <row r="13" spans="1:26" s="365" customFormat="1" ht="14.1" customHeight="1">
      <c r="A13" s="453" t="s">
        <v>71</v>
      </c>
      <c r="B13" s="460">
        <v>4</v>
      </c>
      <c r="C13" s="460">
        <v>7</v>
      </c>
      <c r="D13" s="460">
        <v>4</v>
      </c>
      <c r="E13" s="460">
        <v>12</v>
      </c>
      <c r="F13" s="460">
        <v>7</v>
      </c>
      <c r="G13" s="460">
        <v>5</v>
      </c>
      <c r="H13" s="460">
        <v>8</v>
      </c>
      <c r="I13" s="460">
        <v>11</v>
      </c>
      <c r="J13" s="460">
        <v>10</v>
      </c>
      <c r="K13" s="460">
        <v>8</v>
      </c>
      <c r="L13" s="819">
        <v>9</v>
      </c>
      <c r="N13" s="460">
        <f>'HB1 C1 calc first 5-yr aves'!H14</f>
        <v>4.2</v>
      </c>
      <c r="O13" s="646">
        <f t="shared" si="0"/>
        <v>9.1999999999999993</v>
      </c>
      <c r="P13" s="592"/>
      <c r="Q13" s="592">
        <f>'C4 calc LA rates'!B51</f>
        <v>87130</v>
      </c>
      <c r="R13" s="392">
        <f t="shared" si="1"/>
        <v>0.10558934924824974</v>
      </c>
      <c r="S13" s="392"/>
      <c r="T13" s="439">
        <v>1</v>
      </c>
      <c r="U13" s="439">
        <v>6</v>
      </c>
      <c r="V13" s="392"/>
      <c r="W13" s="439">
        <v>3</v>
      </c>
      <c r="X13" s="439">
        <v>3</v>
      </c>
      <c r="Y13" s="392"/>
    </row>
    <row r="14" spans="1:26" s="631" customFormat="1" ht="14.1" customHeight="1">
      <c r="A14" s="636" t="s">
        <v>406</v>
      </c>
      <c r="B14" s="460">
        <v>66</v>
      </c>
      <c r="C14" s="460">
        <v>45</v>
      </c>
      <c r="D14" s="460">
        <v>47</v>
      </c>
      <c r="E14" s="460">
        <v>48</v>
      </c>
      <c r="F14" s="460">
        <v>57</v>
      </c>
      <c r="G14" s="460">
        <v>64</v>
      </c>
      <c r="H14" s="460">
        <v>71</v>
      </c>
      <c r="I14" s="460">
        <v>69</v>
      </c>
      <c r="J14" s="460">
        <v>90</v>
      </c>
      <c r="K14" s="460">
        <v>84</v>
      </c>
      <c r="L14" s="819">
        <v>95</v>
      </c>
      <c r="M14" s="365"/>
      <c r="N14" s="460">
        <f>'HB1 C1 calc first 5-yr aves'!H15</f>
        <v>39.4</v>
      </c>
      <c r="O14" s="646">
        <f t="shared" si="0"/>
        <v>81.8</v>
      </c>
      <c r="P14" s="592"/>
      <c r="Q14" s="592">
        <f>'C4 calc LA rates'!B52</f>
        <v>507170</v>
      </c>
      <c r="R14" s="392">
        <f>1000*O14/Q14</f>
        <v>0.16128714237829525</v>
      </c>
      <c r="S14" s="392"/>
      <c r="T14" s="439">
        <v>51</v>
      </c>
      <c r="U14" s="439">
        <v>73</v>
      </c>
      <c r="V14" s="392"/>
      <c r="W14" s="439">
        <v>15</v>
      </c>
      <c r="X14" s="439">
        <v>22</v>
      </c>
      <c r="Y14" s="392"/>
    </row>
    <row r="15" spans="1:26" s="365" customFormat="1" ht="14.1" customHeight="1">
      <c r="A15" s="453" t="s">
        <v>70</v>
      </c>
      <c r="B15" s="460">
        <v>4</v>
      </c>
      <c r="C15" s="460">
        <v>3</v>
      </c>
      <c r="D15" s="460">
        <v>1</v>
      </c>
      <c r="E15" s="460">
        <v>6</v>
      </c>
      <c r="F15" s="460">
        <v>11</v>
      </c>
      <c r="G15" s="460">
        <v>7</v>
      </c>
      <c r="H15" s="460">
        <v>6</v>
      </c>
      <c r="I15" s="460">
        <v>7</v>
      </c>
      <c r="J15" s="460">
        <v>12</v>
      </c>
      <c r="K15" s="460">
        <v>5</v>
      </c>
      <c r="L15" s="819">
        <v>10</v>
      </c>
      <c r="N15" s="460">
        <f>'HB1 C1 calc first 5-yr aves'!H16</f>
        <v>4.8</v>
      </c>
      <c r="O15" s="646">
        <f t="shared" si="0"/>
        <v>8</v>
      </c>
      <c r="P15" s="592"/>
      <c r="Q15" s="592">
        <f>'C4 calc LA rates'!B53</f>
        <v>51350</v>
      </c>
      <c r="R15" s="392">
        <f t="shared" si="1"/>
        <v>0.15579357351509251</v>
      </c>
      <c r="S15" s="392"/>
      <c r="T15" s="439">
        <v>3</v>
      </c>
      <c r="U15" s="439">
        <v>7</v>
      </c>
      <c r="V15" s="392"/>
      <c r="W15" s="439">
        <v>1</v>
      </c>
      <c r="X15" s="439">
        <v>3</v>
      </c>
      <c r="Y15" s="392"/>
    </row>
    <row r="16" spans="1:26" s="365" customFormat="1" ht="14.1" customHeight="1">
      <c r="A16" s="453" t="s">
        <v>21</v>
      </c>
      <c r="B16" s="460">
        <v>9</v>
      </c>
      <c r="C16" s="460">
        <v>8</v>
      </c>
      <c r="D16" s="460">
        <v>6</v>
      </c>
      <c r="E16" s="460">
        <v>12</v>
      </c>
      <c r="F16" s="460">
        <v>6</v>
      </c>
      <c r="G16" s="460">
        <v>9</v>
      </c>
      <c r="H16" s="460">
        <v>14</v>
      </c>
      <c r="I16" s="460">
        <v>11</v>
      </c>
      <c r="J16" s="460">
        <v>17</v>
      </c>
      <c r="K16" s="460">
        <v>22</v>
      </c>
      <c r="L16" s="819">
        <v>20</v>
      </c>
      <c r="N16" s="460">
        <f>'HB1 C1 calc first 5-yr aves'!H17</f>
        <v>7.6</v>
      </c>
      <c r="O16" s="646">
        <f t="shared" si="0"/>
        <v>16.8</v>
      </c>
      <c r="P16" s="592"/>
      <c r="Q16" s="592">
        <f>'C4 calc LA rates'!B54</f>
        <v>149520</v>
      </c>
      <c r="R16" s="392">
        <f t="shared" si="1"/>
        <v>0.11235955056179775</v>
      </c>
      <c r="S16" s="392"/>
      <c r="T16" s="439">
        <v>9</v>
      </c>
      <c r="U16" s="439">
        <v>14</v>
      </c>
      <c r="V16" s="392"/>
      <c r="W16" s="439">
        <v>0</v>
      </c>
      <c r="X16" s="439">
        <v>6</v>
      </c>
      <c r="Y16" s="392"/>
    </row>
    <row r="17" spans="1:25" s="365" customFormat="1" ht="14.1" customHeight="1">
      <c r="A17" s="453" t="s">
        <v>69</v>
      </c>
      <c r="B17" s="460">
        <v>29</v>
      </c>
      <c r="C17" s="460">
        <v>30</v>
      </c>
      <c r="D17" s="460">
        <v>22</v>
      </c>
      <c r="E17" s="460">
        <v>32</v>
      </c>
      <c r="F17" s="460">
        <v>39</v>
      </c>
      <c r="G17" s="460">
        <v>24</v>
      </c>
      <c r="H17" s="460">
        <v>31</v>
      </c>
      <c r="I17" s="460">
        <v>36</v>
      </c>
      <c r="J17" s="460">
        <v>38</v>
      </c>
      <c r="K17" s="460">
        <v>57</v>
      </c>
      <c r="L17" s="819">
        <v>66</v>
      </c>
      <c r="N17" s="460">
        <f>'HB1 C1 calc first 5-yr aves'!H18</f>
        <v>18</v>
      </c>
      <c r="O17" s="646">
        <f t="shared" si="0"/>
        <v>45.6</v>
      </c>
      <c r="P17" s="592"/>
      <c r="Q17" s="592">
        <f>'C4 calc LA rates'!B55</f>
        <v>148270</v>
      </c>
      <c r="R17" s="392">
        <f t="shared" si="1"/>
        <v>0.30754704255749649</v>
      </c>
      <c r="S17" s="392"/>
      <c r="T17" s="439">
        <v>21</v>
      </c>
      <c r="U17" s="439">
        <v>47</v>
      </c>
      <c r="V17" s="392"/>
      <c r="W17" s="439">
        <v>8</v>
      </c>
      <c r="X17" s="439">
        <v>19</v>
      </c>
      <c r="Y17" s="392"/>
    </row>
    <row r="18" spans="1:25" s="365" customFormat="1" ht="14.1" customHeight="1">
      <c r="A18" s="453" t="s">
        <v>68</v>
      </c>
      <c r="B18" s="460">
        <v>13</v>
      </c>
      <c r="C18" s="460">
        <v>12</v>
      </c>
      <c r="D18" s="460">
        <v>11</v>
      </c>
      <c r="E18" s="460">
        <v>17</v>
      </c>
      <c r="F18" s="460">
        <v>15</v>
      </c>
      <c r="G18" s="460">
        <v>12</v>
      </c>
      <c r="H18" s="460">
        <v>17</v>
      </c>
      <c r="I18" s="460">
        <v>14</v>
      </c>
      <c r="J18" s="460">
        <v>29</v>
      </c>
      <c r="K18" s="460">
        <v>24</v>
      </c>
      <c r="L18" s="819">
        <v>29</v>
      </c>
      <c r="N18" s="460">
        <f>'HB1 C1 calc first 5-yr aves'!H19</f>
        <v>8.6</v>
      </c>
      <c r="O18" s="646">
        <f t="shared" si="0"/>
        <v>22.6</v>
      </c>
      <c r="P18" s="592"/>
      <c r="Q18" s="592">
        <f>'C4 calc LA rates'!B56</f>
        <v>122200</v>
      </c>
      <c r="R18" s="392">
        <f t="shared" si="1"/>
        <v>0.18494271685761046</v>
      </c>
      <c r="S18" s="392"/>
      <c r="T18" s="439">
        <v>11</v>
      </c>
      <c r="U18" s="439">
        <v>24</v>
      </c>
      <c r="V18" s="392"/>
      <c r="W18" s="439">
        <v>2</v>
      </c>
      <c r="X18" s="439">
        <v>5</v>
      </c>
      <c r="Y18" s="392"/>
    </row>
    <row r="19" spans="1:25" s="365" customFormat="1" ht="14.1" customHeight="1">
      <c r="A19" s="453" t="s">
        <v>67</v>
      </c>
      <c r="B19" s="460">
        <v>6</v>
      </c>
      <c r="C19" s="460">
        <v>5</v>
      </c>
      <c r="D19" s="460">
        <v>6</v>
      </c>
      <c r="E19" s="460">
        <v>2</v>
      </c>
      <c r="F19" s="460">
        <v>4</v>
      </c>
      <c r="G19" s="460">
        <v>1</v>
      </c>
      <c r="H19" s="460">
        <v>4</v>
      </c>
      <c r="I19" s="460">
        <v>9</v>
      </c>
      <c r="J19" s="460">
        <v>7</v>
      </c>
      <c r="K19" s="460">
        <v>8</v>
      </c>
      <c r="L19" s="819">
        <v>9</v>
      </c>
      <c r="N19" s="460">
        <f>'HB1 C1 calc first 5-yr aves'!H20</f>
        <v>4.2</v>
      </c>
      <c r="O19" s="646">
        <f t="shared" si="0"/>
        <v>7.4</v>
      </c>
      <c r="P19" s="592"/>
      <c r="Q19" s="592">
        <f>'C4 calc LA rates'!B57</f>
        <v>107540</v>
      </c>
      <c r="R19" s="392">
        <f t="shared" si="1"/>
        <v>6.8811604984191935E-2</v>
      </c>
      <c r="S19" s="392"/>
      <c r="T19" s="439">
        <v>5</v>
      </c>
      <c r="U19" s="439">
        <v>7</v>
      </c>
      <c r="V19" s="392"/>
      <c r="W19" s="439">
        <v>1</v>
      </c>
      <c r="X19" s="439">
        <v>2</v>
      </c>
      <c r="Y19" s="392"/>
    </row>
    <row r="20" spans="1:25" s="365" customFormat="1" ht="14.1" customHeight="1">
      <c r="A20" s="453" t="s">
        <v>66</v>
      </c>
      <c r="B20" s="460">
        <v>7</v>
      </c>
      <c r="C20" s="460">
        <v>6</v>
      </c>
      <c r="D20" s="460">
        <v>7</v>
      </c>
      <c r="E20" s="460">
        <v>8</v>
      </c>
      <c r="F20" s="460">
        <v>6</v>
      </c>
      <c r="G20" s="460">
        <v>8</v>
      </c>
      <c r="H20" s="460">
        <v>11</v>
      </c>
      <c r="I20" s="460">
        <v>10</v>
      </c>
      <c r="J20" s="460">
        <v>11</v>
      </c>
      <c r="K20" s="460">
        <v>12</v>
      </c>
      <c r="L20" s="819">
        <v>18</v>
      </c>
      <c r="N20" s="460">
        <f>'HB1 C1 calc first 5-yr aves'!H21</f>
        <v>4.2</v>
      </c>
      <c r="O20" s="646">
        <f t="shared" si="0"/>
        <v>12.4</v>
      </c>
      <c r="P20" s="592"/>
      <c r="Q20" s="592">
        <f>'C4 calc LA rates'!B58</f>
        <v>104090</v>
      </c>
      <c r="R20" s="392">
        <f t="shared" si="1"/>
        <v>0.11912767797098664</v>
      </c>
      <c r="S20" s="392"/>
      <c r="T20" s="439">
        <v>6</v>
      </c>
      <c r="U20" s="439">
        <v>10</v>
      </c>
      <c r="V20" s="392"/>
      <c r="W20" s="439">
        <v>1</v>
      </c>
      <c r="X20" s="439">
        <v>8</v>
      </c>
      <c r="Y20" s="392"/>
    </row>
    <row r="21" spans="1:25" s="365" customFormat="1" ht="14.1" customHeight="1">
      <c r="A21" s="454" t="s">
        <v>65</v>
      </c>
      <c r="B21" s="460">
        <v>6</v>
      </c>
      <c r="C21" s="460">
        <v>7</v>
      </c>
      <c r="D21" s="460">
        <v>4</v>
      </c>
      <c r="E21" s="460">
        <v>3</v>
      </c>
      <c r="F21" s="460">
        <v>4</v>
      </c>
      <c r="G21" s="460">
        <v>3</v>
      </c>
      <c r="H21" s="460">
        <v>5</v>
      </c>
      <c r="I21" s="460">
        <v>8</v>
      </c>
      <c r="J21" s="460">
        <v>5</v>
      </c>
      <c r="K21" s="460">
        <v>4</v>
      </c>
      <c r="L21" s="819">
        <v>11</v>
      </c>
      <c r="N21" s="460">
        <f>'HB1 C1 calc first 5-yr aves'!H22</f>
        <v>3.6</v>
      </c>
      <c r="O21" s="646">
        <f t="shared" si="0"/>
        <v>6.6</v>
      </c>
      <c r="P21" s="592"/>
      <c r="Q21" s="592">
        <f>'C4 calc LA rates'!B59</f>
        <v>93810</v>
      </c>
      <c r="R21" s="392">
        <f t="shared" si="1"/>
        <v>7.035497281739686E-2</v>
      </c>
      <c r="S21" s="392"/>
      <c r="T21" s="439">
        <v>4</v>
      </c>
      <c r="U21" s="439">
        <v>8</v>
      </c>
      <c r="V21" s="392"/>
      <c r="W21" s="439">
        <v>2</v>
      </c>
      <c r="X21" s="439">
        <v>3</v>
      </c>
      <c r="Y21" s="392"/>
    </row>
    <row r="22" spans="1:25" s="365" customFormat="1" ht="14.1" customHeight="1">
      <c r="A22" s="454" t="s">
        <v>64</v>
      </c>
      <c r="B22" s="460">
        <v>10</v>
      </c>
      <c r="C22" s="460">
        <v>5</v>
      </c>
      <c r="D22" s="460">
        <v>10</v>
      </c>
      <c r="E22" s="460">
        <v>11</v>
      </c>
      <c r="F22" s="460">
        <v>14</v>
      </c>
      <c r="G22" s="460">
        <v>11</v>
      </c>
      <c r="H22" s="460">
        <v>9</v>
      </c>
      <c r="I22" s="460">
        <v>14</v>
      </c>
      <c r="J22" s="460">
        <v>30</v>
      </c>
      <c r="K22" s="460">
        <v>16</v>
      </c>
      <c r="L22" s="819">
        <v>43</v>
      </c>
      <c r="N22" s="460">
        <f>'HB1 C1 calc first 5-yr aves'!H23</f>
        <v>10</v>
      </c>
      <c r="O22" s="646">
        <f t="shared" si="0"/>
        <v>22.4</v>
      </c>
      <c r="P22" s="592"/>
      <c r="Q22" s="592">
        <f>'C4 calc LA rates'!B60</f>
        <v>159380</v>
      </c>
      <c r="R22" s="392">
        <f t="shared" si="1"/>
        <v>0.14054461036516502</v>
      </c>
      <c r="S22" s="392"/>
      <c r="T22" s="439">
        <v>8</v>
      </c>
      <c r="U22" s="439">
        <v>26</v>
      </c>
      <c r="V22" s="392"/>
      <c r="W22" s="439">
        <v>2</v>
      </c>
      <c r="X22" s="439">
        <v>17</v>
      </c>
      <c r="Y22" s="392"/>
    </row>
    <row r="23" spans="1:25" s="365" customFormat="1" ht="14.1" customHeight="1">
      <c r="A23" s="454" t="s">
        <v>22</v>
      </c>
      <c r="B23" s="460">
        <v>37</v>
      </c>
      <c r="C23" s="460">
        <v>32</v>
      </c>
      <c r="D23" s="460">
        <v>35</v>
      </c>
      <c r="E23" s="460">
        <v>34</v>
      </c>
      <c r="F23" s="460">
        <v>38</v>
      </c>
      <c r="G23" s="460">
        <v>39</v>
      </c>
      <c r="H23" s="460">
        <v>46</v>
      </c>
      <c r="I23" s="460">
        <v>44</v>
      </c>
      <c r="J23" s="460">
        <v>45</v>
      </c>
      <c r="K23" s="460">
        <v>66</v>
      </c>
      <c r="L23" s="819">
        <v>64</v>
      </c>
      <c r="N23" s="460">
        <f>'HB1 C1 calc first 5-yr aves'!H24</f>
        <v>24.4</v>
      </c>
      <c r="O23" s="646">
        <f t="shared" si="0"/>
        <v>53</v>
      </c>
      <c r="P23" s="592"/>
      <c r="Q23" s="592">
        <f>'C4 calc LA rates'!B61</f>
        <v>370330</v>
      </c>
      <c r="R23" s="392">
        <f t="shared" si="1"/>
        <v>0.14311559960035644</v>
      </c>
      <c r="S23" s="392"/>
      <c r="T23" s="439">
        <v>33</v>
      </c>
      <c r="U23" s="439">
        <v>49</v>
      </c>
      <c r="V23" s="392"/>
      <c r="W23" s="439">
        <v>4</v>
      </c>
      <c r="X23" s="439">
        <v>15</v>
      </c>
      <c r="Y23" s="392"/>
    </row>
    <row r="24" spans="1:25" s="365" customFormat="1" ht="14.1" customHeight="1">
      <c r="A24" s="454" t="s">
        <v>63</v>
      </c>
      <c r="B24" s="460">
        <v>121</v>
      </c>
      <c r="C24" s="460">
        <v>135</v>
      </c>
      <c r="D24" s="460">
        <v>94</v>
      </c>
      <c r="E24" s="460">
        <v>117</v>
      </c>
      <c r="F24" s="460">
        <v>121</v>
      </c>
      <c r="G24" s="460">
        <v>103</v>
      </c>
      <c r="H24" s="460">
        <v>114</v>
      </c>
      <c r="I24" s="460">
        <v>157</v>
      </c>
      <c r="J24" s="460">
        <v>170</v>
      </c>
      <c r="K24" s="460">
        <v>192</v>
      </c>
      <c r="L24" s="819">
        <v>280</v>
      </c>
      <c r="N24" s="460">
        <f>'HB1 C1 calc first 5-yr aves'!H25</f>
        <v>101</v>
      </c>
      <c r="O24" s="646">
        <f t="shared" si="0"/>
        <v>182.6</v>
      </c>
      <c r="P24" s="393"/>
      <c r="Q24" s="592">
        <f>'C4 calc LA rates'!B62</f>
        <v>615070</v>
      </c>
      <c r="R24" s="392">
        <f t="shared" si="1"/>
        <v>0.29687677825288178</v>
      </c>
      <c r="S24" s="392"/>
      <c r="T24" s="439">
        <v>93</v>
      </c>
      <c r="U24" s="439">
        <v>199</v>
      </c>
      <c r="V24" s="392"/>
      <c r="W24" s="439">
        <v>28</v>
      </c>
      <c r="X24" s="439">
        <v>81</v>
      </c>
      <c r="Y24" s="392"/>
    </row>
    <row r="25" spans="1:25" s="365" customFormat="1" ht="14.1" customHeight="1">
      <c r="A25" s="454" t="s">
        <v>62</v>
      </c>
      <c r="B25" s="460">
        <v>20</v>
      </c>
      <c r="C25" s="460">
        <v>14</v>
      </c>
      <c r="D25" s="460">
        <v>6</v>
      </c>
      <c r="E25" s="460">
        <v>21</v>
      </c>
      <c r="F25" s="460">
        <v>15</v>
      </c>
      <c r="G25" s="460">
        <v>13</v>
      </c>
      <c r="H25" s="460">
        <v>17</v>
      </c>
      <c r="I25" s="460">
        <v>24</v>
      </c>
      <c r="J25" s="460">
        <v>19</v>
      </c>
      <c r="K25" s="460">
        <v>24</v>
      </c>
      <c r="L25" s="819">
        <v>36</v>
      </c>
      <c r="N25" s="460">
        <f>'HB1 C1 calc first 5-yr aves'!H26</f>
        <v>11.2</v>
      </c>
      <c r="O25" s="646">
        <f t="shared" si="0"/>
        <v>24</v>
      </c>
      <c r="P25" s="393"/>
      <c r="Q25" s="592">
        <f>'C4 calc LA rates'!B63</f>
        <v>234770</v>
      </c>
      <c r="R25" s="392">
        <f t="shared" si="1"/>
        <v>0.10222771222899008</v>
      </c>
      <c r="S25" s="392"/>
      <c r="T25" s="439">
        <v>14</v>
      </c>
      <c r="U25" s="439">
        <v>30</v>
      </c>
      <c r="V25" s="392"/>
      <c r="W25" s="439">
        <v>6</v>
      </c>
      <c r="X25" s="439">
        <v>6</v>
      </c>
      <c r="Y25" s="392"/>
    </row>
    <row r="26" spans="1:25" s="365" customFormat="1" ht="14.1" customHeight="1">
      <c r="A26" s="454" t="s">
        <v>61</v>
      </c>
      <c r="B26" s="460">
        <v>5</v>
      </c>
      <c r="C26" s="460">
        <v>7</v>
      </c>
      <c r="D26" s="460">
        <v>17</v>
      </c>
      <c r="E26" s="460">
        <v>20</v>
      </c>
      <c r="F26" s="460">
        <v>13</v>
      </c>
      <c r="G26" s="460">
        <v>10</v>
      </c>
      <c r="H26" s="460">
        <v>17</v>
      </c>
      <c r="I26" s="460">
        <v>16</v>
      </c>
      <c r="J26" s="460">
        <v>20</v>
      </c>
      <c r="K26" s="460">
        <v>23</v>
      </c>
      <c r="L26" s="819">
        <v>24</v>
      </c>
      <c r="N26" s="460">
        <f>'HB1 C1 calc first 5-yr aves'!H27</f>
        <v>8</v>
      </c>
      <c r="O26" s="646">
        <f t="shared" si="0"/>
        <v>20</v>
      </c>
      <c r="P26" s="393"/>
      <c r="Q26" s="592">
        <f>'C4 calc LA rates'!B64</f>
        <v>79160</v>
      </c>
      <c r="R26" s="392">
        <f t="shared" si="1"/>
        <v>0.25265285497726125</v>
      </c>
      <c r="S26" s="392"/>
      <c r="T26" s="439">
        <v>4</v>
      </c>
      <c r="U26" s="439">
        <v>16</v>
      </c>
      <c r="V26" s="392"/>
      <c r="W26" s="439">
        <v>1</v>
      </c>
      <c r="X26" s="439">
        <v>8</v>
      </c>
      <c r="Y26" s="392"/>
    </row>
    <row r="27" spans="1:25" s="365" customFormat="1" ht="14.1" customHeight="1">
      <c r="A27" s="454" t="s">
        <v>60</v>
      </c>
      <c r="B27" s="460">
        <v>6</v>
      </c>
      <c r="C27" s="460">
        <v>9</v>
      </c>
      <c r="D27" s="460">
        <v>7</v>
      </c>
      <c r="E27" s="460">
        <v>4</v>
      </c>
      <c r="F27" s="460">
        <v>8</v>
      </c>
      <c r="G27" s="460">
        <v>8</v>
      </c>
      <c r="H27" s="460">
        <v>7</v>
      </c>
      <c r="I27" s="460">
        <v>6</v>
      </c>
      <c r="J27" s="460">
        <v>8</v>
      </c>
      <c r="K27" s="460">
        <v>19</v>
      </c>
      <c r="L27" s="819">
        <v>14</v>
      </c>
      <c r="N27" s="460">
        <f>'HB1 C1 calc first 5-yr aves'!H28</f>
        <v>4.5999999999999996</v>
      </c>
      <c r="O27" s="646">
        <f t="shared" si="0"/>
        <v>10.8</v>
      </c>
      <c r="P27" s="393"/>
      <c r="Q27" s="592">
        <f>'C4 calc LA rates'!B65</f>
        <v>88610</v>
      </c>
      <c r="R27" s="392">
        <f t="shared" si="1"/>
        <v>0.12188240604897867</v>
      </c>
      <c r="S27" s="392"/>
      <c r="T27" s="439">
        <v>6</v>
      </c>
      <c r="U27" s="439">
        <v>10</v>
      </c>
      <c r="V27" s="392"/>
      <c r="W27" s="439">
        <v>0</v>
      </c>
      <c r="X27" s="439">
        <v>4</v>
      </c>
      <c r="Y27" s="392"/>
    </row>
    <row r="28" spans="1:25" s="365" customFormat="1" ht="14.1" customHeight="1">
      <c r="A28" s="454" t="s">
        <v>59</v>
      </c>
      <c r="B28" s="460">
        <v>3</v>
      </c>
      <c r="C28" s="460">
        <v>7</v>
      </c>
      <c r="D28" s="460">
        <v>3</v>
      </c>
      <c r="E28" s="460">
        <v>10</v>
      </c>
      <c r="F28" s="460">
        <v>6</v>
      </c>
      <c r="G28" s="460">
        <v>5</v>
      </c>
      <c r="H28" s="460">
        <v>2</v>
      </c>
      <c r="I28" s="460">
        <v>10</v>
      </c>
      <c r="J28" s="460">
        <v>10</v>
      </c>
      <c r="K28" s="460">
        <v>7</v>
      </c>
      <c r="L28" s="819">
        <v>17</v>
      </c>
      <c r="N28" s="460">
        <f>'HB1 C1 calc first 5-yr aves'!H29</f>
        <v>3.8</v>
      </c>
      <c r="O28" s="646">
        <f t="shared" si="0"/>
        <v>9.1999999999999993</v>
      </c>
      <c r="P28" s="393"/>
      <c r="Q28" s="592">
        <f>'C4 calc LA rates'!B66</f>
        <v>96070</v>
      </c>
      <c r="R28" s="392">
        <f t="shared" si="1"/>
        <v>9.5763505777037572E-2</v>
      </c>
      <c r="S28" s="392"/>
      <c r="T28" s="439">
        <v>3</v>
      </c>
      <c r="U28" s="439">
        <v>13</v>
      </c>
      <c r="V28" s="392"/>
      <c r="W28" s="439">
        <v>0</v>
      </c>
      <c r="X28" s="439">
        <v>4</v>
      </c>
      <c r="Y28" s="392"/>
    </row>
    <row r="29" spans="1:25" s="631" customFormat="1" ht="14.1" customHeight="1">
      <c r="A29" s="636" t="s">
        <v>405</v>
      </c>
      <c r="B29" s="460">
        <v>3</v>
      </c>
      <c r="C29" s="460">
        <v>2</v>
      </c>
      <c r="D29" s="460">
        <v>1</v>
      </c>
      <c r="E29" s="460">
        <v>1</v>
      </c>
      <c r="F29" s="460">
        <v>1</v>
      </c>
      <c r="G29" s="460">
        <v>2</v>
      </c>
      <c r="H29" s="460">
        <v>1</v>
      </c>
      <c r="I29" s="460">
        <v>1</v>
      </c>
      <c r="J29" s="460">
        <v>1</v>
      </c>
      <c r="K29" s="460">
        <v>3</v>
      </c>
      <c r="L29" s="819">
        <v>2</v>
      </c>
      <c r="M29" s="365"/>
      <c r="N29" s="460">
        <f>'HB1 C1 calc first 5-yr aves'!H30</f>
        <v>1</v>
      </c>
      <c r="O29" s="646">
        <f t="shared" si="0"/>
        <v>1.6</v>
      </c>
      <c r="P29" s="592"/>
      <c r="Q29" s="592">
        <f>'C4 calc LA rates'!B67</f>
        <v>26900</v>
      </c>
      <c r="R29" s="392">
        <f>1000*O29/Q29</f>
        <v>5.9479553903345722E-2</v>
      </c>
      <c r="S29" s="392"/>
      <c r="T29" s="439">
        <v>3</v>
      </c>
      <c r="U29" s="439">
        <v>2</v>
      </c>
      <c r="V29" s="392"/>
      <c r="W29" s="439">
        <v>0</v>
      </c>
      <c r="X29" s="439">
        <v>0</v>
      </c>
      <c r="Y29" s="392"/>
    </row>
    <row r="30" spans="1:25" s="365" customFormat="1" ht="14.1" customHeight="1">
      <c r="A30" s="454" t="s">
        <v>58</v>
      </c>
      <c r="B30" s="460">
        <v>15</v>
      </c>
      <c r="C30" s="460">
        <v>19</v>
      </c>
      <c r="D30" s="460">
        <v>12</v>
      </c>
      <c r="E30" s="460">
        <v>16</v>
      </c>
      <c r="F30" s="460">
        <v>19</v>
      </c>
      <c r="G30" s="460">
        <v>11</v>
      </c>
      <c r="H30" s="460">
        <v>15</v>
      </c>
      <c r="I30" s="460">
        <v>15</v>
      </c>
      <c r="J30" s="460">
        <v>32</v>
      </c>
      <c r="K30" s="460">
        <v>25</v>
      </c>
      <c r="L30" s="819">
        <v>38</v>
      </c>
      <c r="N30" s="460">
        <f>'HB1 C1 calc first 5-yr aves'!H31</f>
        <v>12.6</v>
      </c>
      <c r="O30" s="646">
        <f t="shared" si="0"/>
        <v>25</v>
      </c>
      <c r="P30" s="393"/>
      <c r="Q30" s="592">
        <f>'C4 calc LA rates'!B68</f>
        <v>135890</v>
      </c>
      <c r="R30" s="392">
        <f t="shared" si="1"/>
        <v>0.18397233056148354</v>
      </c>
      <c r="S30" s="392"/>
      <c r="T30" s="439">
        <v>10</v>
      </c>
      <c r="U30" s="439">
        <v>25</v>
      </c>
      <c r="V30" s="392"/>
      <c r="W30" s="439">
        <v>5</v>
      </c>
      <c r="X30" s="439">
        <v>13</v>
      </c>
      <c r="Y30" s="392"/>
    </row>
    <row r="31" spans="1:25" s="365" customFormat="1" ht="14.1" customHeight="1">
      <c r="A31" s="453" t="s">
        <v>57</v>
      </c>
      <c r="B31" s="460">
        <v>30</v>
      </c>
      <c r="C31" s="460">
        <v>35</v>
      </c>
      <c r="D31" s="460">
        <v>36</v>
      </c>
      <c r="E31" s="460">
        <v>27</v>
      </c>
      <c r="F31" s="460">
        <v>38</v>
      </c>
      <c r="G31" s="460">
        <v>38</v>
      </c>
      <c r="H31" s="460">
        <v>33</v>
      </c>
      <c r="I31" s="460">
        <v>42</v>
      </c>
      <c r="J31" s="460">
        <v>49</v>
      </c>
      <c r="K31" s="460">
        <v>53</v>
      </c>
      <c r="L31" s="819">
        <v>72</v>
      </c>
      <c r="N31" s="460">
        <f>'HB1 C1 calc first 5-yr aves'!H32</f>
        <v>25.2</v>
      </c>
      <c r="O31" s="646">
        <f t="shared" si="0"/>
        <v>49.8</v>
      </c>
      <c r="P31" s="393"/>
      <c r="Q31" s="592">
        <f>'C4 calc LA rates'!B69</f>
        <v>339390</v>
      </c>
      <c r="R31" s="392">
        <f t="shared" si="1"/>
        <v>0.14673384601785555</v>
      </c>
      <c r="S31" s="392"/>
      <c r="T31" s="439">
        <v>24</v>
      </c>
      <c r="U31" s="439">
        <v>52</v>
      </c>
      <c r="V31" s="392"/>
      <c r="W31" s="439">
        <v>6</v>
      </c>
      <c r="X31" s="439">
        <v>20</v>
      </c>
      <c r="Y31" s="392"/>
    </row>
    <row r="32" spans="1:25" s="365" customFormat="1" ht="14.1" customHeight="1">
      <c r="A32" s="454" t="s">
        <v>56</v>
      </c>
      <c r="B32" s="460">
        <v>1</v>
      </c>
      <c r="C32" s="460">
        <v>0</v>
      </c>
      <c r="D32" s="460">
        <v>2</v>
      </c>
      <c r="E32" s="460">
        <v>0</v>
      </c>
      <c r="F32" s="460">
        <v>1</v>
      </c>
      <c r="G32" s="460">
        <v>1</v>
      </c>
      <c r="H32" s="460">
        <v>0</v>
      </c>
      <c r="I32" s="460">
        <v>1</v>
      </c>
      <c r="J32" s="460">
        <v>1</v>
      </c>
      <c r="K32" s="460">
        <v>1</v>
      </c>
      <c r="L32" s="819">
        <v>3</v>
      </c>
      <c r="N32" s="460">
        <f>'HB1 C1 calc first 5-yr aves'!H33</f>
        <v>0.4</v>
      </c>
      <c r="O32" s="646">
        <f t="shared" si="0"/>
        <v>1.2</v>
      </c>
      <c r="P32" s="393"/>
      <c r="Q32" s="592">
        <f>'C4 calc LA rates'!B70</f>
        <v>21850</v>
      </c>
      <c r="R32" s="392">
        <f t="shared" si="1"/>
        <v>5.4919908466819219E-2</v>
      </c>
      <c r="S32" s="392"/>
      <c r="T32" s="439">
        <v>1</v>
      </c>
      <c r="U32" s="439">
        <v>3</v>
      </c>
      <c r="V32" s="392"/>
      <c r="W32" s="439">
        <v>0</v>
      </c>
      <c r="X32" s="439">
        <v>0</v>
      </c>
      <c r="Y32" s="392"/>
    </row>
    <row r="33" spans="1:25" s="365" customFormat="1" ht="14.1" customHeight="1">
      <c r="A33" s="453" t="s">
        <v>55</v>
      </c>
      <c r="B33" s="460">
        <v>16</v>
      </c>
      <c r="C33" s="460">
        <v>5</v>
      </c>
      <c r="D33" s="460">
        <v>3</v>
      </c>
      <c r="E33" s="460">
        <v>5</v>
      </c>
      <c r="F33" s="460">
        <v>8</v>
      </c>
      <c r="G33" s="460">
        <v>3</v>
      </c>
      <c r="H33" s="460">
        <v>9</v>
      </c>
      <c r="I33" s="460">
        <v>10</v>
      </c>
      <c r="J33" s="460">
        <v>11</v>
      </c>
      <c r="K33" s="460">
        <v>19</v>
      </c>
      <c r="L33" s="819">
        <v>30</v>
      </c>
      <c r="N33" s="460">
        <f>'HB1 C1 calc first 5-yr aves'!H34</f>
        <v>7.6</v>
      </c>
      <c r="O33" s="646">
        <f t="shared" si="0"/>
        <v>15.8</v>
      </c>
      <c r="P33" s="393"/>
      <c r="Q33" s="592">
        <f>'C4 calc LA rates'!B71</f>
        <v>150680</v>
      </c>
      <c r="R33" s="392">
        <f t="shared" si="1"/>
        <v>0.10485797717016193</v>
      </c>
      <c r="S33" s="392"/>
      <c r="T33" s="439">
        <v>12</v>
      </c>
      <c r="U33" s="439">
        <v>23</v>
      </c>
      <c r="V33" s="392"/>
      <c r="W33" s="439">
        <v>4</v>
      </c>
      <c r="X33" s="439">
        <v>7</v>
      </c>
      <c r="Y33" s="392"/>
    </row>
    <row r="34" spans="1:25" s="365" customFormat="1" ht="14.1" customHeight="1">
      <c r="A34" s="453" t="s">
        <v>54</v>
      </c>
      <c r="B34" s="460">
        <v>27</v>
      </c>
      <c r="C34" s="460">
        <v>26</v>
      </c>
      <c r="D34" s="460">
        <v>19</v>
      </c>
      <c r="E34" s="460">
        <v>24</v>
      </c>
      <c r="F34" s="460">
        <v>26</v>
      </c>
      <c r="G34" s="460">
        <v>13</v>
      </c>
      <c r="H34" s="460">
        <v>30</v>
      </c>
      <c r="I34" s="460">
        <v>19</v>
      </c>
      <c r="J34" s="460">
        <v>42</v>
      </c>
      <c r="K34" s="460">
        <v>38</v>
      </c>
      <c r="L34" s="819">
        <v>50</v>
      </c>
      <c r="N34" s="460">
        <f>'HB1 C1 calc first 5-yr aves'!H35</f>
        <v>17.8</v>
      </c>
      <c r="O34" s="646">
        <f t="shared" si="0"/>
        <v>35.799999999999997</v>
      </c>
      <c r="P34" s="393"/>
      <c r="Q34" s="592">
        <f>'C4 calc LA rates'!B72</f>
        <v>175930</v>
      </c>
      <c r="R34" s="392">
        <f t="shared" si="1"/>
        <v>0.20349002444153924</v>
      </c>
      <c r="S34" s="392"/>
      <c r="T34" s="439">
        <v>19</v>
      </c>
      <c r="U34" s="439">
        <v>36</v>
      </c>
      <c r="V34" s="392"/>
      <c r="W34" s="439">
        <v>8</v>
      </c>
      <c r="X34" s="439">
        <v>14</v>
      </c>
      <c r="Y34" s="392"/>
    </row>
    <row r="35" spans="1:25" s="365" customFormat="1" ht="14.1" customHeight="1">
      <c r="A35" s="453" t="s">
        <v>53</v>
      </c>
      <c r="B35" s="460">
        <v>7</v>
      </c>
      <c r="C35" s="460">
        <v>5</v>
      </c>
      <c r="D35" s="460">
        <v>9</v>
      </c>
      <c r="E35" s="460">
        <v>8</v>
      </c>
      <c r="F35" s="460">
        <v>7</v>
      </c>
      <c r="G35" s="460">
        <v>8</v>
      </c>
      <c r="H35" s="460">
        <v>11</v>
      </c>
      <c r="I35" s="460">
        <v>13</v>
      </c>
      <c r="J35" s="460">
        <v>10</v>
      </c>
      <c r="K35" s="460">
        <v>13</v>
      </c>
      <c r="L35" s="819">
        <v>22</v>
      </c>
      <c r="N35" s="460">
        <f>'HB1 C1 calc first 5-yr aves'!H36</f>
        <v>4.4000000000000004</v>
      </c>
      <c r="O35" s="646">
        <f t="shared" si="0"/>
        <v>13.8</v>
      </c>
      <c r="P35" s="393"/>
      <c r="Q35" s="592">
        <f>'C4 calc LA rates'!B73</f>
        <v>114530</v>
      </c>
      <c r="R35" s="392">
        <f t="shared" si="1"/>
        <v>0.12049244739369598</v>
      </c>
      <c r="S35" s="392"/>
      <c r="T35" s="439">
        <v>6</v>
      </c>
      <c r="U35" s="439">
        <v>14</v>
      </c>
      <c r="V35" s="392"/>
      <c r="W35" s="439">
        <v>1</v>
      </c>
      <c r="X35" s="439">
        <v>8</v>
      </c>
      <c r="Y35" s="392"/>
    </row>
    <row r="36" spans="1:25" s="365" customFormat="1" ht="14.1" customHeight="1">
      <c r="A36" s="453" t="s">
        <v>52</v>
      </c>
      <c r="B36" s="460">
        <v>1</v>
      </c>
      <c r="C36" s="460">
        <v>0</v>
      </c>
      <c r="D36" s="460">
        <v>2</v>
      </c>
      <c r="E36" s="460">
        <v>3</v>
      </c>
      <c r="F36" s="460">
        <v>2</v>
      </c>
      <c r="G36" s="460">
        <v>0</v>
      </c>
      <c r="H36" s="460">
        <v>4</v>
      </c>
      <c r="I36" s="460">
        <v>1</v>
      </c>
      <c r="J36" s="460">
        <v>1</v>
      </c>
      <c r="K36" s="460">
        <v>2</v>
      </c>
      <c r="L36" s="819">
        <v>0</v>
      </c>
      <c r="N36" s="460">
        <f>'HB1 C1 calc first 5-yr aves'!H37</f>
        <v>1.2</v>
      </c>
      <c r="O36" s="646">
        <f t="shared" si="0"/>
        <v>1.6</v>
      </c>
      <c r="P36" s="393"/>
      <c r="Q36" s="592">
        <f>'C4 calc LA rates'!B74</f>
        <v>23200</v>
      </c>
      <c r="R36" s="392">
        <f t="shared" si="1"/>
        <v>6.8965517241379309E-2</v>
      </c>
      <c r="S36" s="392"/>
      <c r="T36" s="439">
        <v>1</v>
      </c>
      <c r="U36" s="439">
        <v>0</v>
      </c>
      <c r="V36" s="392"/>
      <c r="W36" s="439">
        <v>0</v>
      </c>
      <c r="X36" s="439">
        <v>0</v>
      </c>
      <c r="Y36" s="392"/>
    </row>
    <row r="37" spans="1:25" s="365" customFormat="1" ht="14.1" customHeight="1">
      <c r="A37" s="453" t="s">
        <v>51</v>
      </c>
      <c r="B37" s="460">
        <v>12</v>
      </c>
      <c r="C37" s="460">
        <v>8</v>
      </c>
      <c r="D37" s="460">
        <v>8</v>
      </c>
      <c r="E37" s="460">
        <v>14</v>
      </c>
      <c r="F37" s="460">
        <v>9</v>
      </c>
      <c r="G37" s="460">
        <v>13</v>
      </c>
      <c r="H37" s="460">
        <v>11</v>
      </c>
      <c r="I37" s="460">
        <v>14</v>
      </c>
      <c r="J37" s="460">
        <v>24</v>
      </c>
      <c r="K37" s="460">
        <v>12</v>
      </c>
      <c r="L37" s="819">
        <v>15</v>
      </c>
      <c r="N37" s="460">
        <f>'HB1 C1 calc first 5-yr aves'!H38</f>
        <v>6</v>
      </c>
      <c r="O37" s="646">
        <f t="shared" si="0"/>
        <v>15.2</v>
      </c>
      <c r="P37" s="393"/>
      <c r="Q37" s="592">
        <f>'C4 calc LA rates'!B75</f>
        <v>112470</v>
      </c>
      <c r="R37" s="392">
        <f t="shared" si="1"/>
        <v>0.13514715035120475</v>
      </c>
      <c r="S37" s="392"/>
      <c r="T37" s="439">
        <v>11</v>
      </c>
      <c r="U37" s="439">
        <v>10</v>
      </c>
      <c r="V37" s="392"/>
      <c r="W37" s="439">
        <v>1</v>
      </c>
      <c r="X37" s="439">
        <v>5</v>
      </c>
      <c r="Y37" s="392"/>
    </row>
    <row r="38" spans="1:25" s="365" customFormat="1" ht="14.1" customHeight="1">
      <c r="A38" s="453" t="s">
        <v>50</v>
      </c>
      <c r="B38" s="460">
        <v>23</v>
      </c>
      <c r="C38" s="460">
        <v>19</v>
      </c>
      <c r="D38" s="460">
        <v>26</v>
      </c>
      <c r="E38" s="460">
        <v>34</v>
      </c>
      <c r="F38" s="460">
        <v>29</v>
      </c>
      <c r="G38" s="460">
        <v>37</v>
      </c>
      <c r="H38" s="460">
        <v>34</v>
      </c>
      <c r="I38" s="460">
        <v>31</v>
      </c>
      <c r="J38" s="460">
        <v>64</v>
      </c>
      <c r="K38" s="460">
        <v>49</v>
      </c>
      <c r="L38" s="819">
        <v>58</v>
      </c>
      <c r="N38" s="460">
        <f>'HB1 C1 calc first 5-yr aves'!H39</f>
        <v>21.8</v>
      </c>
      <c r="O38" s="646">
        <f t="shared" si="0"/>
        <v>47.2</v>
      </c>
      <c r="P38" s="393"/>
      <c r="Q38" s="592">
        <f>'C4 calc LA rates'!B76</f>
        <v>317100</v>
      </c>
      <c r="R38" s="392">
        <f t="shared" si="1"/>
        <v>0.14884894355093031</v>
      </c>
      <c r="S38" s="392"/>
      <c r="T38" s="439">
        <v>20</v>
      </c>
      <c r="U38" s="439">
        <v>45</v>
      </c>
      <c r="V38" s="392"/>
      <c r="W38" s="439">
        <v>3</v>
      </c>
      <c r="X38" s="439">
        <v>13</v>
      </c>
      <c r="Y38" s="392"/>
    </row>
    <row r="39" spans="1:25" s="365" customFormat="1" ht="14.1" customHeight="1">
      <c r="A39" s="453" t="s">
        <v>49</v>
      </c>
      <c r="B39" s="460">
        <v>9</v>
      </c>
      <c r="C39" s="460">
        <v>6</v>
      </c>
      <c r="D39" s="460">
        <v>7</v>
      </c>
      <c r="E39" s="460">
        <v>9</v>
      </c>
      <c r="F39" s="460">
        <v>6</v>
      </c>
      <c r="G39" s="460">
        <v>6</v>
      </c>
      <c r="H39" s="460">
        <v>10</v>
      </c>
      <c r="I39" s="460">
        <v>10</v>
      </c>
      <c r="J39" s="460">
        <v>9</v>
      </c>
      <c r="K39" s="460">
        <v>15</v>
      </c>
      <c r="L39" s="819">
        <v>19</v>
      </c>
      <c r="N39" s="460">
        <f>'HB1 C1 calc first 5-yr aves'!H40</f>
        <v>5.8</v>
      </c>
      <c r="O39" s="646">
        <f t="shared" si="0"/>
        <v>12.6</v>
      </c>
      <c r="P39" s="393"/>
      <c r="Q39" s="592">
        <f>'C4 calc LA rates'!B77</f>
        <v>93750</v>
      </c>
      <c r="R39" s="392">
        <f t="shared" si="1"/>
        <v>0.13439999999999999</v>
      </c>
      <c r="S39" s="392"/>
      <c r="T39" s="439">
        <v>9</v>
      </c>
      <c r="U39" s="439">
        <v>17</v>
      </c>
      <c r="V39" s="392"/>
      <c r="W39" s="439">
        <v>0</v>
      </c>
      <c r="X39" s="439">
        <v>2</v>
      </c>
      <c r="Y39" s="392"/>
    </row>
    <row r="40" spans="1:25" s="365" customFormat="1" ht="14.1" customHeight="1">
      <c r="A40" s="453" t="s">
        <v>48</v>
      </c>
      <c r="B40" s="460">
        <v>23</v>
      </c>
      <c r="C40" s="460">
        <v>13</v>
      </c>
      <c r="D40" s="460">
        <v>18</v>
      </c>
      <c r="E40" s="460">
        <v>17</v>
      </c>
      <c r="F40" s="460">
        <v>19</v>
      </c>
      <c r="G40" s="460">
        <v>8</v>
      </c>
      <c r="H40" s="460">
        <v>19</v>
      </c>
      <c r="I40" s="460">
        <v>12</v>
      </c>
      <c r="J40" s="460">
        <v>13</v>
      </c>
      <c r="K40" s="460">
        <v>15</v>
      </c>
      <c r="L40" s="819">
        <v>20</v>
      </c>
      <c r="N40" s="460">
        <f>'HB1 C1 calc first 5-yr aves'!H41</f>
        <v>14.8</v>
      </c>
      <c r="O40" s="646">
        <f t="shared" si="0"/>
        <v>15.8</v>
      </c>
      <c r="P40" s="393"/>
      <c r="Q40" s="592">
        <f>'C4 calc LA rates'!B78</f>
        <v>89860</v>
      </c>
      <c r="R40" s="392">
        <f t="shared" si="1"/>
        <v>0.17582906743823726</v>
      </c>
      <c r="S40" s="392"/>
      <c r="T40" s="439">
        <v>18</v>
      </c>
      <c r="U40" s="439">
        <v>15</v>
      </c>
      <c r="V40" s="392"/>
      <c r="W40" s="439">
        <v>5</v>
      </c>
      <c r="X40" s="439">
        <v>5</v>
      </c>
      <c r="Y40" s="392"/>
    </row>
    <row r="41" spans="1:25" s="365" customFormat="1" ht="14.1" customHeight="1">
      <c r="A41" s="453" t="s">
        <v>47</v>
      </c>
      <c r="B41" s="460">
        <v>15</v>
      </c>
      <c r="C41" s="460">
        <v>21</v>
      </c>
      <c r="D41" s="460">
        <v>12</v>
      </c>
      <c r="E41" s="460">
        <v>13</v>
      </c>
      <c r="F41" s="460">
        <v>19</v>
      </c>
      <c r="G41" s="460">
        <v>10</v>
      </c>
      <c r="H41" s="460">
        <v>16</v>
      </c>
      <c r="I41" s="460">
        <v>15</v>
      </c>
      <c r="J41" s="460">
        <v>19</v>
      </c>
      <c r="K41" s="460">
        <v>22</v>
      </c>
      <c r="L41" s="819">
        <v>25</v>
      </c>
      <c r="M41" s="461"/>
      <c r="N41" s="460">
        <f>'HB1 C1 calc first 5-yr aves'!H42</f>
        <v>9.4</v>
      </c>
      <c r="O41" s="646">
        <f t="shared" si="0"/>
        <v>19.399999999999999</v>
      </c>
      <c r="P41" s="593"/>
      <c r="Q41" s="592">
        <f>'C4 calc LA rates'!B79</f>
        <v>180130</v>
      </c>
      <c r="R41" s="455">
        <f t="shared" si="1"/>
        <v>0.10769999444845389</v>
      </c>
      <c r="S41" s="455"/>
      <c r="T41" s="820">
        <v>15</v>
      </c>
      <c r="U41" s="820">
        <v>15</v>
      </c>
      <c r="V41" s="455"/>
      <c r="W41" s="820">
        <v>0</v>
      </c>
      <c r="X41" s="820">
        <v>10</v>
      </c>
      <c r="Y41" s="455"/>
    </row>
    <row r="42" spans="1:25" ht="6" customHeight="1" thickBot="1">
      <c r="A42" s="462"/>
      <c r="B42" s="463"/>
      <c r="C42" s="463"/>
      <c r="D42" s="463"/>
      <c r="E42" s="463"/>
      <c r="F42" s="463"/>
      <c r="G42" s="463"/>
      <c r="H42" s="463"/>
      <c r="I42" s="463"/>
      <c r="J42" s="463"/>
      <c r="K42" s="463"/>
      <c r="L42" s="463"/>
      <c r="M42" s="463"/>
      <c r="N42" s="464"/>
      <c r="O42" s="464"/>
      <c r="P42" s="464"/>
      <c r="Q42" s="465"/>
      <c r="R42" s="466"/>
      <c r="S42" s="466"/>
      <c r="T42" s="466"/>
      <c r="U42" s="466"/>
      <c r="V42" s="466"/>
      <c r="W42" s="466"/>
      <c r="X42" s="466"/>
      <c r="Y42" s="466"/>
    </row>
    <row r="43" spans="1:25" ht="15"/>
    <row r="44" spans="1:25" ht="10.5" customHeight="1">
      <c r="A44" s="1204" t="s">
        <v>184</v>
      </c>
      <c r="B44" s="1204"/>
      <c r="C44" s="1204"/>
      <c r="D44" s="1204"/>
      <c r="E44" s="1204"/>
      <c r="F44" s="1204"/>
      <c r="G44" s="1204"/>
      <c r="H44" s="1204"/>
      <c r="I44" s="1204"/>
      <c r="J44" s="1204"/>
      <c r="K44" s="1204"/>
      <c r="L44" s="1204"/>
      <c r="M44" s="1204"/>
      <c r="N44" s="1204"/>
      <c r="O44" s="1204"/>
      <c r="P44" s="1204"/>
      <c r="Q44" s="1204"/>
      <c r="R44" s="1204"/>
      <c r="S44" s="1204"/>
      <c r="T44" s="1204"/>
      <c r="U44" s="1204"/>
      <c r="V44" s="1204"/>
      <c r="W44" s="1204"/>
      <c r="X44" s="1204"/>
    </row>
    <row r="45" spans="1:25" ht="10.5" customHeight="1">
      <c r="A45" s="1201" t="s">
        <v>591</v>
      </c>
      <c r="B45" s="1201"/>
      <c r="C45" s="1201"/>
      <c r="D45" s="1201"/>
      <c r="E45" s="1201"/>
      <c r="F45" s="1201"/>
      <c r="G45" s="1201"/>
      <c r="H45" s="1201"/>
      <c r="I45" s="1201"/>
      <c r="J45" s="1201"/>
      <c r="K45" s="1201"/>
      <c r="L45" s="1201"/>
      <c r="M45" s="1201"/>
      <c r="N45" s="1201"/>
      <c r="O45" s="1201"/>
      <c r="P45" s="1201"/>
      <c r="Q45" s="1201"/>
      <c r="R45" s="1201"/>
      <c r="S45" s="1201"/>
      <c r="T45" s="1201"/>
      <c r="U45" s="1201"/>
      <c r="V45" s="1201"/>
      <c r="W45" s="1201"/>
      <c r="X45" s="1201"/>
    </row>
    <row r="46" spans="1:25" ht="12.75" customHeight="1">
      <c r="A46" s="1201"/>
      <c r="B46" s="1201"/>
      <c r="C46" s="1201"/>
      <c r="D46" s="1201"/>
      <c r="E46" s="1201"/>
      <c r="F46" s="1201"/>
      <c r="G46" s="1201"/>
      <c r="H46" s="1201"/>
      <c r="I46" s="1201"/>
      <c r="J46" s="1201"/>
      <c r="K46" s="1201"/>
      <c r="L46" s="1201"/>
      <c r="M46" s="1201"/>
      <c r="N46" s="1201"/>
      <c r="O46" s="1201"/>
      <c r="P46" s="1201"/>
      <c r="Q46" s="1201"/>
      <c r="R46" s="1201"/>
      <c r="S46" s="1201"/>
      <c r="T46" s="1201"/>
      <c r="U46" s="1201"/>
      <c r="V46" s="1201"/>
      <c r="W46" s="1201"/>
      <c r="X46" s="1201"/>
    </row>
    <row r="47" spans="1:25" ht="10.5" customHeight="1">
      <c r="A47" s="663"/>
      <c r="B47" s="663"/>
      <c r="C47" s="663"/>
      <c r="D47" s="663"/>
      <c r="E47" s="663"/>
      <c r="F47" s="663"/>
      <c r="G47" s="663"/>
      <c r="H47" s="663"/>
      <c r="I47" s="663"/>
      <c r="J47" s="663"/>
      <c r="K47" s="728"/>
      <c r="L47" s="766"/>
      <c r="M47" s="663"/>
      <c r="N47" s="663"/>
      <c r="O47" s="663"/>
      <c r="P47" s="663"/>
      <c r="Q47" s="663"/>
      <c r="R47" s="663"/>
      <c r="S47" s="663"/>
      <c r="T47" s="663"/>
      <c r="U47" s="663"/>
      <c r="V47" s="663"/>
      <c r="W47" s="663"/>
      <c r="X47" s="663"/>
    </row>
    <row r="48" spans="1:25" s="365" customFormat="1" ht="10.5" customHeight="1">
      <c r="A48" s="444" t="s">
        <v>704</v>
      </c>
      <c r="I48" s="506"/>
      <c r="J48" s="627"/>
      <c r="K48" s="732"/>
      <c r="L48" s="769"/>
      <c r="S48" s="627"/>
      <c r="T48" s="627"/>
      <c r="U48" s="627"/>
      <c r="V48" s="627"/>
      <c r="W48" s="627"/>
      <c r="X48" s="627"/>
    </row>
  </sheetData>
  <mergeCells count="27">
    <mergeCell ref="A45:X46"/>
    <mergeCell ref="A1:Q1"/>
    <mergeCell ref="N3:O3"/>
    <mergeCell ref="T3:U3"/>
    <mergeCell ref="W3:Y3"/>
    <mergeCell ref="A44:X44"/>
    <mergeCell ref="R4:R7"/>
    <mergeCell ref="A4:A7"/>
    <mergeCell ref="B4:B7"/>
    <mergeCell ref="C4:C7"/>
    <mergeCell ref="D4:D7"/>
    <mergeCell ref="E4:E7"/>
    <mergeCell ref="F4:F7"/>
    <mergeCell ref="S1:V1"/>
    <mergeCell ref="G4:G7"/>
    <mergeCell ref="H4:H7"/>
    <mergeCell ref="I4:I7"/>
    <mergeCell ref="J4:J7"/>
    <mergeCell ref="K4:K7"/>
    <mergeCell ref="L4:L7"/>
    <mergeCell ref="T4:T7"/>
    <mergeCell ref="U4:U7"/>
    <mergeCell ref="W4:W7"/>
    <mergeCell ref="X4:X7"/>
    <mergeCell ref="N4:N7"/>
    <mergeCell ref="O4:O7"/>
    <mergeCell ref="Q4:Q7"/>
  </mergeCells>
  <phoneticPr fontId="0" type="noConversion"/>
  <hyperlinks>
    <hyperlink ref="S1" location="Contents!A1" display="back to contents"/>
  </hyperlinks>
  <pageMargins left="0.75" right="0.75" top="0.66" bottom="0.65" header="0.5" footer="0.5"/>
  <pageSetup paperSize="9" scale="81" orientation="landscape" r:id="rId1"/>
  <headerFooter alignWithMargins="0"/>
  <ignoredErrors>
    <ignoredError sqref="O10:O41 O8"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1"/>
  <sheetViews>
    <sheetView showGridLines="0" zoomScaleNormal="100" workbookViewId="0">
      <selection sqref="A1:G1"/>
    </sheetView>
  </sheetViews>
  <sheetFormatPr defaultColWidth="9.1640625" defaultRowHeight="11.25" customHeight="1"/>
  <cols>
    <col min="1" max="1" width="24.83203125" style="16" customWidth="1"/>
    <col min="2" max="2" width="18.1640625" style="16" customWidth="1"/>
    <col min="3" max="3" width="16.83203125" style="16" customWidth="1"/>
    <col min="4" max="4" width="15" style="16" customWidth="1"/>
    <col min="5" max="5" width="19.33203125" style="16" customWidth="1"/>
    <col min="6" max="6" width="15" style="16" customWidth="1"/>
    <col min="7" max="7" width="18.6640625" style="193" customWidth="1"/>
    <col min="8" max="8" width="3" style="193" customWidth="1"/>
    <col min="9" max="9" width="36.33203125" style="16" customWidth="1"/>
    <col min="10" max="16384" width="9.1640625" style="16"/>
  </cols>
  <sheetData>
    <row r="1" spans="1:11" s="556" customFormat="1" ht="18" customHeight="1">
      <c r="A1" s="1205" t="s">
        <v>750</v>
      </c>
      <c r="B1" s="1205"/>
      <c r="C1" s="1205"/>
      <c r="D1" s="1205"/>
      <c r="E1" s="1205"/>
      <c r="F1" s="1205"/>
      <c r="G1" s="1205"/>
      <c r="H1" s="417"/>
      <c r="I1" s="984" t="s">
        <v>1376</v>
      </c>
      <c r="J1" s="984"/>
      <c r="K1" s="943"/>
    </row>
    <row r="2" spans="1:11" s="556" customFormat="1" ht="15" customHeight="1">
      <c r="A2" s="417"/>
      <c r="B2" s="557"/>
      <c r="C2" s="557"/>
      <c r="D2" s="557"/>
      <c r="E2" s="557"/>
      <c r="F2" s="557"/>
      <c r="G2" s="558"/>
      <c r="H2" s="558"/>
    </row>
    <row r="3" spans="1:11" s="222" customFormat="1" ht="12" customHeight="1">
      <c r="A3" s="1206" t="s">
        <v>420</v>
      </c>
      <c r="B3" s="999" t="s">
        <v>188</v>
      </c>
      <c r="C3" s="1159" t="s">
        <v>161</v>
      </c>
      <c r="D3" s="1159"/>
      <c r="E3" s="1159"/>
      <c r="F3" s="1159"/>
      <c r="G3" s="1159"/>
      <c r="H3" s="135"/>
    </row>
    <row r="4" spans="1:11" s="222" customFormat="1" ht="12" customHeight="1">
      <c r="A4" s="1207"/>
      <c r="B4" s="1209"/>
      <c r="C4" s="1167" t="s">
        <v>35</v>
      </c>
      <c r="D4" s="1167" t="s">
        <v>189</v>
      </c>
      <c r="E4" s="1167" t="s">
        <v>220</v>
      </c>
      <c r="F4" s="1167" t="s">
        <v>191</v>
      </c>
      <c r="G4" s="1167" t="s">
        <v>192</v>
      </c>
      <c r="H4" s="559"/>
    </row>
    <row r="5" spans="1:11" s="222" customFormat="1" ht="12" customHeight="1">
      <c r="A5" s="1207"/>
      <c r="B5" s="1209"/>
      <c r="C5" s="989"/>
      <c r="D5" s="989"/>
      <c r="E5" s="989"/>
      <c r="F5" s="989"/>
      <c r="G5" s="989"/>
      <c r="H5" s="560"/>
    </row>
    <row r="6" spans="1:11" s="222" customFormat="1" ht="12" customHeight="1">
      <c r="A6" s="1208"/>
      <c r="B6" s="1210"/>
      <c r="C6" s="565" t="s">
        <v>39</v>
      </c>
      <c r="D6" s="565" t="s">
        <v>36</v>
      </c>
      <c r="E6" s="565" t="s">
        <v>37</v>
      </c>
      <c r="F6" s="565" t="s">
        <v>44</v>
      </c>
      <c r="G6" s="568" t="s">
        <v>38</v>
      </c>
      <c r="H6" s="215"/>
    </row>
    <row r="7" spans="1:11" s="222" customFormat="1" ht="7.5" customHeight="1">
      <c r="A7" s="569"/>
      <c r="B7" s="135"/>
      <c r="C7" s="213"/>
      <c r="D7" s="213"/>
      <c r="E7" s="213"/>
      <c r="F7" s="213"/>
      <c r="G7" s="215"/>
      <c r="H7" s="215"/>
    </row>
    <row r="8" spans="1:11" s="222" customFormat="1" ht="15" customHeight="1">
      <c r="A8" s="570" t="s">
        <v>274</v>
      </c>
      <c r="B8" s="135"/>
      <c r="C8" s="213"/>
      <c r="D8" s="213"/>
      <c r="E8" s="213"/>
      <c r="F8" s="213"/>
      <c r="G8" s="215"/>
      <c r="H8" s="215"/>
    </row>
    <row r="9" spans="1:11" s="222" customFormat="1" ht="6" customHeight="1">
      <c r="A9" s="569"/>
      <c r="B9" s="135"/>
      <c r="C9" s="213"/>
      <c r="D9" s="213"/>
      <c r="E9" s="213"/>
      <c r="F9" s="213"/>
      <c r="G9" s="215"/>
      <c r="H9" s="215"/>
    </row>
    <row r="10" spans="1:11" s="222" customFormat="1" ht="15" customHeight="1">
      <c r="A10" s="220" t="s">
        <v>18</v>
      </c>
      <c r="B10" s="219">
        <v>1187</v>
      </c>
      <c r="C10" s="219">
        <v>45</v>
      </c>
      <c r="D10" s="219">
        <v>1017</v>
      </c>
      <c r="E10" s="219">
        <v>59</v>
      </c>
      <c r="F10" s="219">
        <v>0</v>
      </c>
      <c r="G10" s="219">
        <v>66</v>
      </c>
      <c r="H10" s="219"/>
    </row>
    <row r="11" spans="1:11" s="222" customFormat="1" ht="6" customHeight="1">
      <c r="A11" s="530"/>
      <c r="B11" s="226"/>
      <c r="C11" s="226"/>
      <c r="D11" s="226"/>
      <c r="E11" s="226"/>
      <c r="F11" s="816"/>
      <c r="G11" s="226"/>
      <c r="H11" s="226"/>
    </row>
    <row r="12" spans="1:11" s="222" customFormat="1" ht="12" customHeight="1">
      <c r="A12" s="308" t="s">
        <v>74</v>
      </c>
      <c r="B12" s="214">
        <v>52</v>
      </c>
      <c r="C12" s="214">
        <v>1</v>
      </c>
      <c r="D12" s="214">
        <v>45</v>
      </c>
      <c r="E12" s="214">
        <v>6</v>
      </c>
      <c r="F12" s="214">
        <v>0</v>
      </c>
      <c r="G12" s="214">
        <v>0</v>
      </c>
      <c r="H12" s="214"/>
    </row>
    <row r="13" spans="1:11" s="222" customFormat="1" ht="12" customHeight="1">
      <c r="A13" s="308" t="s">
        <v>73</v>
      </c>
      <c r="B13" s="214">
        <v>23</v>
      </c>
      <c r="C13" s="214">
        <v>0</v>
      </c>
      <c r="D13" s="214">
        <v>19</v>
      </c>
      <c r="E13" s="214">
        <v>2</v>
      </c>
      <c r="F13" s="214">
        <v>0</v>
      </c>
      <c r="G13" s="214">
        <v>2</v>
      </c>
      <c r="H13" s="214"/>
    </row>
    <row r="14" spans="1:11" s="222" customFormat="1" ht="12" customHeight="1">
      <c r="A14" s="308" t="s">
        <v>72</v>
      </c>
      <c r="B14" s="214">
        <v>13</v>
      </c>
      <c r="C14" s="214">
        <v>2</v>
      </c>
      <c r="D14" s="214">
        <v>10</v>
      </c>
      <c r="E14" s="214">
        <v>1</v>
      </c>
      <c r="F14" s="214">
        <v>0</v>
      </c>
      <c r="G14" s="214">
        <v>0</v>
      </c>
      <c r="H14" s="214"/>
    </row>
    <row r="15" spans="1:11" s="222" customFormat="1" ht="12" customHeight="1">
      <c r="A15" s="308" t="s">
        <v>71</v>
      </c>
      <c r="B15" s="214">
        <v>9</v>
      </c>
      <c r="C15" s="214">
        <v>0</v>
      </c>
      <c r="D15" s="214">
        <v>7</v>
      </c>
      <c r="E15" s="214">
        <v>1</v>
      </c>
      <c r="F15" s="214">
        <v>0</v>
      </c>
      <c r="G15" s="214">
        <v>1</v>
      </c>
      <c r="H15" s="214"/>
    </row>
    <row r="16" spans="1:11" s="222" customFormat="1" ht="12" customHeight="1">
      <c r="A16" s="636" t="s">
        <v>406</v>
      </c>
      <c r="B16" s="214">
        <v>95</v>
      </c>
      <c r="C16" s="214">
        <v>5</v>
      </c>
      <c r="D16" s="214">
        <v>74</v>
      </c>
      <c r="E16" s="214">
        <v>5</v>
      </c>
      <c r="F16" s="214">
        <v>0</v>
      </c>
      <c r="G16" s="214">
        <v>11</v>
      </c>
      <c r="H16" s="214"/>
    </row>
    <row r="17" spans="1:8" s="222" customFormat="1" ht="12" customHeight="1">
      <c r="A17" s="308" t="s">
        <v>70</v>
      </c>
      <c r="B17" s="214">
        <v>10</v>
      </c>
      <c r="C17" s="214">
        <v>0</v>
      </c>
      <c r="D17" s="214">
        <v>10</v>
      </c>
      <c r="E17" s="214">
        <v>0</v>
      </c>
      <c r="F17" s="214">
        <v>0</v>
      </c>
      <c r="G17" s="214">
        <v>0</v>
      </c>
      <c r="H17" s="214"/>
    </row>
    <row r="18" spans="1:8" s="222" customFormat="1" ht="12" customHeight="1">
      <c r="A18" s="308" t="s">
        <v>21</v>
      </c>
      <c r="B18" s="214">
        <v>20</v>
      </c>
      <c r="C18" s="214">
        <v>0</v>
      </c>
      <c r="D18" s="214">
        <v>20</v>
      </c>
      <c r="E18" s="214">
        <v>0</v>
      </c>
      <c r="F18" s="214">
        <v>0</v>
      </c>
      <c r="G18" s="214">
        <v>0</v>
      </c>
      <c r="H18" s="214"/>
    </row>
    <row r="19" spans="1:8" s="222" customFormat="1" ht="12" customHeight="1">
      <c r="A19" s="308" t="s">
        <v>69</v>
      </c>
      <c r="B19" s="214">
        <v>66</v>
      </c>
      <c r="C19" s="214">
        <v>3</v>
      </c>
      <c r="D19" s="214">
        <v>57</v>
      </c>
      <c r="E19" s="214">
        <v>3</v>
      </c>
      <c r="F19" s="214">
        <v>0</v>
      </c>
      <c r="G19" s="214">
        <v>3</v>
      </c>
      <c r="H19" s="214"/>
    </row>
    <row r="20" spans="1:8" s="222" customFormat="1" ht="12" customHeight="1">
      <c r="A20" s="308" t="s">
        <v>68</v>
      </c>
      <c r="B20" s="214">
        <v>29</v>
      </c>
      <c r="C20" s="214">
        <v>1</v>
      </c>
      <c r="D20" s="214">
        <v>25</v>
      </c>
      <c r="E20" s="214">
        <v>3</v>
      </c>
      <c r="F20" s="214">
        <v>0</v>
      </c>
      <c r="G20" s="214">
        <v>0</v>
      </c>
      <c r="H20" s="214"/>
    </row>
    <row r="21" spans="1:8" s="222" customFormat="1" ht="12" customHeight="1">
      <c r="A21" s="308" t="s">
        <v>67</v>
      </c>
      <c r="B21" s="214">
        <v>9</v>
      </c>
      <c r="C21" s="214">
        <v>3</v>
      </c>
      <c r="D21" s="214">
        <v>6</v>
      </c>
      <c r="E21" s="214">
        <v>0</v>
      </c>
      <c r="F21" s="214">
        <v>0</v>
      </c>
      <c r="G21" s="214">
        <v>0</v>
      </c>
      <c r="H21" s="214"/>
    </row>
    <row r="22" spans="1:8" s="222" customFormat="1" ht="12" customHeight="1">
      <c r="A22" s="308" t="s">
        <v>66</v>
      </c>
      <c r="B22" s="214">
        <v>18</v>
      </c>
      <c r="C22" s="214">
        <v>1</v>
      </c>
      <c r="D22" s="214">
        <v>14</v>
      </c>
      <c r="E22" s="214">
        <v>1</v>
      </c>
      <c r="F22" s="214">
        <v>0</v>
      </c>
      <c r="G22" s="214">
        <v>2</v>
      </c>
      <c r="H22" s="214"/>
    </row>
    <row r="23" spans="1:8" s="222" customFormat="1" ht="12" customHeight="1">
      <c r="A23" s="497" t="s">
        <v>65</v>
      </c>
      <c r="B23" s="214">
        <v>11</v>
      </c>
      <c r="C23" s="214">
        <v>0</v>
      </c>
      <c r="D23" s="214">
        <v>11</v>
      </c>
      <c r="E23" s="214">
        <v>0</v>
      </c>
      <c r="F23" s="214">
        <v>0</v>
      </c>
      <c r="G23" s="214">
        <v>0</v>
      </c>
      <c r="H23" s="214"/>
    </row>
    <row r="24" spans="1:8" s="222" customFormat="1" ht="12" customHeight="1">
      <c r="A24" s="497" t="s">
        <v>64</v>
      </c>
      <c r="B24" s="214">
        <v>43</v>
      </c>
      <c r="C24" s="214">
        <v>3</v>
      </c>
      <c r="D24" s="214">
        <v>35</v>
      </c>
      <c r="E24" s="214">
        <v>1</v>
      </c>
      <c r="F24" s="214">
        <v>0</v>
      </c>
      <c r="G24" s="214">
        <v>4</v>
      </c>
      <c r="H24" s="214"/>
    </row>
    <row r="25" spans="1:8" s="222" customFormat="1" ht="12" customHeight="1">
      <c r="A25" s="497" t="s">
        <v>22</v>
      </c>
      <c r="B25" s="214">
        <v>64</v>
      </c>
      <c r="C25" s="214">
        <v>1</v>
      </c>
      <c r="D25" s="214">
        <v>52</v>
      </c>
      <c r="E25" s="214">
        <v>6</v>
      </c>
      <c r="F25" s="214">
        <v>0</v>
      </c>
      <c r="G25" s="214">
        <v>5</v>
      </c>
      <c r="H25" s="214"/>
    </row>
    <row r="26" spans="1:8" s="222" customFormat="1" ht="12" customHeight="1">
      <c r="A26" s="497" t="s">
        <v>63</v>
      </c>
      <c r="B26" s="214">
        <v>280</v>
      </c>
      <c r="C26" s="214">
        <v>14</v>
      </c>
      <c r="D26" s="214">
        <v>252</v>
      </c>
      <c r="E26" s="214">
        <v>9</v>
      </c>
      <c r="F26" s="214">
        <v>0</v>
      </c>
      <c r="G26" s="214">
        <v>5</v>
      </c>
      <c r="H26" s="214"/>
    </row>
    <row r="27" spans="1:8" s="222" customFormat="1" ht="12" customHeight="1">
      <c r="A27" s="497" t="s">
        <v>62</v>
      </c>
      <c r="B27" s="214">
        <v>36</v>
      </c>
      <c r="C27" s="214">
        <v>0</v>
      </c>
      <c r="D27" s="214">
        <v>27</v>
      </c>
      <c r="E27" s="214">
        <v>3</v>
      </c>
      <c r="F27" s="214">
        <v>0</v>
      </c>
      <c r="G27" s="214">
        <v>6</v>
      </c>
      <c r="H27" s="214"/>
    </row>
    <row r="28" spans="1:8" s="222" customFormat="1" ht="12" customHeight="1">
      <c r="A28" s="497" t="s">
        <v>61</v>
      </c>
      <c r="B28" s="214">
        <v>24</v>
      </c>
      <c r="C28" s="214">
        <v>0</v>
      </c>
      <c r="D28" s="214">
        <v>22</v>
      </c>
      <c r="E28" s="214">
        <v>0</v>
      </c>
      <c r="F28" s="214">
        <v>0</v>
      </c>
      <c r="G28" s="214">
        <v>2</v>
      </c>
      <c r="H28" s="214"/>
    </row>
    <row r="29" spans="1:8" s="222" customFormat="1" ht="12" customHeight="1">
      <c r="A29" s="497" t="s">
        <v>60</v>
      </c>
      <c r="B29" s="214">
        <v>14</v>
      </c>
      <c r="C29" s="214">
        <v>2</v>
      </c>
      <c r="D29" s="214">
        <v>8</v>
      </c>
      <c r="E29" s="214">
        <v>0</v>
      </c>
      <c r="F29" s="214">
        <v>0</v>
      </c>
      <c r="G29" s="214">
        <v>4</v>
      </c>
      <c r="H29" s="214"/>
    </row>
    <row r="30" spans="1:8" s="222" customFormat="1" ht="12" customHeight="1">
      <c r="A30" s="497" t="s">
        <v>59</v>
      </c>
      <c r="B30" s="214">
        <v>17</v>
      </c>
      <c r="C30" s="214">
        <v>0</v>
      </c>
      <c r="D30" s="214">
        <v>12</v>
      </c>
      <c r="E30" s="214">
        <v>0</v>
      </c>
      <c r="F30" s="214">
        <v>0</v>
      </c>
      <c r="G30" s="214">
        <v>5</v>
      </c>
      <c r="H30" s="214"/>
    </row>
    <row r="31" spans="1:8" s="222" customFormat="1" ht="12" customHeight="1">
      <c r="A31" s="636" t="s">
        <v>405</v>
      </c>
      <c r="B31" s="214">
        <v>2</v>
      </c>
      <c r="C31" s="214">
        <v>0</v>
      </c>
      <c r="D31" s="214">
        <v>1</v>
      </c>
      <c r="E31" s="214">
        <v>0</v>
      </c>
      <c r="F31" s="214">
        <v>0</v>
      </c>
      <c r="G31" s="214">
        <v>1</v>
      </c>
      <c r="H31" s="214"/>
    </row>
    <row r="32" spans="1:8" s="222" customFormat="1" ht="12" customHeight="1">
      <c r="A32" s="497" t="s">
        <v>58</v>
      </c>
      <c r="B32" s="214">
        <v>38</v>
      </c>
      <c r="C32" s="214">
        <v>0</v>
      </c>
      <c r="D32" s="214">
        <v>38</v>
      </c>
      <c r="E32" s="214">
        <v>0</v>
      </c>
      <c r="F32" s="214">
        <v>0</v>
      </c>
      <c r="G32" s="214">
        <v>0</v>
      </c>
      <c r="H32" s="214"/>
    </row>
    <row r="33" spans="1:8" s="222" customFormat="1" ht="12" customHeight="1">
      <c r="A33" s="308" t="s">
        <v>57</v>
      </c>
      <c r="B33" s="214">
        <v>72</v>
      </c>
      <c r="C33" s="214">
        <v>1</v>
      </c>
      <c r="D33" s="214">
        <v>63</v>
      </c>
      <c r="E33" s="214">
        <v>5</v>
      </c>
      <c r="F33" s="214">
        <v>0</v>
      </c>
      <c r="G33" s="214">
        <v>3</v>
      </c>
      <c r="H33" s="214"/>
    </row>
    <row r="34" spans="1:8" s="222" customFormat="1" ht="12" customHeight="1">
      <c r="A34" s="497" t="s">
        <v>56</v>
      </c>
      <c r="B34" s="214">
        <v>3</v>
      </c>
      <c r="C34" s="214">
        <v>0</v>
      </c>
      <c r="D34" s="214">
        <v>0</v>
      </c>
      <c r="E34" s="214">
        <v>1</v>
      </c>
      <c r="F34" s="214">
        <v>0</v>
      </c>
      <c r="G34" s="214">
        <v>2</v>
      </c>
      <c r="H34" s="214"/>
    </row>
    <row r="35" spans="1:8" s="222" customFormat="1" ht="12" customHeight="1">
      <c r="A35" s="308" t="s">
        <v>55</v>
      </c>
      <c r="B35" s="214">
        <v>30</v>
      </c>
      <c r="C35" s="214">
        <v>2</v>
      </c>
      <c r="D35" s="214">
        <v>23</v>
      </c>
      <c r="E35" s="214">
        <v>3</v>
      </c>
      <c r="F35" s="214">
        <v>0</v>
      </c>
      <c r="G35" s="214">
        <v>2</v>
      </c>
      <c r="H35" s="214"/>
    </row>
    <row r="36" spans="1:8" s="222" customFormat="1" ht="12" customHeight="1">
      <c r="A36" s="308" t="s">
        <v>54</v>
      </c>
      <c r="B36" s="214">
        <v>50</v>
      </c>
      <c r="C36" s="214">
        <v>2</v>
      </c>
      <c r="D36" s="214">
        <v>46</v>
      </c>
      <c r="E36" s="214">
        <v>2</v>
      </c>
      <c r="F36" s="214">
        <v>0</v>
      </c>
      <c r="G36" s="214">
        <v>0</v>
      </c>
      <c r="H36" s="214"/>
    </row>
    <row r="37" spans="1:8" s="222" customFormat="1" ht="12" customHeight="1">
      <c r="A37" s="308" t="s">
        <v>53</v>
      </c>
      <c r="B37" s="214">
        <v>22</v>
      </c>
      <c r="C37" s="214">
        <v>0</v>
      </c>
      <c r="D37" s="214">
        <v>18</v>
      </c>
      <c r="E37" s="214">
        <v>2</v>
      </c>
      <c r="F37" s="214">
        <v>0</v>
      </c>
      <c r="G37" s="214">
        <v>2</v>
      </c>
      <c r="H37" s="214"/>
    </row>
    <row r="38" spans="1:8" s="222" customFormat="1" ht="12" customHeight="1">
      <c r="A38" s="308" t="s">
        <v>52</v>
      </c>
      <c r="B38" s="214">
        <v>0</v>
      </c>
      <c r="C38" s="214">
        <v>0</v>
      </c>
      <c r="D38" s="214">
        <v>0</v>
      </c>
      <c r="E38" s="214">
        <v>0</v>
      </c>
      <c r="F38" s="214">
        <v>0</v>
      </c>
      <c r="G38" s="214">
        <v>0</v>
      </c>
      <c r="H38" s="214"/>
    </row>
    <row r="39" spans="1:8" s="222" customFormat="1" ht="12" customHeight="1">
      <c r="A39" s="308" t="s">
        <v>51</v>
      </c>
      <c r="B39" s="214">
        <v>15</v>
      </c>
      <c r="C39" s="214">
        <v>1</v>
      </c>
      <c r="D39" s="214">
        <v>14</v>
      </c>
      <c r="E39" s="214">
        <v>0</v>
      </c>
      <c r="F39" s="214">
        <v>0</v>
      </c>
      <c r="G39" s="214">
        <v>0</v>
      </c>
      <c r="H39" s="214"/>
    </row>
    <row r="40" spans="1:8" s="222" customFormat="1" ht="12" customHeight="1">
      <c r="A40" s="308" t="s">
        <v>50</v>
      </c>
      <c r="B40" s="214">
        <v>58</v>
      </c>
      <c r="C40" s="214">
        <v>1</v>
      </c>
      <c r="D40" s="214">
        <v>52</v>
      </c>
      <c r="E40" s="214">
        <v>3</v>
      </c>
      <c r="F40" s="214">
        <v>0</v>
      </c>
      <c r="G40" s="214">
        <v>2</v>
      </c>
      <c r="H40" s="214"/>
    </row>
    <row r="41" spans="1:8" s="222" customFormat="1" ht="12" customHeight="1">
      <c r="A41" s="308" t="s">
        <v>49</v>
      </c>
      <c r="B41" s="214">
        <v>19</v>
      </c>
      <c r="C41" s="214">
        <v>0</v>
      </c>
      <c r="D41" s="214">
        <v>18</v>
      </c>
      <c r="E41" s="214">
        <v>0</v>
      </c>
      <c r="F41" s="214">
        <v>0</v>
      </c>
      <c r="G41" s="214">
        <v>1</v>
      </c>
      <c r="H41" s="214"/>
    </row>
    <row r="42" spans="1:8" s="222" customFormat="1" ht="12" customHeight="1">
      <c r="A42" s="308" t="s">
        <v>48</v>
      </c>
      <c r="B42" s="214">
        <v>20</v>
      </c>
      <c r="C42" s="214">
        <v>1</v>
      </c>
      <c r="D42" s="214">
        <v>19</v>
      </c>
      <c r="E42" s="214">
        <v>0</v>
      </c>
      <c r="F42" s="214">
        <v>0</v>
      </c>
      <c r="G42" s="214">
        <v>0</v>
      </c>
      <c r="H42" s="214"/>
    </row>
    <row r="43" spans="1:8" s="222" customFormat="1" ht="12" customHeight="1">
      <c r="A43" s="308" t="s">
        <v>47</v>
      </c>
      <c r="B43" s="214">
        <v>25</v>
      </c>
      <c r="C43" s="214">
        <v>1</v>
      </c>
      <c r="D43" s="214">
        <v>19</v>
      </c>
      <c r="E43" s="214">
        <v>2</v>
      </c>
      <c r="F43" s="214">
        <v>0</v>
      </c>
      <c r="G43" s="214">
        <v>3</v>
      </c>
      <c r="H43" s="214"/>
    </row>
    <row r="44" spans="1:8" s="222" customFormat="1" ht="6" customHeight="1">
      <c r="A44" s="569"/>
      <c r="B44" s="135"/>
      <c r="C44" s="213"/>
      <c r="D44" s="213"/>
      <c r="E44" s="213"/>
      <c r="F44" s="213"/>
      <c r="G44" s="215"/>
      <c r="H44" s="215"/>
    </row>
    <row r="45" spans="1:8" s="222" customFormat="1" ht="15" customHeight="1">
      <c r="A45" s="570" t="s">
        <v>272</v>
      </c>
      <c r="B45" s="135"/>
      <c r="C45" s="213"/>
      <c r="D45" s="213"/>
      <c r="E45" s="213"/>
      <c r="F45" s="213"/>
      <c r="G45" s="215"/>
      <c r="H45" s="215"/>
    </row>
    <row r="46" spans="1:8" s="222" customFormat="1" ht="6.75" customHeight="1">
      <c r="A46" s="569"/>
      <c r="B46" s="135"/>
      <c r="C46" s="213"/>
      <c r="D46" s="213"/>
      <c r="E46" s="213"/>
      <c r="F46" s="213"/>
      <c r="G46" s="215"/>
      <c r="H46" s="215"/>
    </row>
    <row r="47" spans="1:8" s="222" customFormat="1" ht="20.25" customHeight="1">
      <c r="A47" s="220" t="s">
        <v>18</v>
      </c>
      <c r="B47" s="219">
        <v>1187</v>
      </c>
      <c r="C47" s="219">
        <v>976</v>
      </c>
      <c r="D47" s="219">
        <v>116</v>
      </c>
      <c r="E47" s="219">
        <v>59</v>
      </c>
      <c r="F47" s="219">
        <v>0</v>
      </c>
      <c r="G47" s="219">
        <v>36</v>
      </c>
      <c r="H47" s="219"/>
    </row>
    <row r="48" spans="1:8" s="530" customFormat="1" ht="6" customHeight="1">
      <c r="B48" s="226"/>
      <c r="C48" s="226"/>
      <c r="D48" s="226"/>
      <c r="E48" s="226"/>
      <c r="F48" s="816"/>
      <c r="G48" s="226"/>
      <c r="H48" s="226"/>
    </row>
    <row r="49" spans="1:8" s="530" customFormat="1" ht="12" customHeight="1">
      <c r="A49" s="308" t="s">
        <v>74</v>
      </c>
      <c r="B49" s="214">
        <v>52</v>
      </c>
      <c r="C49" s="214">
        <v>43</v>
      </c>
      <c r="D49" s="214">
        <v>3</v>
      </c>
      <c r="E49" s="214">
        <v>6</v>
      </c>
      <c r="F49" s="214">
        <v>0</v>
      </c>
      <c r="G49" s="214">
        <v>0</v>
      </c>
      <c r="H49" s="214"/>
    </row>
    <row r="50" spans="1:8" s="530" customFormat="1" ht="12" customHeight="1">
      <c r="A50" s="308" t="s">
        <v>73</v>
      </c>
      <c r="B50" s="214">
        <v>23</v>
      </c>
      <c r="C50" s="214">
        <v>18</v>
      </c>
      <c r="D50" s="214">
        <v>1</v>
      </c>
      <c r="E50" s="214">
        <v>2</v>
      </c>
      <c r="F50" s="214">
        <v>0</v>
      </c>
      <c r="G50" s="214">
        <v>2</v>
      </c>
      <c r="H50" s="214"/>
    </row>
    <row r="51" spans="1:8" s="530" customFormat="1" ht="12" customHeight="1">
      <c r="A51" s="308" t="s">
        <v>72</v>
      </c>
      <c r="B51" s="214">
        <v>13</v>
      </c>
      <c r="C51" s="214">
        <v>10</v>
      </c>
      <c r="D51" s="214">
        <v>2</v>
      </c>
      <c r="E51" s="214">
        <v>1</v>
      </c>
      <c r="F51" s="214">
        <v>0</v>
      </c>
      <c r="G51" s="214">
        <v>0</v>
      </c>
      <c r="H51" s="214"/>
    </row>
    <row r="52" spans="1:8" s="530" customFormat="1" ht="12" customHeight="1">
      <c r="A52" s="308" t="s">
        <v>71</v>
      </c>
      <c r="B52" s="214">
        <v>9</v>
      </c>
      <c r="C52" s="214">
        <v>6</v>
      </c>
      <c r="D52" s="214">
        <v>1</v>
      </c>
      <c r="E52" s="214">
        <v>1</v>
      </c>
      <c r="F52" s="214">
        <v>0</v>
      </c>
      <c r="G52" s="214">
        <v>1</v>
      </c>
      <c r="H52" s="214"/>
    </row>
    <row r="53" spans="1:8" s="632" customFormat="1" ht="12" customHeight="1">
      <c r="A53" s="636" t="s">
        <v>406</v>
      </c>
      <c r="B53" s="214">
        <v>95</v>
      </c>
      <c r="C53" s="214">
        <v>81</v>
      </c>
      <c r="D53" s="214">
        <v>7</v>
      </c>
      <c r="E53" s="214">
        <v>5</v>
      </c>
      <c r="F53" s="214">
        <v>0</v>
      </c>
      <c r="G53" s="214">
        <v>2</v>
      </c>
      <c r="H53" s="214"/>
    </row>
    <row r="54" spans="1:8" s="530" customFormat="1" ht="12" customHeight="1">
      <c r="A54" s="308" t="s">
        <v>70</v>
      </c>
      <c r="B54" s="214">
        <v>10</v>
      </c>
      <c r="C54" s="214">
        <v>9</v>
      </c>
      <c r="D54" s="214">
        <v>1</v>
      </c>
      <c r="E54" s="214">
        <v>0</v>
      </c>
      <c r="F54" s="214">
        <v>0</v>
      </c>
      <c r="G54" s="214">
        <v>0</v>
      </c>
      <c r="H54" s="214"/>
    </row>
    <row r="55" spans="1:8" s="530" customFormat="1" ht="12" customHeight="1">
      <c r="A55" s="308" t="s">
        <v>21</v>
      </c>
      <c r="B55" s="214">
        <v>20</v>
      </c>
      <c r="C55" s="214">
        <v>19</v>
      </c>
      <c r="D55" s="214">
        <v>1</v>
      </c>
      <c r="E55" s="214">
        <v>0</v>
      </c>
      <c r="F55" s="214">
        <v>0</v>
      </c>
      <c r="G55" s="214">
        <v>0</v>
      </c>
      <c r="H55" s="214"/>
    </row>
    <row r="56" spans="1:8" s="530" customFormat="1" ht="12" customHeight="1">
      <c r="A56" s="308" t="s">
        <v>69</v>
      </c>
      <c r="B56" s="214">
        <v>66</v>
      </c>
      <c r="C56" s="214">
        <v>57</v>
      </c>
      <c r="D56" s="214">
        <v>5</v>
      </c>
      <c r="E56" s="214">
        <v>3</v>
      </c>
      <c r="F56" s="214">
        <v>0</v>
      </c>
      <c r="G56" s="214">
        <v>1</v>
      </c>
      <c r="H56" s="214"/>
    </row>
    <row r="57" spans="1:8" s="530" customFormat="1" ht="12" customHeight="1">
      <c r="A57" s="308" t="s">
        <v>68</v>
      </c>
      <c r="B57" s="214">
        <v>29</v>
      </c>
      <c r="C57" s="214">
        <v>26</v>
      </c>
      <c r="D57" s="214">
        <v>0</v>
      </c>
      <c r="E57" s="214">
        <v>3</v>
      </c>
      <c r="F57" s="214">
        <v>0</v>
      </c>
      <c r="G57" s="214">
        <v>0</v>
      </c>
      <c r="H57" s="214"/>
    </row>
    <row r="58" spans="1:8" s="530" customFormat="1" ht="12" customHeight="1">
      <c r="A58" s="308" t="s">
        <v>67</v>
      </c>
      <c r="B58" s="214">
        <v>9</v>
      </c>
      <c r="C58" s="214">
        <v>8</v>
      </c>
      <c r="D58" s="214">
        <v>1</v>
      </c>
      <c r="E58" s="214">
        <v>0</v>
      </c>
      <c r="F58" s="214">
        <v>0</v>
      </c>
      <c r="G58" s="214">
        <v>0</v>
      </c>
      <c r="H58" s="214"/>
    </row>
    <row r="59" spans="1:8" s="530" customFormat="1" ht="12" customHeight="1">
      <c r="A59" s="308" t="s">
        <v>66</v>
      </c>
      <c r="B59" s="214">
        <v>18</v>
      </c>
      <c r="C59" s="214">
        <v>13</v>
      </c>
      <c r="D59" s="214">
        <v>3</v>
      </c>
      <c r="E59" s="214">
        <v>1</v>
      </c>
      <c r="F59" s="214">
        <v>0</v>
      </c>
      <c r="G59" s="214">
        <v>1</v>
      </c>
      <c r="H59" s="214"/>
    </row>
    <row r="60" spans="1:8" s="530" customFormat="1" ht="12" customHeight="1">
      <c r="A60" s="497" t="s">
        <v>65</v>
      </c>
      <c r="B60" s="214">
        <v>11</v>
      </c>
      <c r="C60" s="214">
        <v>8</v>
      </c>
      <c r="D60" s="214">
        <v>3</v>
      </c>
      <c r="E60" s="214">
        <v>0</v>
      </c>
      <c r="F60" s="214">
        <v>0</v>
      </c>
      <c r="G60" s="214">
        <v>0</v>
      </c>
      <c r="H60" s="214"/>
    </row>
    <row r="61" spans="1:8" s="530" customFormat="1" ht="12" customHeight="1">
      <c r="A61" s="497" t="s">
        <v>64</v>
      </c>
      <c r="B61" s="214">
        <v>43</v>
      </c>
      <c r="C61" s="214">
        <v>34</v>
      </c>
      <c r="D61" s="214">
        <v>8</v>
      </c>
      <c r="E61" s="214">
        <v>1</v>
      </c>
      <c r="F61" s="214">
        <v>0</v>
      </c>
      <c r="G61" s="214">
        <v>0</v>
      </c>
      <c r="H61" s="214"/>
    </row>
    <row r="62" spans="1:8" s="530" customFormat="1" ht="12" customHeight="1">
      <c r="A62" s="497" t="s">
        <v>22</v>
      </c>
      <c r="B62" s="214">
        <v>64</v>
      </c>
      <c r="C62" s="214">
        <v>53</v>
      </c>
      <c r="D62" s="214">
        <v>1</v>
      </c>
      <c r="E62" s="214">
        <v>6</v>
      </c>
      <c r="F62" s="214">
        <v>0</v>
      </c>
      <c r="G62" s="214">
        <v>4</v>
      </c>
      <c r="H62" s="214"/>
    </row>
    <row r="63" spans="1:8" s="530" customFormat="1" ht="12" customHeight="1">
      <c r="A63" s="497" t="s">
        <v>63</v>
      </c>
      <c r="B63" s="214">
        <v>280</v>
      </c>
      <c r="C63" s="214">
        <v>232</v>
      </c>
      <c r="D63" s="214">
        <v>34</v>
      </c>
      <c r="E63" s="214">
        <v>9</v>
      </c>
      <c r="F63" s="214">
        <v>0</v>
      </c>
      <c r="G63" s="214">
        <v>5</v>
      </c>
      <c r="H63" s="214"/>
    </row>
    <row r="64" spans="1:8" s="530" customFormat="1" ht="12" customHeight="1">
      <c r="A64" s="497" t="s">
        <v>62</v>
      </c>
      <c r="B64" s="214">
        <v>36</v>
      </c>
      <c r="C64" s="214">
        <v>30</v>
      </c>
      <c r="D64" s="214">
        <v>1</v>
      </c>
      <c r="E64" s="214">
        <v>3</v>
      </c>
      <c r="F64" s="214">
        <v>0</v>
      </c>
      <c r="G64" s="214">
        <v>2</v>
      </c>
      <c r="H64" s="214"/>
    </row>
    <row r="65" spans="1:8" s="530" customFormat="1" ht="12" customHeight="1">
      <c r="A65" s="497" t="s">
        <v>61</v>
      </c>
      <c r="B65" s="214">
        <v>24</v>
      </c>
      <c r="C65" s="214">
        <v>20</v>
      </c>
      <c r="D65" s="214">
        <v>2</v>
      </c>
      <c r="E65" s="214">
        <v>0</v>
      </c>
      <c r="F65" s="214">
        <v>0</v>
      </c>
      <c r="G65" s="214">
        <v>2</v>
      </c>
      <c r="H65" s="214"/>
    </row>
    <row r="66" spans="1:8" s="530" customFormat="1" ht="12" customHeight="1">
      <c r="A66" s="497" t="s">
        <v>60</v>
      </c>
      <c r="B66" s="214">
        <v>14</v>
      </c>
      <c r="C66" s="214">
        <v>11</v>
      </c>
      <c r="D66" s="214">
        <v>0</v>
      </c>
      <c r="E66" s="214">
        <v>0</v>
      </c>
      <c r="F66" s="214">
        <v>0</v>
      </c>
      <c r="G66" s="214">
        <v>3</v>
      </c>
      <c r="H66" s="214"/>
    </row>
    <row r="67" spans="1:8" s="530" customFormat="1" ht="12" customHeight="1">
      <c r="A67" s="497" t="s">
        <v>59</v>
      </c>
      <c r="B67" s="214">
        <v>17</v>
      </c>
      <c r="C67" s="214">
        <v>15</v>
      </c>
      <c r="D67" s="214">
        <v>0</v>
      </c>
      <c r="E67" s="214">
        <v>0</v>
      </c>
      <c r="F67" s="214">
        <v>0</v>
      </c>
      <c r="G67" s="214">
        <v>2</v>
      </c>
      <c r="H67" s="214"/>
    </row>
    <row r="68" spans="1:8" s="632" customFormat="1" ht="12" customHeight="1">
      <c r="A68" s="636" t="s">
        <v>405</v>
      </c>
      <c r="B68" s="214">
        <v>2</v>
      </c>
      <c r="C68" s="214">
        <v>1</v>
      </c>
      <c r="D68" s="214">
        <v>1</v>
      </c>
      <c r="E68" s="214">
        <v>0</v>
      </c>
      <c r="F68" s="214">
        <v>0</v>
      </c>
      <c r="G68" s="214">
        <v>0</v>
      </c>
      <c r="H68" s="214"/>
    </row>
    <row r="69" spans="1:8" s="530" customFormat="1" ht="12" customHeight="1">
      <c r="A69" s="497" t="s">
        <v>58</v>
      </c>
      <c r="B69" s="214">
        <v>38</v>
      </c>
      <c r="C69" s="214">
        <v>34</v>
      </c>
      <c r="D69" s="214">
        <v>4</v>
      </c>
      <c r="E69" s="214">
        <v>0</v>
      </c>
      <c r="F69" s="214">
        <v>0</v>
      </c>
      <c r="G69" s="214">
        <v>0</v>
      </c>
      <c r="H69" s="214"/>
    </row>
    <row r="70" spans="1:8" s="530" customFormat="1" ht="12" customHeight="1">
      <c r="A70" s="308" t="s">
        <v>57</v>
      </c>
      <c r="B70" s="214">
        <v>72</v>
      </c>
      <c r="C70" s="214">
        <v>53</v>
      </c>
      <c r="D70" s="214">
        <v>12</v>
      </c>
      <c r="E70" s="214">
        <v>5</v>
      </c>
      <c r="F70" s="214">
        <v>0</v>
      </c>
      <c r="G70" s="214">
        <v>2</v>
      </c>
      <c r="H70" s="214"/>
    </row>
    <row r="71" spans="1:8" s="530" customFormat="1" ht="12" customHeight="1">
      <c r="A71" s="497" t="s">
        <v>56</v>
      </c>
      <c r="B71" s="214">
        <v>3</v>
      </c>
      <c r="C71" s="214">
        <v>0</v>
      </c>
      <c r="D71" s="214">
        <v>0</v>
      </c>
      <c r="E71" s="214">
        <v>1</v>
      </c>
      <c r="F71" s="214">
        <v>0</v>
      </c>
      <c r="G71" s="214">
        <v>2</v>
      </c>
      <c r="H71" s="214"/>
    </row>
    <row r="72" spans="1:8" s="530" customFormat="1" ht="12" customHeight="1">
      <c r="A72" s="308" t="s">
        <v>55</v>
      </c>
      <c r="B72" s="214">
        <v>30</v>
      </c>
      <c r="C72" s="214">
        <v>19</v>
      </c>
      <c r="D72" s="214">
        <v>6</v>
      </c>
      <c r="E72" s="214">
        <v>3</v>
      </c>
      <c r="F72" s="214">
        <v>0</v>
      </c>
      <c r="G72" s="214">
        <v>2</v>
      </c>
      <c r="H72" s="214"/>
    </row>
    <row r="73" spans="1:8" s="530" customFormat="1" ht="12" customHeight="1">
      <c r="A73" s="308" t="s">
        <v>54</v>
      </c>
      <c r="B73" s="214">
        <v>50</v>
      </c>
      <c r="C73" s="214">
        <v>42</v>
      </c>
      <c r="D73" s="214">
        <v>6</v>
      </c>
      <c r="E73" s="214">
        <v>2</v>
      </c>
      <c r="F73" s="214">
        <v>0</v>
      </c>
      <c r="G73" s="214">
        <v>0</v>
      </c>
      <c r="H73" s="214"/>
    </row>
    <row r="74" spans="1:8" s="530" customFormat="1" ht="12" customHeight="1">
      <c r="A74" s="308" t="s">
        <v>53</v>
      </c>
      <c r="B74" s="214">
        <v>22</v>
      </c>
      <c r="C74" s="214">
        <v>20</v>
      </c>
      <c r="D74" s="214">
        <v>0</v>
      </c>
      <c r="E74" s="214">
        <v>2</v>
      </c>
      <c r="F74" s="214">
        <v>0</v>
      </c>
      <c r="G74" s="214">
        <v>0</v>
      </c>
      <c r="H74" s="214"/>
    </row>
    <row r="75" spans="1:8" s="530" customFormat="1" ht="12" customHeight="1">
      <c r="A75" s="308" t="s">
        <v>52</v>
      </c>
      <c r="B75" s="214">
        <v>0</v>
      </c>
      <c r="C75" s="214">
        <v>0</v>
      </c>
      <c r="D75" s="214">
        <v>0</v>
      </c>
      <c r="E75" s="214">
        <v>0</v>
      </c>
      <c r="F75" s="214">
        <v>0</v>
      </c>
      <c r="G75" s="214">
        <v>0</v>
      </c>
      <c r="H75" s="214"/>
    </row>
    <row r="76" spans="1:8" s="530" customFormat="1" ht="12" customHeight="1">
      <c r="A76" s="308" t="s">
        <v>51</v>
      </c>
      <c r="B76" s="214">
        <v>15</v>
      </c>
      <c r="C76" s="214">
        <v>14</v>
      </c>
      <c r="D76" s="214">
        <v>1</v>
      </c>
      <c r="E76" s="214">
        <v>0</v>
      </c>
      <c r="F76" s="214">
        <v>0</v>
      </c>
      <c r="G76" s="214">
        <v>0</v>
      </c>
      <c r="H76" s="214"/>
    </row>
    <row r="77" spans="1:8" s="530" customFormat="1" ht="12" customHeight="1">
      <c r="A77" s="308" t="s">
        <v>50</v>
      </c>
      <c r="B77" s="214">
        <v>58</v>
      </c>
      <c r="C77" s="214">
        <v>46</v>
      </c>
      <c r="D77" s="214">
        <v>7</v>
      </c>
      <c r="E77" s="214">
        <v>3</v>
      </c>
      <c r="F77" s="214">
        <v>0</v>
      </c>
      <c r="G77" s="214">
        <v>2</v>
      </c>
      <c r="H77" s="214"/>
    </row>
    <row r="78" spans="1:8" s="530" customFormat="1" ht="12" customHeight="1">
      <c r="A78" s="308" t="s">
        <v>49</v>
      </c>
      <c r="B78" s="214">
        <v>19</v>
      </c>
      <c r="C78" s="214">
        <v>16</v>
      </c>
      <c r="D78" s="214">
        <v>2</v>
      </c>
      <c r="E78" s="214">
        <v>0</v>
      </c>
      <c r="F78" s="214">
        <v>0</v>
      </c>
      <c r="G78" s="214">
        <v>1</v>
      </c>
      <c r="H78" s="214"/>
    </row>
    <row r="79" spans="1:8" s="530" customFormat="1" ht="12" customHeight="1">
      <c r="A79" s="308" t="s">
        <v>48</v>
      </c>
      <c r="B79" s="214">
        <v>20</v>
      </c>
      <c r="C79" s="214">
        <v>19</v>
      </c>
      <c r="D79" s="214">
        <v>1</v>
      </c>
      <c r="E79" s="214">
        <v>0</v>
      </c>
      <c r="F79" s="214">
        <v>0</v>
      </c>
      <c r="G79" s="214">
        <v>0</v>
      </c>
      <c r="H79" s="214"/>
    </row>
    <row r="80" spans="1:8" s="530" customFormat="1" ht="12" customHeight="1">
      <c r="A80" s="308" t="s">
        <v>47</v>
      </c>
      <c r="B80" s="214">
        <v>25</v>
      </c>
      <c r="C80" s="214">
        <v>19</v>
      </c>
      <c r="D80" s="214">
        <v>2</v>
      </c>
      <c r="E80" s="214">
        <v>2</v>
      </c>
      <c r="F80" s="214">
        <v>0</v>
      </c>
      <c r="G80" s="214">
        <v>2</v>
      </c>
      <c r="H80" s="214"/>
    </row>
    <row r="81" spans="1:24" s="530" customFormat="1" ht="6" customHeight="1" thickBot="1">
      <c r="A81" s="571"/>
      <c r="B81" s="571"/>
      <c r="C81" s="571"/>
      <c r="D81" s="571"/>
      <c r="E81" s="571"/>
      <c r="F81" s="571"/>
      <c r="G81" s="571"/>
      <c r="H81" s="308"/>
    </row>
    <row r="82" spans="1:24" s="530" customFormat="1" ht="11.25" customHeight="1">
      <c r="G82" s="572"/>
      <c r="H82" s="572"/>
    </row>
    <row r="83" spans="1:24" s="525" customFormat="1" ht="11.25" customHeight="1">
      <c r="A83" s="115" t="s">
        <v>195</v>
      </c>
      <c r="G83" s="544"/>
      <c r="H83" s="544"/>
    </row>
    <row r="84" spans="1:24" s="707" customFormat="1" ht="11.25" customHeight="1">
      <c r="A84" s="1023" t="s">
        <v>604</v>
      </c>
      <c r="B84" s="1157"/>
      <c r="C84" s="1157"/>
      <c r="D84" s="1157"/>
      <c r="E84" s="1157"/>
      <c r="F84" s="1157"/>
      <c r="G84" s="1157"/>
      <c r="H84" s="522"/>
    </row>
    <row r="85" spans="1:24" s="707" customFormat="1" ht="11.25" customHeight="1">
      <c r="A85" s="1157" t="s">
        <v>605</v>
      </c>
      <c r="B85" s="1157"/>
      <c r="C85" s="1157"/>
      <c r="D85" s="1157"/>
      <c r="E85" s="1157"/>
      <c r="F85" s="1157"/>
      <c r="G85" s="1157"/>
      <c r="H85" s="522"/>
    </row>
    <row r="86" spans="1:24" s="794" customFormat="1" ht="11.25" customHeight="1">
      <c r="A86" s="1157"/>
      <c r="B86" s="1157"/>
      <c r="C86" s="1157"/>
      <c r="D86" s="1157"/>
      <c r="E86" s="1157"/>
      <c r="F86" s="1157"/>
      <c r="G86" s="1157"/>
      <c r="H86" s="911"/>
    </row>
    <row r="87" spans="1:24" s="707" customFormat="1" ht="11.25" customHeight="1">
      <c r="A87" s="1157" t="s">
        <v>606</v>
      </c>
      <c r="B87" s="1157"/>
      <c r="C87" s="1157"/>
      <c r="D87" s="1157"/>
      <c r="E87" s="1157"/>
      <c r="F87" s="1157"/>
      <c r="G87" s="1157"/>
      <c r="H87" s="522"/>
    </row>
    <row r="88" spans="1:24" s="794" customFormat="1" ht="11.25" customHeight="1">
      <c r="A88" s="1157"/>
      <c r="B88" s="1157"/>
      <c r="C88" s="1157"/>
      <c r="D88" s="1157"/>
      <c r="E88" s="1157"/>
      <c r="F88" s="1157"/>
      <c r="G88" s="1157"/>
      <c r="H88" s="911"/>
    </row>
    <row r="89" spans="1:24" s="707" customFormat="1" ht="11.25" customHeight="1">
      <c r="A89" s="1022" t="s">
        <v>607</v>
      </c>
      <c r="B89" s="1022"/>
      <c r="C89" s="1022"/>
      <c r="D89" s="1022"/>
      <c r="E89" s="1022"/>
      <c r="F89" s="1022"/>
      <c r="G89" s="1022"/>
      <c r="H89" s="705"/>
    </row>
    <row r="90" spans="1:24" s="707" customFormat="1" ht="11.25" customHeight="1">
      <c r="A90" s="1157" t="s">
        <v>608</v>
      </c>
      <c r="B90" s="1157"/>
      <c r="C90" s="1157"/>
      <c r="D90" s="1157"/>
      <c r="E90" s="1157"/>
      <c r="F90" s="1157"/>
      <c r="G90" s="1157"/>
      <c r="H90" s="522"/>
    </row>
    <row r="91" spans="1:24" s="794" customFormat="1" ht="11.25" customHeight="1">
      <c r="A91" s="1157"/>
      <c r="B91" s="1157"/>
      <c r="C91" s="1157"/>
      <c r="D91" s="1157"/>
      <c r="E91" s="1157"/>
      <c r="F91" s="1157"/>
      <c r="G91" s="1157"/>
      <c r="H91" s="911"/>
    </row>
    <row r="92" spans="1:24" s="707" customFormat="1" ht="11.25" customHeight="1">
      <c r="A92" s="1021" t="s">
        <v>1361</v>
      </c>
      <c r="B92" s="1022"/>
      <c r="C92" s="1022"/>
      <c r="D92" s="1022"/>
      <c r="E92" s="1022"/>
      <c r="F92" s="1022"/>
      <c r="G92" s="1022"/>
      <c r="H92" s="522"/>
    </row>
    <row r="93" spans="1:24" s="707" customFormat="1" ht="11.25" customHeight="1">
      <c r="A93" s="1211" t="s">
        <v>590</v>
      </c>
      <c r="B93" s="1211"/>
      <c r="C93" s="1211"/>
      <c r="D93" s="1211"/>
      <c r="E93" s="1211"/>
      <c r="F93" s="1211"/>
      <c r="G93" s="1211"/>
      <c r="H93" s="663"/>
      <c r="I93" s="663"/>
      <c r="J93" s="663"/>
      <c r="K93" s="663"/>
      <c r="L93" s="663"/>
      <c r="M93" s="663"/>
      <c r="N93" s="663"/>
      <c r="O93" s="663"/>
      <c r="P93" s="663"/>
      <c r="Q93" s="663"/>
      <c r="R93" s="663"/>
      <c r="S93" s="663"/>
      <c r="T93" s="663"/>
      <c r="U93" s="663"/>
      <c r="V93" s="663"/>
      <c r="W93" s="663"/>
      <c r="X93" s="663"/>
    </row>
    <row r="94" spans="1:24" s="525" customFormat="1" ht="11.25" customHeight="1">
      <c r="A94" s="1211"/>
      <c r="B94" s="1211"/>
      <c r="C94" s="1211"/>
      <c r="D94" s="1211"/>
      <c r="E94" s="1211"/>
      <c r="F94" s="1211"/>
      <c r="G94" s="1211"/>
      <c r="H94" s="544"/>
    </row>
    <row r="95" spans="1:24" s="525" customFormat="1" ht="11.25" customHeight="1">
      <c r="G95" s="544"/>
      <c r="H95" s="544"/>
    </row>
    <row r="96" spans="1:24" s="525" customFormat="1" ht="11.25" customHeight="1">
      <c r="A96" s="524" t="s">
        <v>704</v>
      </c>
      <c r="G96" s="544"/>
      <c r="H96" s="544"/>
    </row>
    <row r="97" spans="7:8" s="525" customFormat="1" ht="11.25" customHeight="1">
      <c r="G97" s="544"/>
      <c r="H97" s="544"/>
    </row>
    <row r="98" spans="7:8" s="525" customFormat="1" ht="11.25" customHeight="1">
      <c r="G98" s="544"/>
      <c r="H98" s="544"/>
    </row>
    <row r="99" spans="7:8" s="525" customFormat="1" ht="11.25" customHeight="1">
      <c r="G99" s="544"/>
      <c r="H99" s="544"/>
    </row>
    <row r="100" spans="7:8" s="525" customFormat="1" ht="11.25" customHeight="1">
      <c r="H100" s="544"/>
    </row>
    <row r="101" spans="7:8" s="525" customFormat="1" ht="11.25" customHeight="1">
      <c r="H101" s="544"/>
    </row>
  </sheetData>
  <mergeCells count="17">
    <mergeCell ref="A85:G86"/>
    <mergeCell ref="A89:G89"/>
    <mergeCell ref="A92:G92"/>
    <mergeCell ref="A93:G94"/>
    <mergeCell ref="A87:G88"/>
    <mergeCell ref="A90:G91"/>
    <mergeCell ref="A84:G84"/>
    <mergeCell ref="A1:G1"/>
    <mergeCell ref="C3:G3"/>
    <mergeCell ref="A3:A6"/>
    <mergeCell ref="B3:B6"/>
    <mergeCell ref="C4:C5"/>
    <mergeCell ref="D4:D5"/>
    <mergeCell ref="E4:E5"/>
    <mergeCell ref="F4:F5"/>
    <mergeCell ref="G4:G5"/>
    <mergeCell ref="I1:J1"/>
  </mergeCells>
  <phoneticPr fontId="22" type="noConversion"/>
  <hyperlinks>
    <hyperlink ref="I1" location="Contents!A1" display="back to contents"/>
  </hyperlinks>
  <pageMargins left="0.75" right="0.75" top="0.3" bottom="0.27" header="0.25" footer="0.18"/>
  <pageSetup paperSize="9" scale="7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1"/>
  <sheetViews>
    <sheetView showGridLines="0" zoomScaleNormal="100" workbookViewId="0">
      <selection sqref="A1:F1"/>
    </sheetView>
  </sheetViews>
  <sheetFormatPr defaultRowHeight="15"/>
  <cols>
    <col min="1" max="1" width="9.83203125" style="216" customWidth="1"/>
    <col min="2" max="2" width="16.83203125" style="216" customWidth="1"/>
    <col min="3" max="6" width="10.83203125" style="216" customWidth="1"/>
    <col min="7" max="7" width="4.5" style="216" customWidth="1"/>
    <col min="8" max="8" width="14.83203125" style="216" customWidth="1"/>
    <col min="9" max="10" width="10.83203125" style="216" customWidth="1"/>
    <col min="11" max="11" width="2.5" style="216" customWidth="1"/>
    <col min="12" max="16384" width="9.33203125" style="216"/>
  </cols>
  <sheetData>
    <row r="1" spans="1:14" s="578" customFormat="1" ht="18" customHeight="1">
      <c r="A1" s="992" t="s">
        <v>705</v>
      </c>
      <c r="B1" s="992"/>
      <c r="C1" s="992"/>
      <c r="D1" s="992"/>
      <c r="E1" s="992"/>
      <c r="F1" s="992"/>
      <c r="G1" s="974"/>
      <c r="H1" s="1372" t="s">
        <v>1376</v>
      </c>
      <c r="I1" s="1372"/>
      <c r="L1" s="984"/>
      <c r="M1" s="984"/>
      <c r="N1" s="984"/>
    </row>
    <row r="2" spans="1:14" ht="15" customHeight="1">
      <c r="A2" s="644"/>
      <c r="B2" s="557"/>
      <c r="C2" s="579"/>
      <c r="D2" s="558"/>
      <c r="E2" s="580"/>
      <c r="F2" s="376"/>
      <c r="G2" s="376"/>
      <c r="H2" s="376"/>
      <c r="I2" s="376"/>
      <c r="J2" s="376"/>
    </row>
    <row r="3" spans="1:14" s="578" customFormat="1" ht="15" customHeight="1">
      <c r="A3" s="1002" t="s">
        <v>16</v>
      </c>
      <c r="B3" s="1005" t="s">
        <v>296</v>
      </c>
      <c r="C3" s="999" t="s">
        <v>46</v>
      </c>
      <c r="D3" s="999"/>
      <c r="E3" s="999" t="s">
        <v>186</v>
      </c>
      <c r="F3" s="999"/>
      <c r="H3" s="990" t="s">
        <v>352</v>
      </c>
      <c r="I3" s="994" t="s">
        <v>631</v>
      </c>
      <c r="J3" s="990"/>
    </row>
    <row r="4" spans="1:14" s="578" customFormat="1" ht="15" customHeight="1">
      <c r="A4" s="1003"/>
      <c r="B4" s="1006"/>
      <c r="C4" s="1000"/>
      <c r="D4" s="1000"/>
      <c r="E4" s="1000"/>
      <c r="F4" s="1000"/>
      <c r="H4" s="991"/>
      <c r="I4" s="995"/>
      <c r="J4" s="991"/>
    </row>
    <row r="5" spans="1:14" s="578" customFormat="1" ht="15" customHeight="1">
      <c r="A5" s="1004"/>
      <c r="B5" s="1006"/>
      <c r="C5" s="1000"/>
      <c r="D5" s="1000"/>
      <c r="E5" s="1000"/>
      <c r="F5" s="1000"/>
      <c r="H5" s="1007"/>
      <c r="I5" s="991"/>
      <c r="J5" s="991"/>
    </row>
    <row r="6" spans="1:14" s="578" customFormat="1">
      <c r="A6" s="1004"/>
      <c r="B6" s="1006"/>
      <c r="C6" s="1001"/>
      <c r="D6" s="1001"/>
      <c r="E6" s="1001"/>
      <c r="F6" s="1001"/>
      <c r="H6" s="1007"/>
      <c r="I6" s="996"/>
      <c r="J6" s="996"/>
    </row>
    <row r="7" spans="1:14" s="578" customFormat="1">
      <c r="A7" s="1004"/>
      <c r="B7" s="1006"/>
      <c r="C7" s="987" t="s">
        <v>90</v>
      </c>
      <c r="D7" s="987" t="s">
        <v>89</v>
      </c>
      <c r="E7" s="987" t="s">
        <v>77</v>
      </c>
      <c r="F7" s="987" t="s">
        <v>78</v>
      </c>
      <c r="H7" s="1007"/>
      <c r="I7" s="990" t="s">
        <v>358</v>
      </c>
      <c r="J7" s="990" t="s">
        <v>359</v>
      </c>
    </row>
    <row r="8" spans="1:14" s="578" customFormat="1">
      <c r="A8" s="1004"/>
      <c r="B8" s="1006"/>
      <c r="C8" s="988"/>
      <c r="D8" s="988"/>
      <c r="E8" s="988"/>
      <c r="F8" s="988"/>
      <c r="H8" s="1007"/>
      <c r="I8" s="991"/>
      <c r="J8" s="991"/>
    </row>
    <row r="9" spans="1:14" s="578" customFormat="1">
      <c r="A9" s="1004"/>
      <c r="B9" s="1006"/>
      <c r="C9" s="989"/>
      <c r="D9" s="989"/>
      <c r="E9" s="989"/>
      <c r="F9" s="989"/>
      <c r="H9" s="1007"/>
      <c r="I9" s="991"/>
      <c r="J9" s="991"/>
    </row>
    <row r="10" spans="1:14" s="531" customFormat="1" ht="12.75">
      <c r="A10" s="672">
        <v>1996</v>
      </c>
      <c r="B10" s="802">
        <v>244</v>
      </c>
      <c r="C10" s="98"/>
      <c r="D10" s="98"/>
      <c r="E10" s="98"/>
      <c r="F10" s="98"/>
    </row>
    <row r="11" spans="1:14" s="531" customFormat="1" ht="12.75">
      <c r="A11" s="213">
        <v>1997</v>
      </c>
      <c r="B11" s="802">
        <v>224</v>
      </c>
      <c r="C11" s="170">
        <f t="shared" ref="C11:C31" si="0">AVERAGE(B10:B12)</f>
        <v>239</v>
      </c>
      <c r="D11" s="98"/>
      <c r="E11" s="98"/>
      <c r="F11" s="98"/>
    </row>
    <row r="12" spans="1:14" s="531" customFormat="1" ht="12.75">
      <c r="A12" s="213">
        <v>1998</v>
      </c>
      <c r="B12" s="802">
        <v>249</v>
      </c>
      <c r="C12" s="170">
        <f t="shared" si="0"/>
        <v>254.66666666666666</v>
      </c>
      <c r="D12" s="170">
        <f t="shared" ref="D12:D28" si="1">AVERAGE(B10:B14)</f>
        <v>260</v>
      </c>
      <c r="E12" s="170">
        <f>D12-1.96*SQRT(D12)</f>
        <v>228.39594962666968</v>
      </c>
      <c r="F12" s="170">
        <f>D12+1.96*SQRT(D12)</f>
        <v>291.60405037333032</v>
      </c>
    </row>
    <row r="13" spans="1:14" s="531" customFormat="1" ht="12.75">
      <c r="A13" s="213">
        <v>1999</v>
      </c>
      <c r="B13" s="802">
        <v>291</v>
      </c>
      <c r="C13" s="170">
        <f t="shared" si="0"/>
        <v>277.33333333333331</v>
      </c>
      <c r="D13" s="170">
        <f t="shared" si="1"/>
        <v>277.60000000000002</v>
      </c>
      <c r="E13" s="170">
        <f t="shared" ref="E13:E19" si="2">D13-1.96*SQRT(D13)</f>
        <v>244.94378833973545</v>
      </c>
      <c r="F13" s="170">
        <f t="shared" ref="F13:F19" si="3">D13+1.96*SQRT(D13)</f>
        <v>310.25621166026463</v>
      </c>
    </row>
    <row r="14" spans="1:14" s="531" customFormat="1" ht="12.75">
      <c r="A14" s="213">
        <v>2000</v>
      </c>
      <c r="B14" s="802">
        <v>292</v>
      </c>
      <c r="C14" s="170">
        <f t="shared" si="0"/>
        <v>305</v>
      </c>
      <c r="D14" s="170">
        <f t="shared" si="1"/>
        <v>309.2</v>
      </c>
      <c r="E14" s="170">
        <f t="shared" si="2"/>
        <v>274.73519592395741</v>
      </c>
      <c r="F14" s="170">
        <f t="shared" si="3"/>
        <v>343.66480407604257</v>
      </c>
      <c r="H14" s="802">
        <f>B14+I14</f>
        <v>293</v>
      </c>
      <c r="I14" s="581">
        <v>1</v>
      </c>
      <c r="J14" s="582">
        <f t="shared" ref="J14:J32" si="4">I14/B14</f>
        <v>3.4246575342465752E-3</v>
      </c>
    </row>
    <row r="15" spans="1:14" s="531" customFormat="1" ht="12.75">
      <c r="A15" s="213">
        <v>2001</v>
      </c>
      <c r="B15" s="802">
        <v>332</v>
      </c>
      <c r="C15" s="170">
        <f t="shared" si="0"/>
        <v>335.33333333333331</v>
      </c>
      <c r="D15" s="170">
        <f t="shared" si="1"/>
        <v>322.8</v>
      </c>
      <c r="E15" s="170">
        <f t="shared" si="2"/>
        <v>287.58539393944613</v>
      </c>
      <c r="F15" s="170">
        <f t="shared" si="3"/>
        <v>358.01460606055389</v>
      </c>
      <c r="H15" s="802">
        <f t="shared" ref="H15:H32" si="5">B15+I15</f>
        <v>339</v>
      </c>
      <c r="I15" s="581">
        <v>7</v>
      </c>
      <c r="J15" s="582">
        <f t="shared" si="4"/>
        <v>2.1084337349397589E-2</v>
      </c>
    </row>
    <row r="16" spans="1:14" s="531" customFormat="1" ht="12.75">
      <c r="A16" s="213">
        <v>2002</v>
      </c>
      <c r="B16" s="802">
        <v>382</v>
      </c>
      <c r="C16" s="170">
        <f t="shared" si="0"/>
        <v>343.66666666666669</v>
      </c>
      <c r="D16" s="170">
        <f t="shared" si="1"/>
        <v>335.8</v>
      </c>
      <c r="E16" s="170">
        <f t="shared" si="2"/>
        <v>299.88330081981366</v>
      </c>
      <c r="F16" s="170">
        <f t="shared" si="3"/>
        <v>371.71669918018637</v>
      </c>
      <c r="H16" s="802">
        <f t="shared" si="5"/>
        <v>388</v>
      </c>
      <c r="I16" s="581">
        <v>6</v>
      </c>
      <c r="J16" s="582">
        <f t="shared" si="4"/>
        <v>1.5706806282722512E-2</v>
      </c>
    </row>
    <row r="17" spans="1:13" s="531" customFormat="1" ht="12.75">
      <c r="A17" s="213">
        <v>2003</v>
      </c>
      <c r="B17" s="802">
        <v>317</v>
      </c>
      <c r="C17" s="170">
        <f t="shared" si="0"/>
        <v>351.66666666666669</v>
      </c>
      <c r="D17" s="170">
        <f t="shared" si="1"/>
        <v>344.6</v>
      </c>
      <c r="E17" s="170">
        <f t="shared" si="2"/>
        <v>308.21572647420317</v>
      </c>
      <c r="F17" s="170">
        <f t="shared" si="3"/>
        <v>380.98427352579688</v>
      </c>
      <c r="H17" s="802">
        <f t="shared" si="5"/>
        <v>330</v>
      </c>
      <c r="I17" s="581">
        <v>13</v>
      </c>
      <c r="J17" s="582">
        <f t="shared" si="4"/>
        <v>4.1009463722397478E-2</v>
      </c>
    </row>
    <row r="18" spans="1:13" s="531" customFormat="1" ht="12.75">
      <c r="A18" s="213">
        <v>2004</v>
      </c>
      <c r="B18" s="802">
        <v>356</v>
      </c>
      <c r="C18" s="170">
        <f t="shared" si="0"/>
        <v>336.33333333333331</v>
      </c>
      <c r="D18" s="170">
        <f t="shared" si="1"/>
        <v>362.4</v>
      </c>
      <c r="E18" s="170">
        <f t="shared" si="2"/>
        <v>325.08785934846406</v>
      </c>
      <c r="F18" s="170">
        <f t="shared" si="3"/>
        <v>399.71214065153589</v>
      </c>
      <c r="H18" s="802">
        <f t="shared" si="5"/>
        <v>365</v>
      </c>
      <c r="I18" s="581">
        <v>9</v>
      </c>
      <c r="J18" s="582">
        <f t="shared" si="4"/>
        <v>2.5280898876404494E-2</v>
      </c>
    </row>
    <row r="19" spans="1:13" s="531" customFormat="1" ht="12.75">
      <c r="A19" s="213">
        <v>2005</v>
      </c>
      <c r="B19" s="802">
        <v>336</v>
      </c>
      <c r="C19" s="170">
        <f t="shared" si="0"/>
        <v>371</v>
      </c>
      <c r="D19" s="170">
        <f t="shared" si="1"/>
        <v>377</v>
      </c>
      <c r="E19" s="170">
        <f t="shared" si="2"/>
        <v>338.94368383566268</v>
      </c>
      <c r="F19" s="170">
        <f t="shared" si="3"/>
        <v>415.05631616433732</v>
      </c>
      <c r="H19" s="802">
        <f t="shared" si="5"/>
        <v>346</v>
      </c>
      <c r="I19" s="581">
        <v>10</v>
      </c>
      <c r="J19" s="582">
        <f t="shared" si="4"/>
        <v>2.976190476190476E-2</v>
      </c>
    </row>
    <row r="20" spans="1:13" s="531" customFormat="1" ht="12.75">
      <c r="A20" s="213">
        <v>2006</v>
      </c>
      <c r="B20" s="802">
        <v>421</v>
      </c>
      <c r="C20" s="170">
        <f t="shared" si="0"/>
        <v>404</v>
      </c>
      <c r="D20" s="170">
        <f t="shared" si="1"/>
        <v>428.4</v>
      </c>
      <c r="E20" s="170">
        <f t="shared" ref="E20:E25" si="6">D20-1.96*SQRT(D20)</f>
        <v>387.83226109332685</v>
      </c>
      <c r="F20" s="170">
        <f t="shared" ref="F20:F25" si="7">D20+1.96*SQRT(D20)</f>
        <v>468.96773890667311</v>
      </c>
      <c r="H20" s="802">
        <f t="shared" si="5"/>
        <v>430</v>
      </c>
      <c r="I20" s="581">
        <v>9</v>
      </c>
      <c r="J20" s="582">
        <f t="shared" si="4"/>
        <v>2.1377672209026127E-2</v>
      </c>
    </row>
    <row r="21" spans="1:13" s="531" customFormat="1" ht="12.75">
      <c r="A21" s="213">
        <v>2007</v>
      </c>
      <c r="B21" s="802">
        <v>455</v>
      </c>
      <c r="C21" s="170">
        <f t="shared" si="0"/>
        <v>483.33333333333331</v>
      </c>
      <c r="D21" s="170">
        <f t="shared" si="1"/>
        <v>466.2</v>
      </c>
      <c r="E21" s="170">
        <f t="shared" si="6"/>
        <v>423.88033648526965</v>
      </c>
      <c r="F21" s="170">
        <f t="shared" si="7"/>
        <v>508.51966351473033</v>
      </c>
      <c r="H21" s="802">
        <f t="shared" si="5"/>
        <v>474</v>
      </c>
      <c r="I21" s="581">
        <v>19</v>
      </c>
      <c r="J21" s="582">
        <f t="shared" si="4"/>
        <v>4.1758241758241756E-2</v>
      </c>
    </row>
    <row r="22" spans="1:13" s="531" customFormat="1" ht="12.75">
      <c r="A22" s="213">
        <v>2008</v>
      </c>
      <c r="B22" s="802">
        <v>574</v>
      </c>
      <c r="C22" s="170">
        <f t="shared" si="0"/>
        <v>524.66666666666663</v>
      </c>
      <c r="D22" s="170">
        <f t="shared" si="1"/>
        <v>496</v>
      </c>
      <c r="E22" s="170">
        <f t="shared" si="6"/>
        <v>452.34872739541265</v>
      </c>
      <c r="F22" s="170">
        <f t="shared" si="7"/>
        <v>539.65127260458735</v>
      </c>
      <c r="H22" s="802">
        <f t="shared" si="5"/>
        <v>590</v>
      </c>
      <c r="I22" s="581">
        <v>16</v>
      </c>
      <c r="J22" s="582">
        <f t="shared" si="4"/>
        <v>2.7874564459930314E-2</v>
      </c>
    </row>
    <row r="23" spans="1:13" s="531" customFormat="1" ht="12.75">
      <c r="A23" s="213">
        <v>2009</v>
      </c>
      <c r="B23" s="802">
        <v>545</v>
      </c>
      <c r="C23" s="170">
        <f t="shared" si="0"/>
        <v>534.66666666666663</v>
      </c>
      <c r="D23" s="170">
        <f t="shared" si="1"/>
        <v>528.6</v>
      </c>
      <c r="E23" s="170">
        <f t="shared" si="6"/>
        <v>483.53704670130912</v>
      </c>
      <c r="F23" s="170">
        <f t="shared" si="7"/>
        <v>573.66295329869092</v>
      </c>
      <c r="H23" s="802">
        <f t="shared" si="5"/>
        <v>570</v>
      </c>
      <c r="I23" s="581">
        <v>25</v>
      </c>
      <c r="J23" s="582">
        <f t="shared" si="4"/>
        <v>4.5871559633027525E-2</v>
      </c>
    </row>
    <row r="24" spans="1:13" s="531" customFormat="1" ht="12.75">
      <c r="A24" s="213">
        <v>2010</v>
      </c>
      <c r="B24" s="802">
        <v>485</v>
      </c>
      <c r="C24" s="170">
        <f t="shared" si="0"/>
        <v>538</v>
      </c>
      <c r="D24" s="170">
        <f t="shared" si="1"/>
        <v>553.79999999999995</v>
      </c>
      <c r="E24" s="170">
        <f t="shared" si="6"/>
        <v>507.67540699366549</v>
      </c>
      <c r="F24" s="170">
        <f t="shared" si="7"/>
        <v>599.92459300633448</v>
      </c>
      <c r="H24" s="802">
        <f t="shared" si="5"/>
        <v>512</v>
      </c>
      <c r="I24" s="581">
        <v>27</v>
      </c>
      <c r="J24" s="582">
        <f t="shared" si="4"/>
        <v>5.5670103092783509E-2</v>
      </c>
    </row>
    <row r="25" spans="1:13" s="531" customFormat="1" ht="12.75">
      <c r="A25" s="213">
        <v>2011</v>
      </c>
      <c r="B25" s="802">
        <v>584</v>
      </c>
      <c r="C25" s="170">
        <f t="shared" si="0"/>
        <v>550</v>
      </c>
      <c r="D25" s="170">
        <f t="shared" si="1"/>
        <v>544.4</v>
      </c>
      <c r="E25" s="170">
        <f t="shared" si="6"/>
        <v>498.6685333714301</v>
      </c>
      <c r="F25" s="170">
        <f t="shared" si="7"/>
        <v>590.1314666285698</v>
      </c>
      <c r="H25" s="802">
        <f t="shared" si="5"/>
        <v>606</v>
      </c>
      <c r="I25" s="581">
        <v>22</v>
      </c>
      <c r="J25" s="582">
        <f t="shared" si="4"/>
        <v>3.7671232876712327E-2</v>
      </c>
    </row>
    <row r="26" spans="1:13" s="531" customFormat="1" ht="12.75">
      <c r="A26" s="213">
        <v>2012</v>
      </c>
      <c r="B26" s="802">
        <v>581</v>
      </c>
      <c r="C26" s="170">
        <f t="shared" si="0"/>
        <v>564</v>
      </c>
      <c r="D26" s="170">
        <f t="shared" si="1"/>
        <v>558.20000000000005</v>
      </c>
      <c r="E26" s="170">
        <f t="shared" ref="E26" si="8">D26-1.96*SQRT(D26)</f>
        <v>511.8925371025361</v>
      </c>
      <c r="F26" s="170">
        <f t="shared" ref="F26" si="9">D26+1.96*SQRT(D26)</f>
        <v>604.50746289746394</v>
      </c>
      <c r="H26" s="802">
        <f t="shared" si="5"/>
        <v>604</v>
      </c>
      <c r="I26" s="581">
        <v>23</v>
      </c>
      <c r="J26" s="582">
        <f t="shared" si="4"/>
        <v>3.9586919104991396E-2</v>
      </c>
    </row>
    <row r="27" spans="1:13" s="531" customFormat="1" ht="12.75">
      <c r="A27" s="213">
        <v>2013</v>
      </c>
      <c r="B27" s="802">
        <v>527</v>
      </c>
      <c r="C27" s="170">
        <f t="shared" si="0"/>
        <v>574</v>
      </c>
      <c r="D27" s="170">
        <f t="shared" si="1"/>
        <v>602.4</v>
      </c>
      <c r="E27" s="170">
        <f t="shared" ref="E27" si="10">D27-1.96*SQRT(D27)</f>
        <v>554.29407687196931</v>
      </c>
      <c r="F27" s="170">
        <f t="shared" ref="F27" si="11">D27+1.96*SQRT(D27)</f>
        <v>650.50592312803064</v>
      </c>
      <c r="H27" s="802">
        <f t="shared" si="5"/>
        <v>557</v>
      </c>
      <c r="I27" s="581">
        <v>30</v>
      </c>
      <c r="J27" s="582">
        <f t="shared" ref="J27:J28" si="12">I27/B27</f>
        <v>5.6925996204933584E-2</v>
      </c>
    </row>
    <row r="28" spans="1:13" s="531" customFormat="1" ht="12.75">
      <c r="A28" s="213">
        <v>2014</v>
      </c>
      <c r="B28" s="802">
        <v>614</v>
      </c>
      <c r="C28" s="170">
        <f t="shared" si="0"/>
        <v>615.66666666666663</v>
      </c>
      <c r="D28" s="170">
        <f t="shared" si="1"/>
        <v>659.2</v>
      </c>
      <c r="E28" s="170">
        <f t="shared" ref="E28" si="13">D28-1.96*SQRT(D28)</f>
        <v>608.87721470347651</v>
      </c>
      <c r="F28" s="170">
        <f t="shared" ref="F28" si="14">D28+1.96*SQRT(D28)</f>
        <v>709.52278529652358</v>
      </c>
      <c r="H28" s="802">
        <f t="shared" si="5"/>
        <v>621</v>
      </c>
      <c r="I28" s="581">
        <v>7</v>
      </c>
      <c r="J28" s="582">
        <f t="shared" si="12"/>
        <v>1.1400651465798045E-2</v>
      </c>
    </row>
    <row r="29" spans="1:13" s="531" customFormat="1" ht="12.75">
      <c r="A29" s="213">
        <v>2015</v>
      </c>
      <c r="B29" s="802">
        <v>706</v>
      </c>
      <c r="C29" s="170">
        <f t="shared" si="0"/>
        <v>729.33333333333337</v>
      </c>
      <c r="D29" s="170">
        <f t="shared" ref="D29:D30" si="15">AVERAGE(B27:B31)</f>
        <v>729.8</v>
      </c>
      <c r="E29" s="170">
        <f t="shared" ref="E29" si="16">D29-1.96*SQRT(D29)</f>
        <v>676.85097092486012</v>
      </c>
      <c r="F29" s="170">
        <f t="shared" ref="F29" si="17">D29+1.96*SQRT(D29)</f>
        <v>782.74902907513979</v>
      </c>
      <c r="H29" s="802">
        <f t="shared" si="5"/>
        <v>707</v>
      </c>
      <c r="I29" s="581">
        <v>1</v>
      </c>
      <c r="J29" s="582">
        <f t="shared" si="4"/>
        <v>1.4164305949008499E-3</v>
      </c>
      <c r="M29" s="583"/>
    </row>
    <row r="30" spans="1:13" s="628" customFormat="1" ht="12.75">
      <c r="A30" s="213">
        <v>2016</v>
      </c>
      <c r="B30" s="802">
        <v>868</v>
      </c>
      <c r="C30" s="170">
        <f t="shared" si="0"/>
        <v>836</v>
      </c>
      <c r="D30" s="170">
        <f t="shared" si="15"/>
        <v>861.8</v>
      </c>
      <c r="E30" s="170">
        <f t="shared" ref="E30" si="18">D30-1.96*SQRT(D30)</f>
        <v>804.26139661062314</v>
      </c>
      <c r="F30" s="170">
        <f t="shared" ref="F30" si="19">D30+1.96*SQRT(D30)</f>
        <v>919.33860338937677</v>
      </c>
      <c r="H30" s="802">
        <f t="shared" si="5"/>
        <v>871</v>
      </c>
      <c r="I30" s="581">
        <v>3</v>
      </c>
      <c r="J30" s="582">
        <f t="shared" si="4"/>
        <v>3.4562211981566822E-3</v>
      </c>
      <c r="M30" s="583"/>
    </row>
    <row r="31" spans="1:13" s="723" customFormat="1" ht="12.75">
      <c r="A31" s="213">
        <v>2017</v>
      </c>
      <c r="B31" s="802">
        <v>934</v>
      </c>
      <c r="C31" s="170">
        <f t="shared" si="0"/>
        <v>996.33333333333337</v>
      </c>
      <c r="D31" s="98"/>
      <c r="E31" s="98"/>
      <c r="F31" s="98"/>
      <c r="H31" s="802">
        <f t="shared" si="5"/>
        <v>935</v>
      </c>
      <c r="I31" s="581">
        <v>1</v>
      </c>
      <c r="J31" s="582">
        <f t="shared" si="4"/>
        <v>1.0706638115631692E-3</v>
      </c>
      <c r="M31" s="583"/>
    </row>
    <row r="32" spans="1:13" s="772" customFormat="1" ht="12.75">
      <c r="A32" s="213">
        <v>2018</v>
      </c>
      <c r="B32" s="802">
        <v>1187</v>
      </c>
      <c r="C32" s="98"/>
      <c r="D32" s="98"/>
      <c r="E32" s="98"/>
      <c r="F32" s="98"/>
      <c r="H32" s="802">
        <f t="shared" si="5"/>
        <v>1187</v>
      </c>
      <c r="I32" s="581">
        <v>0</v>
      </c>
      <c r="J32" s="582">
        <f t="shared" si="4"/>
        <v>0</v>
      </c>
      <c r="M32" s="583"/>
    </row>
    <row r="33" spans="1:17" ht="12.75" customHeight="1">
      <c r="A33" s="584"/>
      <c r="B33" s="585"/>
      <c r="C33" s="585"/>
      <c r="D33" s="586"/>
      <c r="E33" s="585"/>
      <c r="F33" s="586"/>
      <c r="G33" s="586"/>
      <c r="H33" s="586"/>
      <c r="I33" s="586"/>
      <c r="J33" s="586"/>
    </row>
    <row r="34" spans="1:17" ht="11.25" customHeight="1"/>
    <row r="35" spans="1:17" s="587" customFormat="1" ht="11.25" customHeight="1">
      <c r="A35" s="1010" t="s">
        <v>195</v>
      </c>
      <c r="B35" s="1010"/>
      <c r="C35" s="948"/>
      <c r="D35" s="948"/>
      <c r="E35" s="948"/>
      <c r="F35" s="948"/>
      <c r="G35" s="948"/>
      <c r="H35" s="948"/>
      <c r="I35" s="948"/>
      <c r="J35" s="948"/>
    </row>
    <row r="36" spans="1:17" s="587" customFormat="1" ht="11.25" customHeight="1">
      <c r="A36" s="1008" t="s">
        <v>249</v>
      </c>
      <c r="B36" s="1008"/>
      <c r="C36" s="1008"/>
      <c r="D36" s="1008"/>
      <c r="E36" s="1008"/>
      <c r="F36" s="1008"/>
      <c r="G36" s="1008"/>
      <c r="H36" s="1008"/>
      <c r="I36" s="1008"/>
      <c r="J36" s="1008"/>
    </row>
    <row r="37" spans="1:17" s="587" customFormat="1" ht="11.25" customHeight="1">
      <c r="A37" s="1009" t="s">
        <v>543</v>
      </c>
      <c r="B37" s="1009"/>
      <c r="C37" s="1009"/>
      <c r="D37" s="1009"/>
      <c r="E37" s="1009"/>
      <c r="F37" s="1009"/>
      <c r="G37" s="1009"/>
      <c r="H37" s="1009"/>
      <c r="I37" s="1009"/>
      <c r="J37" s="1009"/>
      <c r="K37" s="527"/>
      <c r="L37" s="527"/>
      <c r="M37" s="527"/>
      <c r="N37" s="527"/>
      <c r="O37" s="527"/>
      <c r="P37" s="527"/>
      <c r="Q37" s="527"/>
    </row>
    <row r="38" spans="1:17" s="703" customFormat="1" ht="11.25" customHeight="1">
      <c r="A38" s="1009"/>
      <c r="B38" s="1009"/>
      <c r="C38" s="1009"/>
      <c r="D38" s="1009"/>
      <c r="E38" s="1009"/>
      <c r="F38" s="1009"/>
      <c r="G38" s="1009"/>
      <c r="H38" s="1009"/>
      <c r="I38" s="1009"/>
      <c r="J38" s="1009"/>
      <c r="K38" s="708"/>
      <c r="L38" s="708"/>
      <c r="M38" s="708"/>
      <c r="N38" s="708"/>
      <c r="O38" s="708"/>
      <c r="P38" s="708"/>
      <c r="Q38" s="708"/>
    </row>
    <row r="39" spans="1:17" s="703" customFormat="1" ht="11.25" customHeight="1">
      <c r="A39" s="1009"/>
      <c r="B39" s="1009"/>
      <c r="C39" s="1009"/>
      <c r="D39" s="1009"/>
      <c r="E39" s="1009"/>
      <c r="F39" s="1009"/>
      <c r="G39" s="1009"/>
      <c r="H39" s="1009"/>
      <c r="I39" s="1009"/>
      <c r="J39" s="1009"/>
      <c r="K39" s="708"/>
      <c r="L39" s="708"/>
      <c r="M39" s="708"/>
      <c r="N39" s="708"/>
      <c r="O39" s="708"/>
      <c r="P39" s="708"/>
      <c r="Q39" s="708"/>
    </row>
    <row r="40" spans="1:17" s="703" customFormat="1" ht="11.25" customHeight="1">
      <c r="A40" s="1009"/>
      <c r="B40" s="1009"/>
      <c r="C40" s="1009"/>
      <c r="D40" s="1009"/>
      <c r="E40" s="1009"/>
      <c r="F40" s="1009"/>
      <c r="G40" s="1009"/>
      <c r="H40" s="1009"/>
      <c r="I40" s="1009"/>
      <c r="J40" s="1009"/>
      <c r="K40" s="708"/>
      <c r="L40" s="708"/>
      <c r="M40" s="708"/>
      <c r="N40" s="708"/>
      <c r="O40" s="708"/>
      <c r="P40" s="708"/>
      <c r="Q40" s="708"/>
    </row>
    <row r="41" spans="1:17" s="587" customFormat="1" ht="11.25" customHeight="1">
      <c r="A41" s="993" t="s">
        <v>544</v>
      </c>
      <c r="B41" s="993"/>
      <c r="C41" s="993"/>
      <c r="D41" s="993"/>
      <c r="E41" s="993"/>
      <c r="F41" s="993"/>
      <c r="G41" s="993"/>
      <c r="H41" s="993"/>
      <c r="I41" s="993"/>
      <c r="J41" s="993"/>
      <c r="K41" s="527"/>
      <c r="L41" s="527"/>
      <c r="M41" s="527"/>
      <c r="N41" s="527"/>
      <c r="O41" s="527"/>
      <c r="P41" s="527"/>
      <c r="Q41" s="527"/>
    </row>
    <row r="42" spans="1:17" s="587" customFormat="1" ht="11.25" customHeight="1">
      <c r="A42" s="993" t="s">
        <v>545</v>
      </c>
      <c r="B42" s="993"/>
      <c r="C42" s="993"/>
      <c r="D42" s="993"/>
      <c r="E42" s="993"/>
      <c r="F42" s="993"/>
      <c r="G42" s="993"/>
      <c r="H42" s="993"/>
      <c r="I42" s="993"/>
      <c r="J42" s="993"/>
      <c r="K42" s="527"/>
      <c r="L42" s="527"/>
      <c r="M42" s="527"/>
      <c r="N42" s="527"/>
      <c r="O42" s="527"/>
      <c r="P42" s="527"/>
      <c r="Q42" s="527"/>
    </row>
    <row r="43" spans="1:17" s="578" customFormat="1" ht="11.25" customHeight="1">
      <c r="A43" s="647"/>
      <c r="B43" s="647"/>
      <c r="C43" s="647"/>
      <c r="D43" s="647"/>
      <c r="E43" s="647"/>
      <c r="F43" s="647"/>
      <c r="G43" s="647"/>
      <c r="H43" s="647"/>
      <c r="I43" s="647"/>
      <c r="J43" s="647"/>
    </row>
    <row r="44" spans="1:17" s="578" customFormat="1" ht="11.25" customHeight="1">
      <c r="A44" s="997" t="s">
        <v>704</v>
      </c>
      <c r="B44" s="998"/>
    </row>
    <row r="80" ht="5.25" customHeight="1"/>
    <row r="81" ht="174" customHeight="1"/>
  </sheetData>
  <mergeCells count="21">
    <mergeCell ref="A42:J42"/>
    <mergeCell ref="I3:J6"/>
    <mergeCell ref="L1:N1"/>
    <mergeCell ref="A44:B44"/>
    <mergeCell ref="E3:F6"/>
    <mergeCell ref="A3:A9"/>
    <mergeCell ref="B3:B9"/>
    <mergeCell ref="H3:H9"/>
    <mergeCell ref="A36:J36"/>
    <mergeCell ref="A41:J41"/>
    <mergeCell ref="C3:D6"/>
    <mergeCell ref="A37:J40"/>
    <mergeCell ref="A35:B35"/>
    <mergeCell ref="C7:C9"/>
    <mergeCell ref="D7:D9"/>
    <mergeCell ref="H1:I1"/>
    <mergeCell ref="E7:E9"/>
    <mergeCell ref="F7:F9"/>
    <mergeCell ref="I7:I9"/>
    <mergeCell ref="J7:J9"/>
    <mergeCell ref="A1:F1"/>
  </mergeCells>
  <phoneticPr fontId="0" type="noConversion"/>
  <hyperlinks>
    <hyperlink ref="H1" location="Contents!A1" display="back to contents"/>
  </hyperlinks>
  <pageMargins left="0.75" right="0.75" top="1" bottom="1" header="0.5" footer="0.5"/>
  <pageSetup paperSize="9" scale="95" orientation="portrait" r:id="rId1"/>
  <headerFooter alignWithMargins="0"/>
  <ignoredErrors>
    <ignoredError sqref="D12:D24 C11:C31 D25:D30" formulaRange="1"/>
    <ignoredError sqref="J30" evalError="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1"/>
  <sheetViews>
    <sheetView showGridLines="0" zoomScaleNormal="100" workbookViewId="0">
      <selection sqref="A1:G1"/>
    </sheetView>
  </sheetViews>
  <sheetFormatPr defaultColWidth="9.1640625" defaultRowHeight="11.25" customHeight="1"/>
  <cols>
    <col min="1" max="1" width="24.83203125" style="16" customWidth="1"/>
    <col min="2" max="2" width="12.83203125" style="16" customWidth="1"/>
    <col min="3" max="3" width="15.83203125" style="16" customWidth="1"/>
    <col min="4" max="8" width="13.5" style="16" customWidth="1"/>
    <col min="9" max="13" width="12.83203125" style="16" customWidth="1"/>
    <col min="14" max="14" width="14.1640625" style="16" customWidth="1"/>
    <col min="15" max="16" width="10.83203125" style="16" customWidth="1"/>
    <col min="17" max="17" width="10.83203125" style="193" customWidth="1"/>
    <col min="18" max="18" width="13" style="16" customWidth="1"/>
    <col min="19" max="19" width="3" style="16" customWidth="1"/>
    <col min="20" max="16384" width="9.1640625" style="16"/>
  </cols>
  <sheetData>
    <row r="1" spans="1:22" ht="20.100000000000001" customHeight="1">
      <c r="A1" s="1158" t="s">
        <v>751</v>
      </c>
      <c r="B1" s="1158"/>
      <c r="C1" s="1158"/>
      <c r="D1" s="1158"/>
      <c r="E1" s="1158"/>
      <c r="F1" s="1158"/>
      <c r="G1" s="1158"/>
      <c r="H1" s="886"/>
      <c r="I1" s="979" t="s">
        <v>1376</v>
      </c>
      <c r="J1" s="979"/>
      <c r="K1" s="886"/>
      <c r="L1" s="886"/>
      <c r="M1" s="886"/>
      <c r="N1" s="886"/>
      <c r="O1" s="886"/>
      <c r="P1" s="886"/>
      <c r="Q1" s="573"/>
      <c r="T1" s="984"/>
      <c r="U1" s="984"/>
      <c r="V1" s="521"/>
    </row>
    <row r="2" spans="1:22" ht="15" customHeight="1">
      <c r="A2" s="398"/>
      <c r="B2" s="398"/>
      <c r="C2" s="398"/>
      <c r="D2" s="398"/>
      <c r="E2" s="398"/>
      <c r="F2" s="398"/>
      <c r="G2" s="398"/>
      <c r="H2" s="398"/>
      <c r="I2" s="553"/>
      <c r="J2" s="553"/>
      <c r="K2" s="782"/>
      <c r="L2" s="782"/>
      <c r="M2" s="782"/>
      <c r="N2" s="782"/>
      <c r="O2" s="398"/>
      <c r="P2" s="398"/>
      <c r="Q2" s="553"/>
    </row>
    <row r="3" spans="1:22" s="529" customFormat="1" ht="12.75">
      <c r="A3" s="1206" t="s">
        <v>421</v>
      </c>
      <c r="B3" s="1005" t="s">
        <v>140</v>
      </c>
      <c r="C3" s="1005" t="s">
        <v>197</v>
      </c>
      <c r="D3" s="1005" t="s">
        <v>33</v>
      </c>
      <c r="E3" s="1005" t="s">
        <v>376</v>
      </c>
      <c r="F3" s="1005" t="s">
        <v>361</v>
      </c>
      <c r="G3" s="1005" t="s">
        <v>362</v>
      </c>
      <c r="H3" s="1005" t="s">
        <v>363</v>
      </c>
      <c r="I3" s="1212" t="s">
        <v>91</v>
      </c>
      <c r="J3" s="1212"/>
      <c r="K3" s="1212"/>
      <c r="L3" s="1212"/>
      <c r="M3" s="1212"/>
      <c r="N3" s="1005" t="s">
        <v>677</v>
      </c>
      <c r="O3" s="1221" t="s">
        <v>34</v>
      </c>
      <c r="P3" s="1215" t="s">
        <v>377</v>
      </c>
      <c r="Q3" s="1215" t="s">
        <v>193</v>
      </c>
      <c r="R3" s="1215" t="s">
        <v>45</v>
      </c>
    </row>
    <row r="4" spans="1:22" s="928" customFormat="1" ht="12.75">
      <c r="A4" s="1223"/>
      <c r="B4" s="1006"/>
      <c r="C4" s="1006"/>
      <c r="D4" s="1006"/>
      <c r="E4" s="1006"/>
      <c r="F4" s="1006"/>
      <c r="G4" s="1006"/>
      <c r="H4" s="1006"/>
      <c r="I4" s="1213"/>
      <c r="J4" s="1213"/>
      <c r="K4" s="1213"/>
      <c r="L4" s="1213"/>
      <c r="M4" s="1213"/>
      <c r="N4" s="1006"/>
      <c r="O4" s="1222"/>
      <c r="P4" s="1216"/>
      <c r="Q4" s="1216"/>
      <c r="R4" s="1216"/>
    </row>
    <row r="5" spans="1:22" s="529" customFormat="1" ht="12.75" customHeight="1">
      <c r="A5" s="1207"/>
      <c r="B5" s="1217"/>
      <c r="C5" s="1217"/>
      <c r="D5" s="1209"/>
      <c r="E5" s="1006"/>
      <c r="F5" s="1006"/>
      <c r="G5" s="1006"/>
      <c r="H5" s="1006"/>
      <c r="I5" s="1005" t="s">
        <v>194</v>
      </c>
      <c r="J5" s="797" t="s">
        <v>92</v>
      </c>
      <c r="K5" s="783"/>
      <c r="L5" s="797" t="s">
        <v>92</v>
      </c>
      <c r="M5" s="783"/>
      <c r="N5" s="1214"/>
      <c r="O5" s="1209"/>
      <c r="P5" s="1209"/>
      <c r="Q5" s="1209"/>
      <c r="R5" s="1217"/>
    </row>
    <row r="6" spans="1:22" s="529" customFormat="1" ht="12.75" customHeight="1">
      <c r="A6" s="1207"/>
      <c r="B6" s="1217"/>
      <c r="C6" s="1217"/>
      <c r="D6" s="1209"/>
      <c r="E6" s="1006"/>
      <c r="F6" s="1006"/>
      <c r="G6" s="1006"/>
      <c r="H6" s="1006"/>
      <c r="I6" s="1006"/>
      <c r="J6" s="1214" t="s">
        <v>673</v>
      </c>
      <c r="K6" s="795" t="s">
        <v>766</v>
      </c>
      <c r="L6" s="1214" t="s">
        <v>674</v>
      </c>
      <c r="M6" s="795" t="s">
        <v>766</v>
      </c>
      <c r="N6" s="1214"/>
      <c r="O6" s="1209"/>
      <c r="P6" s="1209"/>
      <c r="Q6" s="1209"/>
      <c r="R6" s="1217"/>
    </row>
    <row r="7" spans="1:22" s="928" customFormat="1" ht="12.75" customHeight="1">
      <c r="A7" s="1207"/>
      <c r="B7" s="1217"/>
      <c r="C7" s="1217"/>
      <c r="D7" s="1209"/>
      <c r="E7" s="1006"/>
      <c r="F7" s="1006"/>
      <c r="G7" s="1006"/>
      <c r="H7" s="1006"/>
      <c r="I7" s="1006"/>
      <c r="J7" s="1214"/>
      <c r="K7" s="795"/>
      <c r="L7" s="1214"/>
      <c r="M7" s="795"/>
      <c r="N7" s="1214"/>
      <c r="O7" s="1209"/>
      <c r="P7" s="1209"/>
      <c r="Q7" s="1209"/>
      <c r="R7" s="1217"/>
    </row>
    <row r="8" spans="1:22" s="928" customFormat="1" ht="12.75" customHeight="1">
      <c r="A8" s="1207"/>
      <c r="B8" s="1217"/>
      <c r="C8" s="1217"/>
      <c r="D8" s="1209"/>
      <c r="E8" s="1006"/>
      <c r="F8" s="1006"/>
      <c r="G8" s="1006"/>
      <c r="H8" s="1006"/>
      <c r="I8" s="1006"/>
      <c r="J8" s="1214"/>
      <c r="K8" s="1214" t="s">
        <v>32</v>
      </c>
      <c r="L8" s="1214"/>
      <c r="M8" s="1214" t="s">
        <v>412</v>
      </c>
      <c r="N8" s="1214"/>
      <c r="O8" s="1209"/>
      <c r="P8" s="1209"/>
      <c r="Q8" s="1209"/>
      <c r="R8" s="1217"/>
    </row>
    <row r="9" spans="1:22" s="529" customFormat="1" ht="12.75">
      <c r="A9" s="1207"/>
      <c r="B9" s="1217"/>
      <c r="C9" s="1217"/>
      <c r="D9" s="1209"/>
      <c r="E9" s="1006"/>
      <c r="F9" s="1006"/>
      <c r="G9" s="1006"/>
      <c r="H9" s="1006"/>
      <c r="I9" s="1006"/>
      <c r="J9" s="1214"/>
      <c r="K9" s="1214"/>
      <c r="L9" s="1214"/>
      <c r="M9" s="1214"/>
      <c r="N9" s="1214"/>
      <c r="O9" s="1209"/>
      <c r="P9" s="1209"/>
      <c r="Q9" s="1209"/>
      <c r="R9" s="1217"/>
    </row>
    <row r="10" spans="1:22" s="529" customFormat="1" ht="12.75">
      <c r="A10" s="540"/>
      <c r="B10" s="540"/>
      <c r="C10" s="540"/>
      <c r="D10" s="540"/>
      <c r="E10" s="540"/>
      <c r="F10" s="540"/>
      <c r="G10" s="540"/>
      <c r="H10" s="540"/>
      <c r="I10" s="919"/>
      <c r="J10" s="1224"/>
      <c r="K10" s="540"/>
      <c r="L10" s="1224"/>
      <c r="M10" s="540"/>
      <c r="N10" s="1224"/>
      <c r="O10" s="540"/>
      <c r="P10" s="540"/>
      <c r="Q10" s="540"/>
      <c r="R10" s="540"/>
    </row>
    <row r="11" spans="1:22" s="528" customFormat="1" ht="21" customHeight="1">
      <c r="A11" s="563" t="s">
        <v>18</v>
      </c>
      <c r="B11" s="823">
        <v>1187</v>
      </c>
      <c r="C11" s="821">
        <v>537</v>
      </c>
      <c r="D11" s="821">
        <v>560</v>
      </c>
      <c r="E11" s="821">
        <v>896</v>
      </c>
      <c r="F11" s="821">
        <v>57</v>
      </c>
      <c r="G11" s="821">
        <v>133</v>
      </c>
      <c r="H11" s="823">
        <v>1021</v>
      </c>
      <c r="I11" s="821">
        <v>792</v>
      </c>
      <c r="J11" s="821">
        <v>238</v>
      </c>
      <c r="K11" s="821">
        <v>211</v>
      </c>
      <c r="L11" s="821">
        <v>675</v>
      </c>
      <c r="M11" s="821">
        <v>548</v>
      </c>
      <c r="N11" s="821">
        <v>367</v>
      </c>
      <c r="O11" s="821">
        <v>273</v>
      </c>
      <c r="P11" s="821">
        <v>35</v>
      </c>
      <c r="Q11" s="821">
        <v>46</v>
      </c>
      <c r="R11" s="821">
        <v>156</v>
      </c>
    </row>
    <row r="12" spans="1:22" s="529" customFormat="1" ht="9" customHeight="1">
      <c r="B12" s="226"/>
      <c r="C12" s="824"/>
      <c r="D12" s="824"/>
      <c r="E12" s="824"/>
      <c r="F12" s="824"/>
      <c r="G12" s="824"/>
      <c r="H12" s="824"/>
      <c r="I12" s="824"/>
      <c r="J12" s="824"/>
      <c r="K12" s="824"/>
      <c r="L12" s="824"/>
      <c r="M12" s="824"/>
      <c r="N12" s="824"/>
      <c r="O12" s="824"/>
      <c r="P12" s="824"/>
      <c r="Q12" s="824"/>
      <c r="R12" s="824"/>
    </row>
    <row r="13" spans="1:22" s="529" customFormat="1" ht="12.75">
      <c r="A13" s="149" t="s">
        <v>74</v>
      </c>
      <c r="B13" s="822">
        <v>52</v>
      </c>
      <c r="C13" s="822">
        <v>23</v>
      </c>
      <c r="D13" s="822">
        <v>31</v>
      </c>
      <c r="E13" s="822">
        <v>40</v>
      </c>
      <c r="F13" s="822">
        <v>2</v>
      </c>
      <c r="G13" s="822">
        <v>8</v>
      </c>
      <c r="H13" s="822">
        <v>46</v>
      </c>
      <c r="I13" s="822">
        <v>31</v>
      </c>
      <c r="J13" s="822">
        <v>24</v>
      </c>
      <c r="K13" s="822">
        <v>21</v>
      </c>
      <c r="L13" s="822">
        <v>20</v>
      </c>
      <c r="M13" s="822">
        <v>3</v>
      </c>
      <c r="N13" s="822">
        <v>18</v>
      </c>
      <c r="O13" s="822">
        <v>25</v>
      </c>
      <c r="P13" s="822">
        <v>1</v>
      </c>
      <c r="Q13" s="822">
        <v>0</v>
      </c>
      <c r="R13" s="822">
        <v>3</v>
      </c>
    </row>
    <row r="14" spans="1:22" s="529" customFormat="1" ht="12.75">
      <c r="A14" s="149" t="s">
        <v>73</v>
      </c>
      <c r="B14" s="822">
        <v>23</v>
      </c>
      <c r="C14" s="822">
        <v>8</v>
      </c>
      <c r="D14" s="822">
        <v>11</v>
      </c>
      <c r="E14" s="822">
        <v>15</v>
      </c>
      <c r="F14" s="822">
        <v>2</v>
      </c>
      <c r="G14" s="822">
        <v>3</v>
      </c>
      <c r="H14" s="822">
        <v>18</v>
      </c>
      <c r="I14" s="822">
        <v>14</v>
      </c>
      <c r="J14" s="822">
        <v>13</v>
      </c>
      <c r="K14" s="822">
        <v>12</v>
      </c>
      <c r="L14" s="822">
        <v>7</v>
      </c>
      <c r="M14" s="822">
        <v>1</v>
      </c>
      <c r="N14" s="822">
        <v>5</v>
      </c>
      <c r="O14" s="822">
        <v>12</v>
      </c>
      <c r="P14" s="822">
        <v>5</v>
      </c>
      <c r="Q14" s="822">
        <v>0</v>
      </c>
      <c r="R14" s="822">
        <v>3</v>
      </c>
    </row>
    <row r="15" spans="1:22" s="529" customFormat="1" ht="12.75">
      <c r="A15" s="149" t="s">
        <v>72</v>
      </c>
      <c r="B15" s="822">
        <v>13</v>
      </c>
      <c r="C15" s="822">
        <v>7</v>
      </c>
      <c r="D15" s="822">
        <v>4</v>
      </c>
      <c r="E15" s="822">
        <v>10</v>
      </c>
      <c r="F15" s="822">
        <v>2</v>
      </c>
      <c r="G15" s="822">
        <v>1</v>
      </c>
      <c r="H15" s="822">
        <v>11</v>
      </c>
      <c r="I15" s="822">
        <v>7</v>
      </c>
      <c r="J15" s="822">
        <v>3</v>
      </c>
      <c r="K15" s="822">
        <v>3</v>
      </c>
      <c r="L15" s="822">
        <v>5</v>
      </c>
      <c r="M15" s="822">
        <v>5</v>
      </c>
      <c r="N15" s="822">
        <v>5</v>
      </c>
      <c r="O15" s="822">
        <v>1</v>
      </c>
      <c r="P15" s="822">
        <v>0</v>
      </c>
      <c r="Q15" s="822">
        <v>0</v>
      </c>
      <c r="R15" s="822">
        <v>0</v>
      </c>
    </row>
    <row r="16" spans="1:22" s="529" customFormat="1" ht="12.75">
      <c r="A16" s="149" t="s">
        <v>71</v>
      </c>
      <c r="B16" s="822">
        <v>9</v>
      </c>
      <c r="C16" s="822">
        <v>4</v>
      </c>
      <c r="D16" s="822">
        <v>2</v>
      </c>
      <c r="E16" s="822">
        <v>6</v>
      </c>
      <c r="F16" s="822">
        <v>0</v>
      </c>
      <c r="G16" s="822">
        <v>0</v>
      </c>
      <c r="H16" s="822">
        <v>6</v>
      </c>
      <c r="I16" s="822">
        <v>3</v>
      </c>
      <c r="J16" s="822">
        <v>1</v>
      </c>
      <c r="K16" s="822">
        <v>0</v>
      </c>
      <c r="L16" s="822">
        <v>3</v>
      </c>
      <c r="M16" s="822">
        <v>3</v>
      </c>
      <c r="N16" s="822">
        <v>1</v>
      </c>
      <c r="O16" s="822">
        <v>1</v>
      </c>
      <c r="P16" s="822">
        <v>1</v>
      </c>
      <c r="Q16" s="822">
        <v>0</v>
      </c>
      <c r="R16" s="822">
        <v>0</v>
      </c>
    </row>
    <row r="17" spans="1:18" s="631" customFormat="1" ht="12.75">
      <c r="A17" s="636" t="s">
        <v>406</v>
      </c>
      <c r="B17" s="822">
        <v>95</v>
      </c>
      <c r="C17" s="822">
        <v>35</v>
      </c>
      <c r="D17" s="822">
        <v>53</v>
      </c>
      <c r="E17" s="822">
        <v>73</v>
      </c>
      <c r="F17" s="822">
        <v>4</v>
      </c>
      <c r="G17" s="822">
        <v>12</v>
      </c>
      <c r="H17" s="822">
        <v>78</v>
      </c>
      <c r="I17" s="822">
        <v>62</v>
      </c>
      <c r="J17" s="822">
        <v>39</v>
      </c>
      <c r="K17" s="822">
        <v>38</v>
      </c>
      <c r="L17" s="822">
        <v>47</v>
      </c>
      <c r="M17" s="822">
        <v>29</v>
      </c>
      <c r="N17" s="822">
        <v>42</v>
      </c>
      <c r="O17" s="822">
        <v>33</v>
      </c>
      <c r="P17" s="822">
        <v>4</v>
      </c>
      <c r="Q17" s="822">
        <v>6</v>
      </c>
      <c r="R17" s="822">
        <v>16</v>
      </c>
    </row>
    <row r="18" spans="1:18" s="529" customFormat="1" ht="12.75">
      <c r="A18" s="149" t="s">
        <v>70</v>
      </c>
      <c r="B18" s="822">
        <v>10</v>
      </c>
      <c r="C18" s="822">
        <v>4</v>
      </c>
      <c r="D18" s="822">
        <v>6</v>
      </c>
      <c r="E18" s="822">
        <v>7</v>
      </c>
      <c r="F18" s="822">
        <v>0</v>
      </c>
      <c r="G18" s="822">
        <v>0</v>
      </c>
      <c r="H18" s="822">
        <v>8</v>
      </c>
      <c r="I18" s="822">
        <v>9</v>
      </c>
      <c r="J18" s="822">
        <v>1</v>
      </c>
      <c r="K18" s="822">
        <v>1</v>
      </c>
      <c r="L18" s="822">
        <v>9</v>
      </c>
      <c r="M18" s="822">
        <v>8</v>
      </c>
      <c r="N18" s="822">
        <v>4</v>
      </c>
      <c r="O18" s="822">
        <v>2</v>
      </c>
      <c r="P18" s="822">
        <v>0</v>
      </c>
      <c r="Q18" s="822">
        <v>1</v>
      </c>
      <c r="R18" s="822">
        <v>1</v>
      </c>
    </row>
    <row r="19" spans="1:18" s="529" customFormat="1" ht="12.75">
      <c r="A19" s="149" t="s">
        <v>21</v>
      </c>
      <c r="B19" s="822">
        <v>20</v>
      </c>
      <c r="C19" s="822">
        <v>13</v>
      </c>
      <c r="D19" s="822">
        <v>13</v>
      </c>
      <c r="E19" s="822">
        <v>19</v>
      </c>
      <c r="F19" s="822">
        <v>0</v>
      </c>
      <c r="G19" s="822">
        <v>1</v>
      </c>
      <c r="H19" s="822">
        <v>19</v>
      </c>
      <c r="I19" s="822">
        <v>16</v>
      </c>
      <c r="J19" s="822">
        <v>7</v>
      </c>
      <c r="K19" s="822">
        <v>6</v>
      </c>
      <c r="L19" s="822">
        <v>12</v>
      </c>
      <c r="M19" s="822">
        <v>5</v>
      </c>
      <c r="N19" s="822">
        <v>5</v>
      </c>
      <c r="O19" s="822">
        <v>1</v>
      </c>
      <c r="P19" s="822">
        <v>1</v>
      </c>
      <c r="Q19" s="822">
        <v>0</v>
      </c>
      <c r="R19" s="822">
        <v>2</v>
      </c>
    </row>
    <row r="20" spans="1:18" s="529" customFormat="1" ht="12.75">
      <c r="A20" s="149" t="s">
        <v>69</v>
      </c>
      <c r="B20" s="822">
        <v>66</v>
      </c>
      <c r="C20" s="822">
        <v>34</v>
      </c>
      <c r="D20" s="822">
        <v>27</v>
      </c>
      <c r="E20" s="822">
        <v>55</v>
      </c>
      <c r="F20" s="822">
        <v>2</v>
      </c>
      <c r="G20" s="822">
        <v>4</v>
      </c>
      <c r="H20" s="822">
        <v>58</v>
      </c>
      <c r="I20" s="822">
        <v>49</v>
      </c>
      <c r="J20" s="822">
        <v>16</v>
      </c>
      <c r="K20" s="822">
        <v>11</v>
      </c>
      <c r="L20" s="822">
        <v>45</v>
      </c>
      <c r="M20" s="822">
        <v>41</v>
      </c>
      <c r="N20" s="822">
        <v>27</v>
      </c>
      <c r="O20" s="822">
        <v>9</v>
      </c>
      <c r="P20" s="822">
        <v>0</v>
      </c>
      <c r="Q20" s="822">
        <v>2</v>
      </c>
      <c r="R20" s="822">
        <v>7</v>
      </c>
    </row>
    <row r="21" spans="1:18" s="529" customFormat="1" ht="12.75">
      <c r="A21" s="149" t="s">
        <v>68</v>
      </c>
      <c r="B21" s="822">
        <v>29</v>
      </c>
      <c r="C21" s="822">
        <v>19</v>
      </c>
      <c r="D21" s="822">
        <v>14</v>
      </c>
      <c r="E21" s="822">
        <v>22</v>
      </c>
      <c r="F21" s="822">
        <v>0</v>
      </c>
      <c r="G21" s="822">
        <v>0</v>
      </c>
      <c r="H21" s="822">
        <v>26</v>
      </c>
      <c r="I21" s="822">
        <v>21</v>
      </c>
      <c r="J21" s="822">
        <v>0</v>
      </c>
      <c r="K21" s="822">
        <v>0</v>
      </c>
      <c r="L21" s="822">
        <v>21</v>
      </c>
      <c r="M21" s="822">
        <v>21</v>
      </c>
      <c r="N21" s="822">
        <v>8</v>
      </c>
      <c r="O21" s="822">
        <v>4</v>
      </c>
      <c r="P21" s="822">
        <v>1</v>
      </c>
      <c r="Q21" s="822">
        <v>1</v>
      </c>
      <c r="R21" s="822">
        <v>2</v>
      </c>
    </row>
    <row r="22" spans="1:18" s="529" customFormat="1" ht="12.75">
      <c r="A22" s="149" t="s">
        <v>67</v>
      </c>
      <c r="B22" s="822">
        <v>9</v>
      </c>
      <c r="C22" s="822">
        <v>4</v>
      </c>
      <c r="D22" s="822">
        <v>1</v>
      </c>
      <c r="E22" s="822">
        <v>5</v>
      </c>
      <c r="F22" s="822">
        <v>0</v>
      </c>
      <c r="G22" s="822">
        <v>1</v>
      </c>
      <c r="H22" s="822">
        <v>5</v>
      </c>
      <c r="I22" s="822">
        <v>4</v>
      </c>
      <c r="J22" s="822">
        <v>2</v>
      </c>
      <c r="K22" s="822">
        <v>2</v>
      </c>
      <c r="L22" s="822">
        <v>3</v>
      </c>
      <c r="M22" s="822">
        <v>2</v>
      </c>
      <c r="N22" s="822">
        <v>1</v>
      </c>
      <c r="O22" s="822">
        <v>3</v>
      </c>
      <c r="P22" s="822">
        <v>1</v>
      </c>
      <c r="Q22" s="822">
        <v>0</v>
      </c>
      <c r="R22" s="822">
        <v>2</v>
      </c>
    </row>
    <row r="23" spans="1:18" s="529" customFormat="1" ht="12.75">
      <c r="A23" s="149" t="s">
        <v>66</v>
      </c>
      <c r="B23" s="822">
        <v>18</v>
      </c>
      <c r="C23" s="822">
        <v>7</v>
      </c>
      <c r="D23" s="822">
        <v>7</v>
      </c>
      <c r="E23" s="822">
        <v>12</v>
      </c>
      <c r="F23" s="822">
        <v>4</v>
      </c>
      <c r="G23" s="822">
        <v>5</v>
      </c>
      <c r="H23" s="822">
        <v>16</v>
      </c>
      <c r="I23" s="822">
        <v>7</v>
      </c>
      <c r="J23" s="822">
        <v>6</v>
      </c>
      <c r="K23" s="822">
        <v>5</v>
      </c>
      <c r="L23" s="822">
        <v>3</v>
      </c>
      <c r="M23" s="822">
        <v>2</v>
      </c>
      <c r="N23" s="822">
        <v>8</v>
      </c>
      <c r="O23" s="822">
        <v>6</v>
      </c>
      <c r="P23" s="822">
        <v>0</v>
      </c>
      <c r="Q23" s="822">
        <v>1</v>
      </c>
      <c r="R23" s="822">
        <v>4</v>
      </c>
    </row>
    <row r="24" spans="1:18" s="529" customFormat="1" ht="12.75">
      <c r="A24" s="454" t="s">
        <v>65</v>
      </c>
      <c r="B24" s="822">
        <v>11</v>
      </c>
      <c r="C24" s="822">
        <v>4</v>
      </c>
      <c r="D24" s="822">
        <v>2</v>
      </c>
      <c r="E24" s="822">
        <v>8</v>
      </c>
      <c r="F24" s="822">
        <v>1</v>
      </c>
      <c r="G24" s="822">
        <v>2</v>
      </c>
      <c r="H24" s="822">
        <v>10</v>
      </c>
      <c r="I24" s="822">
        <v>8</v>
      </c>
      <c r="J24" s="822">
        <v>0</v>
      </c>
      <c r="K24" s="822">
        <v>0</v>
      </c>
      <c r="L24" s="822">
        <v>8</v>
      </c>
      <c r="M24" s="822">
        <v>8</v>
      </c>
      <c r="N24" s="822">
        <v>1</v>
      </c>
      <c r="O24" s="822">
        <v>2</v>
      </c>
      <c r="P24" s="822">
        <v>1</v>
      </c>
      <c r="Q24" s="822">
        <v>0</v>
      </c>
      <c r="R24" s="822">
        <v>1</v>
      </c>
    </row>
    <row r="25" spans="1:18" s="529" customFormat="1" ht="12.75">
      <c r="A25" s="454" t="s">
        <v>64</v>
      </c>
      <c r="B25" s="822">
        <v>43</v>
      </c>
      <c r="C25" s="822">
        <v>24</v>
      </c>
      <c r="D25" s="822">
        <v>19</v>
      </c>
      <c r="E25" s="822">
        <v>33</v>
      </c>
      <c r="F25" s="822">
        <v>5</v>
      </c>
      <c r="G25" s="822">
        <v>8</v>
      </c>
      <c r="H25" s="822">
        <v>37</v>
      </c>
      <c r="I25" s="822">
        <v>29</v>
      </c>
      <c r="J25" s="822">
        <v>7</v>
      </c>
      <c r="K25" s="822">
        <v>7</v>
      </c>
      <c r="L25" s="822">
        <v>25</v>
      </c>
      <c r="M25" s="822">
        <v>15</v>
      </c>
      <c r="N25" s="822">
        <v>13</v>
      </c>
      <c r="O25" s="822">
        <v>5</v>
      </c>
      <c r="P25" s="822">
        <v>0</v>
      </c>
      <c r="Q25" s="822">
        <v>2</v>
      </c>
      <c r="R25" s="822">
        <v>8</v>
      </c>
    </row>
    <row r="26" spans="1:18" s="529" customFormat="1" ht="12.75">
      <c r="A26" s="454" t="s">
        <v>22</v>
      </c>
      <c r="B26" s="822">
        <v>64</v>
      </c>
      <c r="C26" s="822">
        <v>29</v>
      </c>
      <c r="D26" s="822">
        <v>32</v>
      </c>
      <c r="E26" s="822">
        <v>48</v>
      </c>
      <c r="F26" s="822">
        <v>5</v>
      </c>
      <c r="G26" s="822">
        <v>6</v>
      </c>
      <c r="H26" s="822">
        <v>53</v>
      </c>
      <c r="I26" s="822">
        <v>39</v>
      </c>
      <c r="J26" s="822">
        <v>30</v>
      </c>
      <c r="K26" s="822">
        <v>30</v>
      </c>
      <c r="L26" s="822">
        <v>23</v>
      </c>
      <c r="M26" s="822">
        <v>11</v>
      </c>
      <c r="N26" s="822">
        <v>33</v>
      </c>
      <c r="O26" s="822">
        <v>16</v>
      </c>
      <c r="P26" s="822">
        <v>3</v>
      </c>
      <c r="Q26" s="822">
        <v>9</v>
      </c>
      <c r="R26" s="822">
        <v>8</v>
      </c>
    </row>
    <row r="27" spans="1:18" s="529" customFormat="1" ht="12.75">
      <c r="A27" s="454" t="s">
        <v>63</v>
      </c>
      <c r="B27" s="822">
        <v>280</v>
      </c>
      <c r="C27" s="822">
        <v>133</v>
      </c>
      <c r="D27" s="822">
        <v>133</v>
      </c>
      <c r="E27" s="822">
        <v>220</v>
      </c>
      <c r="F27" s="822">
        <v>13</v>
      </c>
      <c r="G27" s="822">
        <v>25</v>
      </c>
      <c r="H27" s="822">
        <v>250</v>
      </c>
      <c r="I27" s="822">
        <v>194</v>
      </c>
      <c r="J27" s="822">
        <v>10</v>
      </c>
      <c r="K27" s="822">
        <v>8</v>
      </c>
      <c r="L27" s="822">
        <v>191</v>
      </c>
      <c r="M27" s="822">
        <v>185</v>
      </c>
      <c r="N27" s="822">
        <v>62</v>
      </c>
      <c r="O27" s="822">
        <v>57</v>
      </c>
      <c r="P27" s="822">
        <v>4</v>
      </c>
      <c r="Q27" s="822">
        <v>5</v>
      </c>
      <c r="R27" s="822">
        <v>31</v>
      </c>
    </row>
    <row r="28" spans="1:18" s="529" customFormat="1" ht="12.75">
      <c r="A28" s="454" t="s">
        <v>62</v>
      </c>
      <c r="B28" s="822">
        <v>36</v>
      </c>
      <c r="C28" s="822">
        <v>8</v>
      </c>
      <c r="D28" s="822">
        <v>17</v>
      </c>
      <c r="E28" s="822">
        <v>25</v>
      </c>
      <c r="F28" s="822">
        <v>0</v>
      </c>
      <c r="G28" s="822">
        <v>6</v>
      </c>
      <c r="H28" s="822">
        <v>31</v>
      </c>
      <c r="I28" s="822">
        <v>26</v>
      </c>
      <c r="J28" s="822">
        <v>22</v>
      </c>
      <c r="K28" s="822">
        <v>16</v>
      </c>
      <c r="L28" s="822">
        <v>11</v>
      </c>
      <c r="M28" s="822">
        <v>2</v>
      </c>
      <c r="N28" s="822">
        <v>11</v>
      </c>
      <c r="O28" s="822">
        <v>10</v>
      </c>
      <c r="P28" s="822">
        <v>1</v>
      </c>
      <c r="Q28" s="822">
        <v>3</v>
      </c>
      <c r="R28" s="822">
        <v>4</v>
      </c>
    </row>
    <row r="29" spans="1:18" s="529" customFormat="1" ht="12.75">
      <c r="A29" s="454" t="s">
        <v>61</v>
      </c>
      <c r="B29" s="822">
        <v>24</v>
      </c>
      <c r="C29" s="822">
        <v>8</v>
      </c>
      <c r="D29" s="822">
        <v>13</v>
      </c>
      <c r="E29" s="822">
        <v>17</v>
      </c>
      <c r="F29" s="822">
        <v>2</v>
      </c>
      <c r="G29" s="822">
        <v>4</v>
      </c>
      <c r="H29" s="822">
        <v>21</v>
      </c>
      <c r="I29" s="822">
        <v>19</v>
      </c>
      <c r="J29" s="822">
        <v>3</v>
      </c>
      <c r="K29" s="822">
        <v>1</v>
      </c>
      <c r="L29" s="822">
        <v>17</v>
      </c>
      <c r="M29" s="822">
        <v>13</v>
      </c>
      <c r="N29" s="822">
        <v>8</v>
      </c>
      <c r="O29" s="822">
        <v>7</v>
      </c>
      <c r="P29" s="822">
        <v>0</v>
      </c>
      <c r="Q29" s="822">
        <v>1</v>
      </c>
      <c r="R29" s="822">
        <v>3</v>
      </c>
    </row>
    <row r="30" spans="1:18" s="529" customFormat="1" ht="12.75">
      <c r="A30" s="454" t="s">
        <v>60</v>
      </c>
      <c r="B30" s="822">
        <v>14</v>
      </c>
      <c r="C30" s="822">
        <v>5</v>
      </c>
      <c r="D30" s="822">
        <v>8</v>
      </c>
      <c r="E30" s="822">
        <v>10</v>
      </c>
      <c r="F30" s="822">
        <v>0</v>
      </c>
      <c r="G30" s="822">
        <v>3</v>
      </c>
      <c r="H30" s="822">
        <v>12</v>
      </c>
      <c r="I30" s="822">
        <v>9</v>
      </c>
      <c r="J30" s="822">
        <v>4</v>
      </c>
      <c r="K30" s="822">
        <v>4</v>
      </c>
      <c r="L30" s="822">
        <v>7</v>
      </c>
      <c r="M30" s="822">
        <v>5</v>
      </c>
      <c r="N30" s="822">
        <v>7</v>
      </c>
      <c r="O30" s="822">
        <v>3</v>
      </c>
      <c r="P30" s="822">
        <v>0</v>
      </c>
      <c r="Q30" s="822">
        <v>0</v>
      </c>
      <c r="R30" s="822">
        <v>1</v>
      </c>
    </row>
    <row r="31" spans="1:18" s="529" customFormat="1" ht="12.75">
      <c r="A31" s="454" t="s">
        <v>59</v>
      </c>
      <c r="B31" s="822">
        <v>17</v>
      </c>
      <c r="C31" s="822">
        <v>6</v>
      </c>
      <c r="D31" s="822">
        <v>8</v>
      </c>
      <c r="E31" s="822">
        <v>12</v>
      </c>
      <c r="F31" s="822">
        <v>1</v>
      </c>
      <c r="G31" s="822">
        <v>2</v>
      </c>
      <c r="H31" s="822">
        <v>15</v>
      </c>
      <c r="I31" s="822">
        <v>10</v>
      </c>
      <c r="J31" s="822">
        <v>8</v>
      </c>
      <c r="K31" s="822">
        <v>7</v>
      </c>
      <c r="L31" s="822">
        <v>6</v>
      </c>
      <c r="M31" s="822">
        <v>2</v>
      </c>
      <c r="N31" s="822">
        <v>6</v>
      </c>
      <c r="O31" s="822">
        <v>1</v>
      </c>
      <c r="P31" s="822">
        <v>1</v>
      </c>
      <c r="Q31" s="822">
        <v>2</v>
      </c>
      <c r="R31" s="822">
        <v>1</v>
      </c>
    </row>
    <row r="32" spans="1:18" s="631" customFormat="1" ht="12.75">
      <c r="A32" s="636" t="s">
        <v>405</v>
      </c>
      <c r="B32" s="822">
        <v>2</v>
      </c>
      <c r="C32" s="822">
        <v>0</v>
      </c>
      <c r="D32" s="822">
        <v>0</v>
      </c>
      <c r="E32" s="822">
        <v>0</v>
      </c>
      <c r="F32" s="822">
        <v>1</v>
      </c>
      <c r="G32" s="822">
        <v>0</v>
      </c>
      <c r="H32" s="822">
        <v>1</v>
      </c>
      <c r="I32" s="822">
        <v>1</v>
      </c>
      <c r="J32" s="822">
        <v>1</v>
      </c>
      <c r="K32" s="822">
        <v>1</v>
      </c>
      <c r="L32" s="822">
        <v>0</v>
      </c>
      <c r="M32" s="822">
        <v>0</v>
      </c>
      <c r="N32" s="822">
        <v>1</v>
      </c>
      <c r="O32" s="822">
        <v>0</v>
      </c>
      <c r="P32" s="822">
        <v>1</v>
      </c>
      <c r="Q32" s="822">
        <v>0</v>
      </c>
      <c r="R32" s="822">
        <v>0</v>
      </c>
    </row>
    <row r="33" spans="1:18" s="529" customFormat="1" ht="12.75">
      <c r="A33" s="454" t="s">
        <v>58</v>
      </c>
      <c r="B33" s="822">
        <v>38</v>
      </c>
      <c r="C33" s="822">
        <v>15</v>
      </c>
      <c r="D33" s="822">
        <v>29</v>
      </c>
      <c r="E33" s="822">
        <v>33</v>
      </c>
      <c r="F33" s="822">
        <v>0</v>
      </c>
      <c r="G33" s="822">
        <v>1</v>
      </c>
      <c r="H33" s="822">
        <v>33</v>
      </c>
      <c r="I33" s="822">
        <v>28</v>
      </c>
      <c r="J33" s="822">
        <v>0</v>
      </c>
      <c r="K33" s="822">
        <v>0</v>
      </c>
      <c r="L33" s="822">
        <v>28</v>
      </c>
      <c r="M33" s="822">
        <v>26</v>
      </c>
      <c r="N33" s="822">
        <v>14</v>
      </c>
      <c r="O33" s="822">
        <v>3</v>
      </c>
      <c r="P33" s="822">
        <v>1</v>
      </c>
      <c r="Q33" s="822">
        <v>2</v>
      </c>
      <c r="R33" s="822">
        <v>5</v>
      </c>
    </row>
    <row r="34" spans="1:18" s="529" customFormat="1" ht="12.75">
      <c r="A34" s="149" t="s">
        <v>57</v>
      </c>
      <c r="B34" s="822">
        <v>72</v>
      </c>
      <c r="C34" s="822">
        <v>35</v>
      </c>
      <c r="D34" s="822">
        <v>27</v>
      </c>
      <c r="E34" s="822">
        <v>49</v>
      </c>
      <c r="F34" s="822">
        <v>1</v>
      </c>
      <c r="G34" s="822">
        <v>12</v>
      </c>
      <c r="H34" s="822">
        <v>58</v>
      </c>
      <c r="I34" s="822">
        <v>50</v>
      </c>
      <c r="J34" s="822">
        <v>3</v>
      </c>
      <c r="K34" s="822">
        <v>2</v>
      </c>
      <c r="L34" s="822">
        <v>49</v>
      </c>
      <c r="M34" s="822">
        <v>48</v>
      </c>
      <c r="N34" s="822">
        <v>17</v>
      </c>
      <c r="O34" s="822">
        <v>20</v>
      </c>
      <c r="P34" s="822">
        <v>1</v>
      </c>
      <c r="Q34" s="822">
        <v>1</v>
      </c>
      <c r="R34" s="822">
        <v>13</v>
      </c>
    </row>
    <row r="35" spans="1:18" s="529" customFormat="1" ht="12.75">
      <c r="A35" s="454" t="s">
        <v>56</v>
      </c>
      <c r="B35" s="822">
        <v>3</v>
      </c>
      <c r="C35" s="822">
        <v>1</v>
      </c>
      <c r="D35" s="822">
        <v>0</v>
      </c>
      <c r="E35" s="822">
        <v>1</v>
      </c>
      <c r="F35" s="822">
        <v>0</v>
      </c>
      <c r="G35" s="822">
        <v>2</v>
      </c>
      <c r="H35" s="822">
        <v>2</v>
      </c>
      <c r="I35" s="822">
        <v>0</v>
      </c>
      <c r="J35" s="822">
        <v>0</v>
      </c>
      <c r="K35" s="822">
        <v>0</v>
      </c>
      <c r="L35" s="822">
        <v>0</v>
      </c>
      <c r="M35" s="822">
        <v>0</v>
      </c>
      <c r="N35" s="822">
        <v>0</v>
      </c>
      <c r="O35" s="822">
        <v>0</v>
      </c>
      <c r="P35" s="822">
        <v>1</v>
      </c>
      <c r="Q35" s="822">
        <v>0</v>
      </c>
      <c r="R35" s="822">
        <v>0</v>
      </c>
    </row>
    <row r="36" spans="1:18" s="529" customFormat="1" ht="12.75">
      <c r="A36" s="149" t="s">
        <v>55</v>
      </c>
      <c r="B36" s="822">
        <v>30</v>
      </c>
      <c r="C36" s="822">
        <v>12</v>
      </c>
      <c r="D36" s="822">
        <v>9</v>
      </c>
      <c r="E36" s="822">
        <v>20</v>
      </c>
      <c r="F36" s="822">
        <v>1</v>
      </c>
      <c r="G36" s="822">
        <v>4</v>
      </c>
      <c r="H36" s="822">
        <v>25</v>
      </c>
      <c r="I36" s="822">
        <v>16</v>
      </c>
      <c r="J36" s="822">
        <v>9</v>
      </c>
      <c r="K36" s="822">
        <v>9</v>
      </c>
      <c r="L36" s="822">
        <v>8</v>
      </c>
      <c r="M36" s="822">
        <v>5</v>
      </c>
      <c r="N36" s="822">
        <v>10</v>
      </c>
      <c r="O36" s="822">
        <v>7</v>
      </c>
      <c r="P36" s="822">
        <v>1</v>
      </c>
      <c r="Q36" s="822">
        <v>0</v>
      </c>
      <c r="R36" s="822">
        <v>4</v>
      </c>
    </row>
    <row r="37" spans="1:18" s="529" customFormat="1" ht="12.75">
      <c r="A37" s="149" t="s">
        <v>54</v>
      </c>
      <c r="B37" s="822">
        <v>50</v>
      </c>
      <c r="C37" s="822">
        <v>21</v>
      </c>
      <c r="D37" s="822">
        <v>27</v>
      </c>
      <c r="E37" s="822">
        <v>43</v>
      </c>
      <c r="F37" s="822">
        <v>0</v>
      </c>
      <c r="G37" s="822">
        <v>5</v>
      </c>
      <c r="H37" s="822">
        <v>46</v>
      </c>
      <c r="I37" s="822">
        <v>34</v>
      </c>
      <c r="J37" s="822">
        <v>3</v>
      </c>
      <c r="K37" s="822">
        <v>1</v>
      </c>
      <c r="L37" s="822">
        <v>34</v>
      </c>
      <c r="M37" s="822">
        <v>34</v>
      </c>
      <c r="N37" s="822">
        <v>13</v>
      </c>
      <c r="O37" s="822">
        <v>8</v>
      </c>
      <c r="P37" s="822">
        <v>0</v>
      </c>
      <c r="Q37" s="822">
        <v>3</v>
      </c>
      <c r="R37" s="822">
        <v>6</v>
      </c>
    </row>
    <row r="38" spans="1:18" s="529" customFormat="1" ht="12.75">
      <c r="A38" s="149" t="s">
        <v>53</v>
      </c>
      <c r="B38" s="822">
        <v>22</v>
      </c>
      <c r="C38" s="822">
        <v>10</v>
      </c>
      <c r="D38" s="822">
        <v>9</v>
      </c>
      <c r="E38" s="822">
        <v>16</v>
      </c>
      <c r="F38" s="822">
        <v>0</v>
      </c>
      <c r="G38" s="822">
        <v>5</v>
      </c>
      <c r="H38" s="822">
        <v>20</v>
      </c>
      <c r="I38" s="822">
        <v>15</v>
      </c>
      <c r="J38" s="822">
        <v>8</v>
      </c>
      <c r="K38" s="822">
        <v>8</v>
      </c>
      <c r="L38" s="822">
        <v>8</v>
      </c>
      <c r="M38" s="822">
        <v>4</v>
      </c>
      <c r="N38" s="822">
        <v>10</v>
      </c>
      <c r="O38" s="822">
        <v>6</v>
      </c>
      <c r="P38" s="822">
        <v>2</v>
      </c>
      <c r="Q38" s="822">
        <v>2</v>
      </c>
      <c r="R38" s="822">
        <v>5</v>
      </c>
    </row>
    <row r="39" spans="1:18" s="529" customFormat="1" ht="12.75">
      <c r="A39" s="149" t="s">
        <v>52</v>
      </c>
      <c r="B39" s="822">
        <v>0</v>
      </c>
      <c r="C39" s="822">
        <v>0</v>
      </c>
      <c r="D39" s="822">
        <v>0</v>
      </c>
      <c r="E39" s="822">
        <v>0</v>
      </c>
      <c r="F39" s="822">
        <v>0</v>
      </c>
      <c r="G39" s="822">
        <v>0</v>
      </c>
      <c r="H39" s="822">
        <v>0</v>
      </c>
      <c r="I39" s="822">
        <v>0</v>
      </c>
      <c r="J39" s="822">
        <v>0</v>
      </c>
      <c r="K39" s="822">
        <v>0</v>
      </c>
      <c r="L39" s="822">
        <v>0</v>
      </c>
      <c r="M39" s="822">
        <v>0</v>
      </c>
      <c r="N39" s="822">
        <v>0</v>
      </c>
      <c r="O39" s="822">
        <v>0</v>
      </c>
      <c r="P39" s="822">
        <v>0</v>
      </c>
      <c r="Q39" s="822">
        <v>0</v>
      </c>
      <c r="R39" s="822">
        <v>0</v>
      </c>
    </row>
    <row r="40" spans="1:18" s="529" customFormat="1" ht="12.75">
      <c r="A40" s="149" t="s">
        <v>51</v>
      </c>
      <c r="B40" s="822">
        <v>15</v>
      </c>
      <c r="C40" s="822">
        <v>12</v>
      </c>
      <c r="D40" s="822">
        <v>12</v>
      </c>
      <c r="E40" s="822">
        <v>14</v>
      </c>
      <c r="F40" s="822">
        <v>1</v>
      </c>
      <c r="G40" s="822">
        <v>3</v>
      </c>
      <c r="H40" s="822">
        <v>14</v>
      </c>
      <c r="I40" s="822">
        <v>12</v>
      </c>
      <c r="J40" s="822">
        <v>0</v>
      </c>
      <c r="K40" s="822">
        <v>0</v>
      </c>
      <c r="L40" s="822">
        <v>12</v>
      </c>
      <c r="M40" s="822">
        <v>11</v>
      </c>
      <c r="N40" s="822">
        <v>3</v>
      </c>
      <c r="O40" s="822">
        <v>1</v>
      </c>
      <c r="P40" s="822">
        <v>0</v>
      </c>
      <c r="Q40" s="822">
        <v>1</v>
      </c>
      <c r="R40" s="822">
        <v>1</v>
      </c>
    </row>
    <row r="41" spans="1:18" s="529" customFormat="1" ht="12.75">
      <c r="A41" s="149" t="s">
        <v>50</v>
      </c>
      <c r="B41" s="822">
        <v>58</v>
      </c>
      <c r="C41" s="822">
        <v>24</v>
      </c>
      <c r="D41" s="822">
        <v>25</v>
      </c>
      <c r="E41" s="822">
        <v>36</v>
      </c>
      <c r="F41" s="822">
        <v>6</v>
      </c>
      <c r="G41" s="822">
        <v>7</v>
      </c>
      <c r="H41" s="822">
        <v>46</v>
      </c>
      <c r="I41" s="822">
        <v>37</v>
      </c>
      <c r="J41" s="822">
        <v>3</v>
      </c>
      <c r="K41" s="822">
        <v>3</v>
      </c>
      <c r="L41" s="822">
        <v>37</v>
      </c>
      <c r="M41" s="822">
        <v>32</v>
      </c>
      <c r="N41" s="822">
        <v>14</v>
      </c>
      <c r="O41" s="822">
        <v>8</v>
      </c>
      <c r="P41" s="822">
        <v>3</v>
      </c>
      <c r="Q41" s="822">
        <v>4</v>
      </c>
      <c r="R41" s="822">
        <v>12</v>
      </c>
    </row>
    <row r="42" spans="1:18" s="529" customFormat="1" ht="12.75">
      <c r="A42" s="149" t="s">
        <v>49</v>
      </c>
      <c r="B42" s="822">
        <v>19</v>
      </c>
      <c r="C42" s="822">
        <v>12</v>
      </c>
      <c r="D42" s="822">
        <v>8</v>
      </c>
      <c r="E42" s="822">
        <v>14</v>
      </c>
      <c r="F42" s="822">
        <v>2</v>
      </c>
      <c r="G42" s="822">
        <v>1</v>
      </c>
      <c r="H42" s="822">
        <v>18</v>
      </c>
      <c r="I42" s="822">
        <v>14</v>
      </c>
      <c r="J42" s="822">
        <v>5</v>
      </c>
      <c r="K42" s="822">
        <v>5</v>
      </c>
      <c r="L42" s="822">
        <v>12</v>
      </c>
      <c r="M42" s="822">
        <v>10</v>
      </c>
      <c r="N42" s="822">
        <v>4</v>
      </c>
      <c r="O42" s="822">
        <v>6</v>
      </c>
      <c r="P42" s="822">
        <v>0</v>
      </c>
      <c r="Q42" s="822">
        <v>0</v>
      </c>
      <c r="R42" s="822">
        <v>5</v>
      </c>
    </row>
    <row r="43" spans="1:18" s="529" customFormat="1" ht="12.75">
      <c r="A43" s="149" t="s">
        <v>48</v>
      </c>
      <c r="B43" s="822">
        <v>20</v>
      </c>
      <c r="C43" s="822">
        <v>11</v>
      </c>
      <c r="D43" s="822">
        <v>5</v>
      </c>
      <c r="E43" s="822">
        <v>15</v>
      </c>
      <c r="F43" s="822">
        <v>1</v>
      </c>
      <c r="G43" s="822">
        <v>0</v>
      </c>
      <c r="H43" s="822">
        <v>16</v>
      </c>
      <c r="I43" s="822">
        <v>12</v>
      </c>
      <c r="J43" s="822">
        <v>1</v>
      </c>
      <c r="K43" s="822">
        <v>1</v>
      </c>
      <c r="L43" s="822">
        <v>12</v>
      </c>
      <c r="M43" s="822">
        <v>11</v>
      </c>
      <c r="N43" s="822">
        <v>6</v>
      </c>
      <c r="O43" s="822">
        <v>7</v>
      </c>
      <c r="P43" s="822">
        <v>0</v>
      </c>
      <c r="Q43" s="822">
        <v>0</v>
      </c>
      <c r="R43" s="822">
        <v>4</v>
      </c>
    </row>
    <row r="44" spans="1:18" s="529" customFormat="1" ht="12.75">
      <c r="A44" s="149" t="s">
        <v>47</v>
      </c>
      <c r="B44" s="822">
        <v>25</v>
      </c>
      <c r="C44" s="822">
        <v>9</v>
      </c>
      <c r="D44" s="822">
        <v>8</v>
      </c>
      <c r="E44" s="822">
        <v>18</v>
      </c>
      <c r="F44" s="822">
        <v>1</v>
      </c>
      <c r="G44" s="822">
        <v>2</v>
      </c>
      <c r="H44" s="822">
        <v>22</v>
      </c>
      <c r="I44" s="822">
        <v>16</v>
      </c>
      <c r="J44" s="822">
        <v>9</v>
      </c>
      <c r="K44" s="822">
        <v>9</v>
      </c>
      <c r="L44" s="822">
        <v>12</v>
      </c>
      <c r="M44" s="822">
        <v>6</v>
      </c>
      <c r="N44" s="822">
        <v>10</v>
      </c>
      <c r="O44" s="822">
        <v>9</v>
      </c>
      <c r="P44" s="822">
        <v>1</v>
      </c>
      <c r="Q44" s="822">
        <v>0</v>
      </c>
      <c r="R44" s="822">
        <v>4</v>
      </c>
    </row>
    <row r="45" spans="1:18" s="529" customFormat="1" ht="6" customHeight="1" thickBot="1">
      <c r="A45" s="574"/>
      <c r="B45" s="574"/>
      <c r="C45" s="134"/>
      <c r="D45" s="134"/>
      <c r="E45" s="134"/>
      <c r="F45" s="134"/>
      <c r="G45" s="134"/>
      <c r="H45" s="134"/>
      <c r="I45" s="134"/>
      <c r="J45" s="134"/>
      <c r="K45" s="134"/>
      <c r="L45" s="134"/>
      <c r="M45" s="134"/>
      <c r="N45" s="134"/>
      <c r="O45" s="134"/>
      <c r="P45" s="134"/>
      <c r="Q45" s="134"/>
      <c r="R45" s="134"/>
    </row>
    <row r="46" spans="1:18" ht="15" customHeight="1">
      <c r="B46" s="575"/>
      <c r="C46" s="576"/>
      <c r="D46" s="576"/>
      <c r="E46" s="576"/>
      <c r="F46" s="576"/>
      <c r="G46" s="576"/>
      <c r="H46" s="576"/>
      <c r="I46" s="576"/>
      <c r="J46" s="576"/>
      <c r="K46" s="576"/>
      <c r="L46" s="576"/>
      <c r="M46" s="576"/>
      <c r="N46" s="576"/>
      <c r="O46" s="576"/>
      <c r="P46" s="576"/>
      <c r="Q46" s="576"/>
    </row>
    <row r="47" spans="1:18" ht="11.25" customHeight="1">
      <c r="A47" s="115" t="s">
        <v>195</v>
      </c>
      <c r="B47" s="575"/>
      <c r="C47" s="577"/>
      <c r="D47" s="577"/>
      <c r="E47" s="577"/>
      <c r="F47" s="577"/>
      <c r="G47" s="577"/>
      <c r="H47" s="577"/>
      <c r="I47" s="577"/>
      <c r="J47" s="577"/>
      <c r="K47" s="577"/>
      <c r="L47" s="577"/>
      <c r="M47" s="577"/>
      <c r="N47" s="577"/>
      <c r="O47" s="577"/>
      <c r="P47" s="577"/>
      <c r="Q47" s="577"/>
    </row>
    <row r="48" spans="1:18" ht="11.25" customHeight="1">
      <c r="A48" s="1219" t="s">
        <v>609</v>
      </c>
      <c r="B48" s="1219"/>
      <c r="C48" s="1219"/>
      <c r="D48" s="1219"/>
      <c r="E48" s="1219"/>
      <c r="F48" s="1219"/>
      <c r="G48" s="1219"/>
      <c r="H48" s="1219"/>
      <c r="I48" s="1219"/>
      <c r="J48" s="1219"/>
      <c r="K48" s="1219"/>
      <c r="L48" s="1219"/>
      <c r="M48" s="1219"/>
      <c r="N48" s="1219"/>
      <c r="O48" s="1219"/>
      <c r="P48" s="1219"/>
      <c r="Q48" s="1219"/>
      <c r="R48" s="1219"/>
    </row>
    <row r="49" spans="1:28" ht="11.25" customHeight="1">
      <c r="A49" s="1219"/>
      <c r="B49" s="1219"/>
      <c r="C49" s="1219"/>
      <c r="D49" s="1219"/>
      <c r="E49" s="1219"/>
      <c r="F49" s="1219"/>
      <c r="G49" s="1219"/>
      <c r="H49" s="1219"/>
      <c r="I49" s="1219"/>
      <c r="J49" s="1219"/>
      <c r="K49" s="1219"/>
      <c r="L49" s="1219"/>
      <c r="M49" s="1219"/>
      <c r="N49" s="1219"/>
      <c r="O49" s="1219"/>
      <c r="P49" s="1219"/>
      <c r="Q49" s="1219"/>
      <c r="R49" s="1219"/>
    </row>
    <row r="50" spans="1:28" ht="11.25" customHeight="1">
      <c r="A50" s="1183" t="s">
        <v>670</v>
      </c>
      <c r="B50" s="1218"/>
      <c r="C50" s="1218"/>
      <c r="D50" s="1218"/>
      <c r="E50" s="1218"/>
      <c r="F50" s="1218"/>
      <c r="G50" s="1218"/>
      <c r="H50" s="1218"/>
      <c r="I50" s="1218"/>
      <c r="J50" s="1218"/>
      <c r="K50" s="1218"/>
      <c r="L50" s="1218"/>
      <c r="M50" s="1218"/>
      <c r="N50" s="1218"/>
      <c r="O50" s="1218"/>
      <c r="P50" s="1218"/>
      <c r="Q50" s="1218"/>
      <c r="R50" s="1218"/>
    </row>
    <row r="51" spans="1:28" ht="11.25" customHeight="1">
      <c r="A51" s="1219" t="s">
        <v>235</v>
      </c>
      <c r="B51" s="1220"/>
      <c r="C51" s="1220"/>
      <c r="D51" s="1220"/>
      <c r="E51" s="1220"/>
      <c r="F51" s="1220"/>
      <c r="G51" s="1220"/>
      <c r="H51" s="1220"/>
      <c r="I51" s="1220"/>
      <c r="J51" s="1220"/>
      <c r="K51" s="1220"/>
      <c r="L51" s="1220"/>
      <c r="M51" s="1220"/>
      <c r="N51" s="1220"/>
      <c r="O51" s="1220"/>
      <c r="P51" s="1220"/>
      <c r="Q51" s="1220"/>
      <c r="R51" s="1220"/>
    </row>
    <row r="52" spans="1:28" ht="11.25" customHeight="1">
      <c r="A52" s="1022" t="s">
        <v>196</v>
      </c>
      <c r="B52" s="1022"/>
      <c r="C52" s="1022"/>
      <c r="D52" s="1022"/>
      <c r="E52" s="1022"/>
      <c r="F52" s="1022"/>
      <c r="G52" s="1022"/>
      <c r="H52" s="1022"/>
      <c r="I52" s="1022"/>
      <c r="J52" s="1022"/>
      <c r="K52" s="1022"/>
      <c r="L52" s="1022"/>
      <c r="M52" s="1022"/>
      <c r="N52" s="1022"/>
      <c r="O52" s="1022"/>
      <c r="P52" s="1022"/>
      <c r="Q52" s="1022"/>
      <c r="R52" s="1022"/>
    </row>
    <row r="53" spans="1:28" ht="11.25" customHeight="1">
      <c r="A53" s="1211" t="s">
        <v>593</v>
      </c>
      <c r="B53" s="1211"/>
      <c r="C53" s="1211"/>
      <c r="D53" s="1211"/>
      <c r="E53" s="1211"/>
      <c r="F53" s="1211"/>
      <c r="G53" s="1211"/>
      <c r="H53" s="1211"/>
      <c r="I53" s="1211"/>
      <c r="J53" s="1211"/>
      <c r="K53" s="1211"/>
      <c r="L53" s="1211"/>
      <c r="M53" s="1211"/>
      <c r="N53" s="1211"/>
      <c r="O53" s="1211"/>
      <c r="P53" s="1211"/>
      <c r="Q53" s="1211"/>
      <c r="R53" s="1211"/>
      <c r="S53" s="663"/>
      <c r="T53" s="663"/>
      <c r="U53" s="663"/>
      <c r="V53" s="663"/>
      <c r="W53" s="663"/>
      <c r="X53" s="663"/>
      <c r="Y53" s="663"/>
      <c r="Z53" s="663"/>
      <c r="AA53" s="663"/>
      <c r="AB53" s="663"/>
    </row>
    <row r="54" spans="1:28" ht="11.25" customHeight="1">
      <c r="A54" s="525"/>
    </row>
    <row r="55" spans="1:28" ht="11.25" customHeight="1">
      <c r="A55" s="524" t="s">
        <v>704</v>
      </c>
    </row>
    <row r="56" spans="1:28" ht="11.25" customHeight="1">
      <c r="A56" s="525"/>
    </row>
    <row r="57" spans="1:28" ht="11.25" customHeight="1">
      <c r="A57" s="525"/>
    </row>
    <row r="58" spans="1:28" ht="11.25" customHeight="1">
      <c r="A58" s="525"/>
    </row>
    <row r="59" spans="1:28" ht="11.25" customHeight="1">
      <c r="A59" s="525"/>
    </row>
    <row r="60" spans="1:28" ht="11.25" customHeight="1">
      <c r="A60" s="525"/>
    </row>
    <row r="61" spans="1:28" ht="11.25" customHeight="1">
      <c r="A61" s="525"/>
    </row>
  </sheetData>
  <mergeCells count="27">
    <mergeCell ref="A48:R49"/>
    <mergeCell ref="I1:J1"/>
    <mergeCell ref="A53:R53"/>
    <mergeCell ref="Q3:Q9"/>
    <mergeCell ref="R3:R9"/>
    <mergeCell ref="B3:B9"/>
    <mergeCell ref="C3:C9"/>
    <mergeCell ref="E3:E9"/>
    <mergeCell ref="F3:F9"/>
    <mergeCell ref="G3:G9"/>
    <mergeCell ref="H3:H9"/>
    <mergeCell ref="A50:R50"/>
    <mergeCell ref="A51:R51"/>
    <mergeCell ref="A52:R52"/>
    <mergeCell ref="O3:O9"/>
    <mergeCell ref="P3:P9"/>
    <mergeCell ref="A3:A9"/>
    <mergeCell ref="D3:D9"/>
    <mergeCell ref="A1:G1"/>
    <mergeCell ref="I3:M4"/>
    <mergeCell ref="K8:K9"/>
    <mergeCell ref="M8:M9"/>
    <mergeCell ref="T1:U1"/>
    <mergeCell ref="I5:I9"/>
    <mergeCell ref="J6:J10"/>
    <mergeCell ref="L6:L10"/>
    <mergeCell ref="N3:N10"/>
  </mergeCells>
  <phoneticPr fontId="22" type="noConversion"/>
  <hyperlinks>
    <hyperlink ref="I1" location="Contents!A1" display="back to contents"/>
  </hyperlinks>
  <pageMargins left="0.74803149606299213" right="0.74803149606299213" top="0.66" bottom="0.68" header="0.51181102362204722" footer="0.51181102362204722"/>
  <pageSetup paperSize="9" scale="6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showGridLines="0" zoomScaleNormal="100" workbookViewId="0">
      <selection sqref="A1:H1"/>
    </sheetView>
  </sheetViews>
  <sheetFormatPr defaultRowHeight="11.25"/>
  <cols>
    <col min="1" max="1" width="37.83203125" customWidth="1"/>
    <col min="2" max="6" width="12.83203125" customWidth="1"/>
    <col min="7" max="7" width="15.5" customWidth="1"/>
    <col min="8" max="8" width="12.83203125" customWidth="1"/>
    <col min="9" max="10" width="9.83203125" customWidth="1"/>
  </cols>
  <sheetData>
    <row r="1" spans="1:12" ht="18" customHeight="1">
      <c r="A1" s="1225" t="s">
        <v>752</v>
      </c>
      <c r="B1" s="1225"/>
      <c r="C1" s="1225"/>
      <c r="D1" s="1225"/>
      <c r="E1" s="1225"/>
      <c r="F1" s="1225"/>
      <c r="G1" s="1225"/>
      <c r="H1" s="1225"/>
      <c r="I1" s="417"/>
      <c r="J1" s="1013" t="s">
        <v>1376</v>
      </c>
      <c r="K1" s="1013"/>
      <c r="L1" s="471"/>
    </row>
    <row r="2" spans="1:12" ht="15" customHeight="1">
      <c r="A2" s="417"/>
      <c r="B2" s="417"/>
      <c r="C2" s="417"/>
      <c r="D2" s="417"/>
      <c r="E2" s="417"/>
      <c r="F2" s="417"/>
      <c r="G2" s="417"/>
      <c r="H2" s="417"/>
      <c r="I2" s="417"/>
    </row>
    <row r="3" spans="1:12" ht="15.75">
      <c r="A3" s="399"/>
      <c r="B3" s="1002" t="s">
        <v>85</v>
      </c>
      <c r="C3" s="1002"/>
      <c r="D3" s="1002"/>
      <c r="E3" s="1002"/>
      <c r="F3" s="1002"/>
      <c r="G3" s="1002"/>
      <c r="H3" s="1002"/>
      <c r="I3" s="35"/>
    </row>
    <row r="4" spans="1:12" s="125" customFormat="1" ht="12.75">
      <c r="A4" s="135"/>
      <c r="B4" s="1226"/>
      <c r="C4" s="1226"/>
      <c r="D4" s="1226"/>
      <c r="E4" s="1226"/>
      <c r="F4" s="1226"/>
      <c r="G4" s="1226"/>
      <c r="H4" s="1226"/>
      <c r="I4" s="354"/>
    </row>
    <row r="5" spans="1:12" s="125" customFormat="1" ht="12.75">
      <c r="B5" s="400"/>
      <c r="C5" s="400"/>
      <c r="D5" s="401"/>
      <c r="E5" s="402"/>
      <c r="F5" s="402"/>
      <c r="G5" s="402"/>
      <c r="H5" s="402"/>
      <c r="I5" s="354"/>
    </row>
    <row r="6" spans="1:12" s="125" customFormat="1" ht="14.25">
      <c r="A6" s="539" t="s">
        <v>512</v>
      </c>
      <c r="B6" s="401" t="s">
        <v>216</v>
      </c>
      <c r="C6" s="400" t="s">
        <v>200</v>
      </c>
      <c r="D6" s="401" t="s">
        <v>201</v>
      </c>
      <c r="E6" s="402" t="s">
        <v>202</v>
      </c>
      <c r="F6" s="402" t="s">
        <v>218</v>
      </c>
      <c r="G6" s="402" t="s">
        <v>209</v>
      </c>
      <c r="H6" s="402" t="s">
        <v>217</v>
      </c>
      <c r="I6" s="354"/>
    </row>
    <row r="7" spans="1:12" s="125" customFormat="1" ht="12.75">
      <c r="A7" s="418"/>
      <c r="B7" s="418"/>
      <c r="C7" s="418"/>
      <c r="D7" s="418"/>
      <c r="E7" s="418"/>
      <c r="F7" s="418"/>
      <c r="G7" s="418"/>
      <c r="H7" s="418"/>
      <c r="I7" s="354"/>
    </row>
    <row r="8" spans="1:12" s="125" customFormat="1" ht="12.75">
      <c r="A8" s="135"/>
      <c r="B8" s="135"/>
      <c r="C8" s="135"/>
      <c r="D8" s="135"/>
      <c r="E8" s="135"/>
      <c r="F8" s="135"/>
      <c r="G8" s="135"/>
      <c r="H8" s="135"/>
      <c r="I8" s="354"/>
    </row>
    <row r="9" spans="1:12" s="125" customFormat="1" ht="14.25">
      <c r="A9" s="614" t="s">
        <v>400</v>
      </c>
      <c r="B9" s="859">
        <f>'C4 calc LA rates'!C126</f>
        <v>6.5798707266682466E-2</v>
      </c>
      <c r="C9" s="859">
        <f>'C4 calc LA rates'!D126</f>
        <v>0.25370607834036007</v>
      </c>
      <c r="D9" s="859">
        <f>'C4 calc LA rates'!E126</f>
        <v>0.47821506452597046</v>
      </c>
      <c r="E9" s="859">
        <f>'C4 calc LA rates'!F126</f>
        <v>0.28988337075782722</v>
      </c>
      <c r="F9" s="859">
        <f>'C4 calc LA rates'!G126</f>
        <v>9.1858001395201713E-2</v>
      </c>
      <c r="G9" s="859">
        <f>'C4 calc LA rates'!K126</f>
        <v>0.23726719637160579</v>
      </c>
      <c r="H9" s="859">
        <f>'C4 calc LA rates'!M126</f>
        <v>0.15945380872203824</v>
      </c>
      <c r="I9" s="354"/>
    </row>
    <row r="10" spans="1:12" s="125" customFormat="1" ht="12.75">
      <c r="A10" s="135"/>
      <c r="B10" s="190"/>
      <c r="C10" s="190"/>
      <c r="D10" s="190"/>
      <c r="E10" s="190"/>
      <c r="F10" s="190"/>
      <c r="G10" s="190"/>
      <c r="H10" s="190"/>
      <c r="I10" s="354"/>
    </row>
    <row r="11" spans="1:12" s="125" customFormat="1" ht="12.75">
      <c r="A11" s="354" t="s">
        <v>74</v>
      </c>
      <c r="B11" s="190">
        <f>'C4 calc LA rates'!C128</f>
        <v>4.2702455391184994E-2</v>
      </c>
      <c r="C11" s="190">
        <f>'C4 calc LA rates'!D128</f>
        <v>0.1689827682045581</v>
      </c>
      <c r="D11" s="190">
        <f>'C4 calc LA rates'!E128</f>
        <v>0.59537591373664533</v>
      </c>
      <c r="E11" s="190">
        <f>'C4 calc LA rates'!F128</f>
        <v>0.47360834648912076</v>
      </c>
      <c r="F11" s="190">
        <f>'C4 calc LA rates'!G128</f>
        <v>8.6328676816826239E-2</v>
      </c>
      <c r="G11" s="190">
        <f>'C4 calc LA rates'!K128</f>
        <v>0.26442825077637366</v>
      </c>
      <c r="H11" s="190">
        <f>'C4 calc LA rates'!M128</f>
        <v>0.19404803341454926</v>
      </c>
      <c r="I11" s="354"/>
    </row>
    <row r="12" spans="1:12" s="125" customFormat="1" ht="12.75">
      <c r="A12" s="354" t="s">
        <v>73</v>
      </c>
      <c r="B12" s="190">
        <f>'C4 calc LA rates'!C129</f>
        <v>5.7582955445188225E-2</v>
      </c>
      <c r="C12" s="190">
        <f>'C4 calc LA rates'!D129</f>
        <v>0.10091156782939217</v>
      </c>
      <c r="D12" s="190">
        <f>'C4 calc LA rates'!E129</f>
        <v>0.15975808062077426</v>
      </c>
      <c r="E12" s="190">
        <f>'C4 calc LA rates'!F129</f>
        <v>9.7413667137499396E-2</v>
      </c>
      <c r="F12" s="190">
        <f>'C4 calc LA rates'!G129</f>
        <v>4.6076313894888407E-2</v>
      </c>
      <c r="G12" s="190">
        <f>'C4 calc LA rates'!K129</f>
        <v>9.384930652490274E-2</v>
      </c>
      <c r="H12" s="190">
        <f>'C4 calc LA rates'!M129</f>
        <v>6.1787253518440825E-2</v>
      </c>
      <c r="I12" s="354"/>
    </row>
    <row r="13" spans="1:12" s="125" customFormat="1" ht="12.75">
      <c r="A13" s="354" t="s">
        <v>72</v>
      </c>
      <c r="B13" s="190">
        <f>'C4 calc LA rates'!C130</f>
        <v>9.3654881760711781E-2</v>
      </c>
      <c r="C13" s="190">
        <f>'C4 calc LA rates'!D130</f>
        <v>0.29356601157954826</v>
      </c>
      <c r="D13" s="190">
        <f>'C4 calc LA rates'!E130</f>
        <v>0.31538634827663886</v>
      </c>
      <c r="E13" s="190">
        <f>'C4 calc LA rates'!F130</f>
        <v>0.21792739576762057</v>
      </c>
      <c r="F13" s="190">
        <f>'C4 calc LA rates'!G130</f>
        <v>6.2231626112390317E-2</v>
      </c>
      <c r="G13" s="190">
        <f>'C4 calc LA rates'!K130</f>
        <v>0.19193591009610703</v>
      </c>
      <c r="H13" s="190">
        <f>'C4 calc LA rates'!M130</f>
        <v>0.11843460350154481</v>
      </c>
      <c r="I13" s="354"/>
    </row>
    <row r="14" spans="1:12" s="125" customFormat="1" ht="12.75">
      <c r="A14" s="354" t="s">
        <v>152</v>
      </c>
      <c r="B14" s="190">
        <f>'C4 calc LA rates'!C131</f>
        <v>8.3298625572678045E-2</v>
      </c>
      <c r="C14" s="190">
        <f>'C4 calc LA rates'!D131</f>
        <v>0.26573257639811571</v>
      </c>
      <c r="D14" s="190">
        <f>'C4 calc LA rates'!E131</f>
        <v>0.17459624618070713</v>
      </c>
      <c r="E14" s="190">
        <f>'C4 calc LA rates'!F131</f>
        <v>0.18264840182648401</v>
      </c>
      <c r="F14" s="190">
        <f>'C4 calc LA rates'!G131</f>
        <v>0.12301068655339432</v>
      </c>
      <c r="G14" s="190">
        <f>'C4 calc LA rates'!K131</f>
        <v>0.16167236906418017</v>
      </c>
      <c r="H14" s="190">
        <f>'C4 calc LA rates'!M131</f>
        <v>0.10558934924824974</v>
      </c>
      <c r="I14" s="354"/>
    </row>
    <row r="15" spans="1:12" s="634" customFormat="1" ht="12.75">
      <c r="A15" s="636" t="s">
        <v>406</v>
      </c>
      <c r="B15" s="190">
        <f>'C4 calc LA rates'!C132</f>
        <v>5.0934506713450955E-2</v>
      </c>
      <c r="C15" s="190">
        <f>'C4 calc LA rates'!D132</f>
        <v>0.15776060838962824</v>
      </c>
      <c r="D15" s="190">
        <f>'C4 calc LA rates'!E132</f>
        <v>0.43895278407228472</v>
      </c>
      <c r="E15" s="190">
        <f>'C4 calc LA rates'!F132</f>
        <v>0.33703869760826211</v>
      </c>
      <c r="F15" s="190">
        <f>'C4 calc LA rates'!G132</f>
        <v>0.11580559602525309</v>
      </c>
      <c r="G15" s="190">
        <f>'C4 calc LA rates'!K132</f>
        <v>0.21790813775146739</v>
      </c>
      <c r="H15" s="190">
        <f>'C4 calc LA rates'!M132</f>
        <v>0.16128714237829525</v>
      </c>
      <c r="I15" s="636"/>
    </row>
    <row r="16" spans="1:12" s="125" customFormat="1" ht="12.75">
      <c r="A16" s="354" t="s">
        <v>70</v>
      </c>
      <c r="B16" s="190">
        <f>'C4 calc LA rates'!C133</f>
        <v>3.3607797008906065E-2</v>
      </c>
      <c r="C16" s="190">
        <f>'C4 calc LA rates'!D133</f>
        <v>0.46636771300448432</v>
      </c>
      <c r="D16" s="190">
        <f>'C4 calc LA rates'!E133</f>
        <v>0.54088450524976139</v>
      </c>
      <c r="E16" s="190">
        <f>'C4 calc LA rates'!F133</f>
        <v>0.16904129437333978</v>
      </c>
      <c r="F16" s="190">
        <f>'C4 calc LA rates'!G133</f>
        <v>2.8876696505919723E-2</v>
      </c>
      <c r="G16" s="190">
        <f>'C4 calc LA rates'!K133</f>
        <v>0.23622047244094488</v>
      </c>
      <c r="H16" s="190">
        <f>'C4 calc LA rates'!M133</f>
        <v>0.15579357351509251</v>
      </c>
      <c r="I16" s="354"/>
    </row>
    <row r="17" spans="1:9" s="125" customFormat="1" ht="12.75">
      <c r="A17" s="354" t="s">
        <v>108</v>
      </c>
      <c r="B17" s="190">
        <f>'C4 calc LA rates'!C134</f>
        <v>9.0194562556371607E-2</v>
      </c>
      <c r="C17" s="190">
        <f>'C4 calc LA rates'!D134</f>
        <v>0.29749830966869506</v>
      </c>
      <c r="D17" s="190">
        <f>'C4 calc LA rates'!E134</f>
        <v>0.42629720908545926</v>
      </c>
      <c r="E17" s="190">
        <f>'C4 calc LA rates'!F134</f>
        <v>0.15717092337917485</v>
      </c>
      <c r="F17" s="190">
        <f>'C4 calc LA rates'!G134</f>
        <v>3.5922766052986083E-2</v>
      </c>
      <c r="G17" s="190">
        <f>'C4 calc LA rates'!K134</f>
        <v>0.18342541436464088</v>
      </c>
      <c r="H17" s="190">
        <f>'C4 calc LA rates'!M134</f>
        <v>0.11235955056179775</v>
      </c>
      <c r="I17" s="354"/>
    </row>
    <row r="18" spans="1:9" s="125" customFormat="1" ht="12.75">
      <c r="A18" s="354" t="s">
        <v>69</v>
      </c>
      <c r="B18" s="190">
        <f>'C4 calc LA rates'!C135</f>
        <v>4.3374539145521578E-2</v>
      </c>
      <c r="C18" s="190">
        <f>'C4 calc LA rates'!D135</f>
        <v>0.48094558793560221</v>
      </c>
      <c r="D18" s="190">
        <f>'C4 calc LA rates'!E135</f>
        <v>1.1265490048817124</v>
      </c>
      <c r="E18" s="190">
        <f>'C4 calc LA rates'!F135</f>
        <v>0.58903965499105926</v>
      </c>
      <c r="F18" s="190">
        <f>'C4 calc LA rates'!G135</f>
        <v>0.19744483159117304</v>
      </c>
      <c r="G18" s="190">
        <f>'C4 calc LA rates'!K135</f>
        <v>0.4549007033927176</v>
      </c>
      <c r="H18" s="190">
        <f>'C4 calc LA rates'!M135</f>
        <v>0.30754704255749649</v>
      </c>
      <c r="I18" s="354"/>
    </row>
    <row r="19" spans="1:9" s="125" customFormat="1" ht="12.75">
      <c r="A19" s="354" t="s">
        <v>68</v>
      </c>
      <c r="B19" s="190">
        <f>'C4 calc LA rates'!C136</f>
        <v>7.1674311926605505E-2</v>
      </c>
      <c r="C19" s="190">
        <f>'C4 calc LA rates'!D136</f>
        <v>0.37926675094816686</v>
      </c>
      <c r="D19" s="190">
        <f>'C4 calc LA rates'!E136</f>
        <v>0.66165828106692393</v>
      </c>
      <c r="E19" s="190">
        <f>'C4 calc LA rates'!F136</f>
        <v>0.29218407596785972</v>
      </c>
      <c r="F19" s="190">
        <f>'C4 calc LA rates'!G136</f>
        <v>6.0805058980907212E-2</v>
      </c>
      <c r="G19" s="190">
        <f>'C4 calc LA rates'!K136</f>
        <v>0.28859291798087117</v>
      </c>
      <c r="H19" s="190">
        <f>'C4 calc LA rates'!M136</f>
        <v>0.18494271685761046</v>
      </c>
      <c r="I19" s="354"/>
    </row>
    <row r="20" spans="1:9" s="125" customFormat="1" ht="12.75">
      <c r="A20" s="354" t="s">
        <v>67</v>
      </c>
      <c r="B20" s="190">
        <f>'C4 calc LA rates'!C137</f>
        <v>6.4709212974197197E-2</v>
      </c>
      <c r="C20" s="190">
        <f>'C4 calc LA rates'!D137</f>
        <v>0.11812186238803032</v>
      </c>
      <c r="D20" s="190">
        <f>'C4 calc LA rates'!E137</f>
        <v>0.31441337084229687</v>
      </c>
      <c r="E20" s="190">
        <f>'C4 calc LA rates'!F137</f>
        <v>3.5917390002993113E-2</v>
      </c>
      <c r="F20" s="190">
        <f>'C4 calc LA rates'!G137</f>
        <v>5.2455576683496166E-2</v>
      </c>
      <c r="G20" s="190">
        <f>'C4 calc LA rates'!K137</f>
        <v>0.10816657652785289</v>
      </c>
      <c r="H20" s="190">
        <f>'C4 calc LA rates'!M137</f>
        <v>6.8811604984191935E-2</v>
      </c>
      <c r="I20" s="354"/>
    </row>
    <row r="21" spans="1:9" s="125" customFormat="1" ht="12.75">
      <c r="A21" s="354" t="s">
        <v>66</v>
      </c>
      <c r="B21" s="190">
        <f>'C4 calc LA rates'!C138</f>
        <v>3.3647375504710635E-2</v>
      </c>
      <c r="C21" s="190">
        <f>'C4 calc LA rates'!D138</f>
        <v>0.27659966808039832</v>
      </c>
      <c r="D21" s="190">
        <f>'C4 calc LA rates'!E138</f>
        <v>0.36154994891142028</v>
      </c>
      <c r="E21" s="190">
        <f>'C4 calc LA rates'!F138</f>
        <v>0.18328445747800587</v>
      </c>
      <c r="F21" s="190">
        <f>'C4 calc LA rates'!G138</f>
        <v>7.1413268585303155E-2</v>
      </c>
      <c r="G21" s="190">
        <f>'C4 calc LA rates'!K138</f>
        <v>0.18229324907334266</v>
      </c>
      <c r="H21" s="190">
        <f>'C4 calc LA rates'!M138</f>
        <v>0.11912767797098664</v>
      </c>
      <c r="I21" s="354"/>
    </row>
    <row r="22" spans="1:9" s="125" customFormat="1" ht="12.75">
      <c r="A22" s="354" t="s">
        <v>65</v>
      </c>
      <c r="B22" s="190">
        <f>'C4 calc LA rates'!C139</f>
        <v>1.7806267806267807E-2</v>
      </c>
      <c r="C22" s="190">
        <f>'C4 calc LA rates'!D139</f>
        <v>0.21001050052502626</v>
      </c>
      <c r="D22" s="190">
        <f>'C4 calc LA rates'!E139</f>
        <v>0.22935779816513763</v>
      </c>
      <c r="E22" s="190">
        <f>'C4 calc LA rates'!F139</f>
        <v>8.3455038597955347E-2</v>
      </c>
      <c r="F22" s="190">
        <f>'C4 calc LA rates'!G139</f>
        <v>4.8157958102576448E-2</v>
      </c>
      <c r="G22" s="190">
        <f>'C4 calc LA rates'!K139</f>
        <v>0.11038860237680459</v>
      </c>
      <c r="H22" s="190">
        <f>'C4 calc LA rates'!M139</f>
        <v>7.035497281739686E-2</v>
      </c>
      <c r="I22" s="354"/>
    </row>
    <row r="23" spans="1:9" s="125" customFormat="1" ht="12.75">
      <c r="A23" s="354" t="s">
        <v>64</v>
      </c>
      <c r="B23" s="190">
        <f>'C4 calc LA rates'!C140</f>
        <v>5.6100981767180924E-2</v>
      </c>
      <c r="C23" s="190">
        <f>'C4 calc LA rates'!D140</f>
        <v>0.35695538057742782</v>
      </c>
      <c r="D23" s="190">
        <f>'C4 calc LA rates'!E140</f>
        <v>0.30984460823435517</v>
      </c>
      <c r="E23" s="190">
        <f>'C4 calc LA rates'!F140</f>
        <v>0.23045136681500317</v>
      </c>
      <c r="F23" s="190">
        <f>'C4 calc LA rates'!G140</f>
        <v>7.9286422200198214E-2</v>
      </c>
      <c r="G23" s="190">
        <f>'C4 calc LA rates'!K140</f>
        <v>0.21057918936671691</v>
      </c>
      <c r="H23" s="190">
        <f>'C4 calc LA rates'!M140</f>
        <v>0.14054461036516502</v>
      </c>
      <c r="I23" s="354"/>
    </row>
    <row r="24" spans="1:9" s="125" customFormat="1" ht="12.75">
      <c r="A24" s="354" t="s">
        <v>22</v>
      </c>
      <c r="B24" s="190">
        <f>'C4 calc LA rates'!C141</f>
        <v>6.5965961563833067E-2</v>
      </c>
      <c r="C24" s="190">
        <f>'C4 calc LA rates'!D141</f>
        <v>0.3138981939141231</v>
      </c>
      <c r="D24" s="190">
        <f>'C4 calc LA rates'!E141</f>
        <v>0.46566300465663002</v>
      </c>
      <c r="E24" s="190">
        <f>'C4 calc LA rates'!F141</f>
        <v>0.22476798143851509</v>
      </c>
      <c r="F24" s="190">
        <f>'C4 calc LA rates'!G141</f>
        <v>5.3458343613784029E-2</v>
      </c>
      <c r="G24" s="190">
        <f>'C4 calc LA rates'!K141</f>
        <v>0.22014402499481392</v>
      </c>
      <c r="H24" s="190">
        <f>'C4 calc LA rates'!M141</f>
        <v>0.14311559960035644</v>
      </c>
      <c r="I24" s="354"/>
    </row>
    <row r="25" spans="1:9" s="125" customFormat="1" ht="12.75">
      <c r="A25" s="354" t="s">
        <v>63</v>
      </c>
      <c r="B25" s="190">
        <f>'C4 calc LA rates'!C142</f>
        <v>5.3854525463092821E-2</v>
      </c>
      <c r="C25" s="190">
        <f>'C4 calc LA rates'!D142</f>
        <v>0.22512873499491781</v>
      </c>
      <c r="D25" s="190">
        <f>'C4 calc LA rates'!E142</f>
        <v>0.83491744008349178</v>
      </c>
      <c r="E25" s="190">
        <f>'C4 calc LA rates'!F142</f>
        <v>0.77865897620764235</v>
      </c>
      <c r="F25" s="190">
        <f>'C4 calc LA rates'!G142</f>
        <v>0.22826250187715874</v>
      </c>
      <c r="G25" s="190">
        <f>'C4 calc LA rates'!K142</f>
        <v>0.40778253422704913</v>
      </c>
      <c r="H25" s="190">
        <f>'C4 calc LA rates'!M142</f>
        <v>0.29687677825288178</v>
      </c>
      <c r="I25" s="354"/>
    </row>
    <row r="26" spans="1:9" s="125" customFormat="1" ht="12.75">
      <c r="A26" s="354" t="s">
        <v>62</v>
      </c>
      <c r="B26" s="190">
        <f>'C4 calc LA rates'!C143</f>
        <v>8.1191897048674536E-2</v>
      </c>
      <c r="C26" s="190">
        <f>'C4 calc LA rates'!D143</f>
        <v>0.28878048780487803</v>
      </c>
      <c r="D26" s="190">
        <f>'C4 calc LA rates'!E143</f>
        <v>0.2342348936793178</v>
      </c>
      <c r="E26" s="190">
        <f>'C4 calc LA rates'!F143</f>
        <v>0.13968041121913063</v>
      </c>
      <c r="F26" s="190">
        <f>'C4 calc LA rates'!G143</f>
        <v>7.6594491088525563E-2</v>
      </c>
      <c r="G26" s="190">
        <f>'C4 calc LA rates'!K143</f>
        <v>0.15883574754619134</v>
      </c>
      <c r="H26" s="190">
        <f>'C4 calc LA rates'!M143</f>
        <v>0.10222771222899008</v>
      </c>
      <c r="I26" s="354"/>
    </row>
    <row r="27" spans="1:9" s="125" customFormat="1" ht="12.75">
      <c r="A27" s="354" t="s">
        <v>61</v>
      </c>
      <c r="B27" s="190">
        <f>'C4 calc LA rates'!C144</f>
        <v>6.5302568567696992E-2</v>
      </c>
      <c r="C27" s="190">
        <f>'C4 calc LA rates'!D144</f>
        <v>0.39665050683120318</v>
      </c>
      <c r="D27" s="190">
        <f>'C4 calc LA rates'!E144</f>
        <v>0.81346740481301549</v>
      </c>
      <c r="E27" s="190">
        <f>'C4 calc LA rates'!F144</f>
        <v>0.45911501622734108</v>
      </c>
      <c r="F27" s="190">
        <f>'C4 calc LA rates'!G144</f>
        <v>0.23168775619319196</v>
      </c>
      <c r="G27" s="190">
        <f>'C4 calc LA rates'!K144</f>
        <v>0.38846380223660976</v>
      </c>
      <c r="H27" s="190">
        <f>'C4 calc LA rates'!M144</f>
        <v>0.25265285497726125</v>
      </c>
      <c r="I27" s="354"/>
    </row>
    <row r="28" spans="1:9" s="125" customFormat="1" ht="12.75">
      <c r="A28" s="354" t="s">
        <v>60</v>
      </c>
      <c r="B28" s="190">
        <f>'C4 calc LA rates'!C145</f>
        <v>0.14050582095543959</v>
      </c>
      <c r="C28" s="190">
        <f>'C4 calc LA rates'!D145</f>
        <v>9.5156532495955848E-2</v>
      </c>
      <c r="D28" s="190">
        <f>'C4 calc LA rates'!E145</f>
        <v>0.45028818443804036</v>
      </c>
      <c r="E28" s="190">
        <f>'C4 calc LA rates'!F145</f>
        <v>0.12036410140675544</v>
      </c>
      <c r="F28" s="190">
        <f>'C4 calc LA rates'!G145</f>
        <v>0.12205754141238012</v>
      </c>
      <c r="G28" s="190">
        <f>'C4 calc LA rates'!K145</f>
        <v>0.18459353922612709</v>
      </c>
      <c r="H28" s="190">
        <f>'C4 calc LA rates'!M145</f>
        <v>0.12188240604897867</v>
      </c>
      <c r="I28" s="354"/>
    </row>
    <row r="29" spans="1:9" s="125" customFormat="1" ht="12.75">
      <c r="A29" s="354" t="s">
        <v>59</v>
      </c>
      <c r="B29" s="190">
        <f>'C4 calc LA rates'!C146</f>
        <v>5.4362598532209837E-2</v>
      </c>
      <c r="C29" s="190">
        <f>'C4 calc LA rates'!D146</f>
        <v>0.24902170046246888</v>
      </c>
      <c r="D29" s="190">
        <f>'C4 calc LA rates'!E146</f>
        <v>0.19438063262060434</v>
      </c>
      <c r="E29" s="190">
        <f>'C4 calc LA rates'!F146</f>
        <v>0.16427104722792607</v>
      </c>
      <c r="F29" s="190">
        <f>'C4 calc LA rates'!G146</f>
        <v>7.8957757599684167E-2</v>
      </c>
      <c r="G29" s="190">
        <f>'C4 calc LA rates'!K146</f>
        <v>0.14784637119295593</v>
      </c>
      <c r="H29" s="190">
        <f>'C4 calc LA rates'!M146</f>
        <v>9.5763505777037572E-2</v>
      </c>
      <c r="I29" s="354"/>
    </row>
    <row r="30" spans="1:9" s="634" customFormat="1" ht="12.75">
      <c r="A30" s="636" t="s">
        <v>405</v>
      </c>
      <c r="B30" s="190">
        <f>'C4 calc LA rates'!C147</f>
        <v>7.8802206461780933E-2</v>
      </c>
      <c r="C30" s="190">
        <f>'C4 calc LA rates'!D147</f>
        <v>7.9808459696727854E-2</v>
      </c>
      <c r="D30" s="190">
        <f>'C4 calc LA rates'!E147</f>
        <v>0.1951219512195122</v>
      </c>
      <c r="E30" s="190">
        <f>'C4 calc LA rates'!F147</f>
        <v>0.14471780028943559</v>
      </c>
      <c r="F30" s="190">
        <f>'C4 calc LA rates'!G147</f>
        <v>0</v>
      </c>
      <c r="G30" s="190">
        <f>'C4 calc LA rates'!K147</f>
        <v>9.863756858393441E-2</v>
      </c>
      <c r="H30" s="190">
        <f>'C4 calc LA rates'!M147</f>
        <v>5.9479553903345722E-2</v>
      </c>
      <c r="I30" s="636"/>
    </row>
    <row r="31" spans="1:9" s="125" customFormat="1" ht="12.75">
      <c r="A31" s="354" t="s">
        <v>58</v>
      </c>
      <c r="B31" s="190">
        <f>'C4 calc LA rates'!C148</f>
        <v>2.5150905432595575E-2</v>
      </c>
      <c r="C31" s="190">
        <f>'C4 calc LA rates'!D148</f>
        <v>0.32197102260796528</v>
      </c>
      <c r="D31" s="190">
        <f>'C4 calc LA rates'!E148</f>
        <v>0.66929924369185467</v>
      </c>
      <c r="E31" s="190">
        <f>'C4 calc LA rates'!F148</f>
        <v>0.38463387662868409</v>
      </c>
      <c r="F31" s="190">
        <f>'C4 calc LA rates'!G148</f>
        <v>6.2787777312683132E-2</v>
      </c>
      <c r="G31" s="190">
        <f>'C4 calc LA rates'!K148</f>
        <v>0.2845619274955023</v>
      </c>
      <c r="H31" s="190">
        <f>'C4 calc LA rates'!M148</f>
        <v>0.18397233056148354</v>
      </c>
      <c r="I31" s="354"/>
    </row>
    <row r="32" spans="1:9" s="125" customFormat="1" ht="12.75">
      <c r="A32" s="354" t="s">
        <v>57</v>
      </c>
      <c r="B32" s="190">
        <f>'C4 calc LA rates'!C149</f>
        <v>9.7151045588128149E-2</v>
      </c>
      <c r="C32" s="190">
        <f>'C4 calc LA rates'!D149</f>
        <v>0.31996235736972123</v>
      </c>
      <c r="D32" s="190">
        <f>'C4 calc LA rates'!E149</f>
        <v>0.38962509910522142</v>
      </c>
      <c r="E32" s="190">
        <f>'C4 calc LA rates'!F149</f>
        <v>0.20446413358323395</v>
      </c>
      <c r="F32" s="190">
        <f>'C4 calc LA rates'!G149</f>
        <v>6.5361002824529058E-2</v>
      </c>
      <c r="G32" s="190">
        <f>'C4 calc LA rates'!K149</f>
        <v>0.21657128282688168</v>
      </c>
      <c r="H32" s="190">
        <f>'C4 calc LA rates'!M149</f>
        <v>0.14673384601785555</v>
      </c>
      <c r="I32" s="354"/>
    </row>
    <row r="33" spans="1:9" s="125" customFormat="1" ht="12.75">
      <c r="A33" s="354" t="s">
        <v>56</v>
      </c>
      <c r="B33" s="190">
        <f>'C4 calc LA rates'!C150</f>
        <v>9.0497737556561084E-2</v>
      </c>
      <c r="C33" s="190">
        <f>'C4 calc LA rates'!D150</f>
        <v>0.25706940874035988</v>
      </c>
      <c r="D33" s="190">
        <f>'C4 calc LA rates'!E150</f>
        <v>0</v>
      </c>
      <c r="E33" s="190">
        <f>'C4 calc LA rates'!F150</f>
        <v>0</v>
      </c>
      <c r="F33" s="190">
        <f>'C4 calc LA rates'!G150</f>
        <v>6.2558648733187366E-2</v>
      </c>
      <c r="G33" s="190">
        <f>'C4 calc LA rates'!K150</f>
        <v>7.3653973631877437E-2</v>
      </c>
      <c r="H33" s="190">
        <f>'C4 calc LA rates'!M150</f>
        <v>5.4919908466819219E-2</v>
      </c>
      <c r="I33" s="354"/>
    </row>
    <row r="34" spans="1:9" s="125" customFormat="1" ht="12.75">
      <c r="A34" s="354" t="s">
        <v>153</v>
      </c>
      <c r="B34" s="190">
        <f>'C4 calc LA rates'!C151</f>
        <v>8.3662005497788933E-2</v>
      </c>
      <c r="C34" s="190">
        <f>'C4 calc LA rates'!D151</f>
        <v>0.21815537510604774</v>
      </c>
      <c r="D34" s="190">
        <f>'C4 calc LA rates'!E151</f>
        <v>0.28275212064090482</v>
      </c>
      <c r="E34" s="190">
        <f>'C4 calc LA rates'!F151</f>
        <v>0.16580130023124917</v>
      </c>
      <c r="F34" s="190">
        <f>'C4 calc LA rates'!G151</f>
        <v>8.6351643079875265E-2</v>
      </c>
      <c r="G34" s="190">
        <f>'C4 calc LA rates'!K151</f>
        <v>0.16387162679833148</v>
      </c>
      <c r="H34" s="190">
        <f>'C4 calc LA rates'!M151</f>
        <v>0.10485797717016193</v>
      </c>
      <c r="I34" s="354"/>
    </row>
    <row r="35" spans="1:9" s="125" customFormat="1" ht="12.75">
      <c r="A35" s="354" t="s">
        <v>54</v>
      </c>
      <c r="B35" s="190">
        <f>'C4 calc LA rates'!C152</f>
        <v>8.6459484125078048E-2</v>
      </c>
      <c r="C35" s="190">
        <f>'C4 calc LA rates'!D152</f>
        <v>0.30578289414515691</v>
      </c>
      <c r="D35" s="190">
        <f>'C4 calc LA rates'!E152</f>
        <v>0.67628708863170928</v>
      </c>
      <c r="E35" s="190">
        <f>'C4 calc LA rates'!F152</f>
        <v>0.35418699627742239</v>
      </c>
      <c r="F35" s="190">
        <f>'C4 calc LA rates'!G152</f>
        <v>8.5059328881895116E-2</v>
      </c>
      <c r="G35" s="190">
        <f>'C4 calc LA rates'!K152</f>
        <v>0.30025339303689819</v>
      </c>
      <c r="H35" s="190">
        <f>'C4 calc LA rates'!M152</f>
        <v>0.20349002444153924</v>
      </c>
      <c r="I35" s="354"/>
    </row>
    <row r="36" spans="1:9" s="125" customFormat="1" ht="12.75">
      <c r="A36" s="354" t="s">
        <v>53</v>
      </c>
      <c r="B36" s="190">
        <f>'C4 calc LA rates'!C153</f>
        <v>8.6080743737625892E-2</v>
      </c>
      <c r="C36" s="190">
        <f>'C4 calc LA rates'!D153</f>
        <v>0.33287644409633838</v>
      </c>
      <c r="D36" s="190">
        <f>'C4 calc LA rates'!E153</f>
        <v>0.37271106789823366</v>
      </c>
      <c r="E36" s="190">
        <f>'C4 calc LA rates'!F153</f>
        <v>0.21915406530791146</v>
      </c>
      <c r="F36" s="190">
        <f>'C4 calc LA rates'!G153</f>
        <v>3.5213334115851869E-2</v>
      </c>
      <c r="G36" s="190">
        <f>'C4 calc LA rates'!K153</f>
        <v>0.19578486698145803</v>
      </c>
      <c r="H36" s="190">
        <f>'C4 calc LA rates'!M153</f>
        <v>0.12049244739369598</v>
      </c>
      <c r="I36" s="354"/>
    </row>
    <row r="37" spans="1:9" s="125" customFormat="1" ht="12.75">
      <c r="A37" s="354" t="s">
        <v>52</v>
      </c>
      <c r="B37" s="190">
        <f>'C4 calc LA rates'!C154</f>
        <v>0</v>
      </c>
      <c r="C37" s="190">
        <f>'C4 calc LA rates'!D154</f>
        <v>7.4156470152020759E-2</v>
      </c>
      <c r="D37" s="190">
        <f>'C4 calc LA rates'!E154</f>
        <v>0.2727582679849983</v>
      </c>
      <c r="E37" s="190">
        <f>'C4 calc LA rates'!F154</f>
        <v>0</v>
      </c>
      <c r="F37" s="190">
        <f>'C4 calc LA rates'!G154</f>
        <v>0.1925545571245186</v>
      </c>
      <c r="G37" s="190">
        <f>'C4 calc LA rates'!K154</f>
        <v>0.10800594032671797</v>
      </c>
      <c r="H37" s="190">
        <f>'C4 calc LA rates'!M154</f>
        <v>6.8965517241379309E-2</v>
      </c>
      <c r="I37" s="354"/>
    </row>
    <row r="38" spans="1:9" s="125" customFormat="1" ht="12.75">
      <c r="A38" s="354" t="s">
        <v>51</v>
      </c>
      <c r="B38" s="190">
        <f>'C4 calc LA rates'!C155</f>
        <v>6.6450701885538671E-2</v>
      </c>
      <c r="C38" s="190">
        <f>'C4 calc LA rates'!D155</f>
        <v>0.45232495024425545</v>
      </c>
      <c r="D38" s="190">
        <f>'C4 calc LA rates'!E155</f>
        <v>0.54626717430888927</v>
      </c>
      <c r="E38" s="190">
        <f>'C4 calc LA rates'!F155</f>
        <v>0.1072066706372841</v>
      </c>
      <c r="F38" s="190">
        <f>'C4 calc LA rates'!G155</f>
        <v>6.0092542515473829E-2</v>
      </c>
      <c r="G38" s="190">
        <f>'C4 calc LA rates'!K155</f>
        <v>0.22155496603795585</v>
      </c>
      <c r="H38" s="190">
        <f>'C4 calc LA rates'!M155</f>
        <v>0.13514715035120475</v>
      </c>
      <c r="I38" s="354"/>
    </row>
    <row r="39" spans="1:9" s="125" customFormat="1" ht="12.75">
      <c r="A39" s="354" t="s">
        <v>50</v>
      </c>
      <c r="B39" s="190">
        <f>'C4 calc LA rates'!C156</f>
        <v>7.2028146383355959E-2</v>
      </c>
      <c r="C39" s="190">
        <f>'C4 calc LA rates'!D156</f>
        <v>0.29609321453050036</v>
      </c>
      <c r="D39" s="190">
        <f>'C4 calc LA rates'!E156</f>
        <v>0.46609532401142684</v>
      </c>
      <c r="E39" s="190">
        <f>'C4 calc LA rates'!F156</f>
        <v>0.23295511597549956</v>
      </c>
      <c r="F39" s="190">
        <f>'C4 calc LA rates'!G156</f>
        <v>6.8232992926513067E-2</v>
      </c>
      <c r="G39" s="190">
        <f>'C4 calc LA rates'!K156</f>
        <v>0.22595034910783554</v>
      </c>
      <c r="H39" s="190">
        <f>'C4 calc LA rates'!M156</f>
        <v>0.14884894355093031</v>
      </c>
      <c r="I39" s="354"/>
    </row>
    <row r="40" spans="1:9" s="125" customFormat="1" ht="12.75">
      <c r="A40" s="354" t="s">
        <v>49</v>
      </c>
      <c r="B40" s="190">
        <f>'C4 calc LA rates'!C157</f>
        <v>8.3211982525483674E-2</v>
      </c>
      <c r="C40" s="190">
        <f>'C4 calc LA rates'!D157</f>
        <v>0.19843059438982591</v>
      </c>
      <c r="D40" s="190">
        <f>'C4 calc LA rates'!E157</f>
        <v>0.4722773212430339</v>
      </c>
      <c r="E40" s="190">
        <f>'C4 calc LA rates'!F157</f>
        <v>0.24116896013618952</v>
      </c>
      <c r="F40" s="190">
        <f>'C4 calc LA rates'!G157</f>
        <v>6.8306010928961755E-2</v>
      </c>
      <c r="G40" s="190">
        <f>'C4 calc LA rates'!K157</f>
        <v>0.20353767870123576</v>
      </c>
      <c r="H40" s="190">
        <f>'C4 calc LA rates'!M157</f>
        <v>0.13439999999999999</v>
      </c>
      <c r="I40" s="354"/>
    </row>
    <row r="41" spans="1:9" s="125" customFormat="1" ht="12.75">
      <c r="A41" s="354" t="s">
        <v>48</v>
      </c>
      <c r="B41" s="190">
        <f>'C4 calc LA rates'!C158</f>
        <v>0.17040613462084636</v>
      </c>
      <c r="C41" s="190">
        <f>'C4 calc LA rates'!D158</f>
        <v>0.24526979677645411</v>
      </c>
      <c r="D41" s="190">
        <f>'C4 calc LA rates'!E158</f>
        <v>0.63972084908403604</v>
      </c>
      <c r="E41" s="190">
        <f>'C4 calc LA rates'!F158</f>
        <v>0.25606373141759725</v>
      </c>
      <c r="F41" s="190">
        <f>'C4 calc LA rates'!G158</f>
        <v>6.427251546557404E-2</v>
      </c>
      <c r="G41" s="190">
        <f>'C4 calc LA rates'!K158</f>
        <v>0.26529709873813817</v>
      </c>
      <c r="H41" s="190">
        <f>'C4 calc LA rates'!M158</f>
        <v>0.17582906743823726</v>
      </c>
      <c r="I41" s="354"/>
    </row>
    <row r="42" spans="1:9" s="125" customFormat="1" ht="12.75">
      <c r="A42" s="354" t="s">
        <v>47</v>
      </c>
      <c r="B42" s="190">
        <f>'C4 calc LA rates'!C159</f>
        <v>5.7085771371485655E-2</v>
      </c>
      <c r="C42" s="190">
        <f>'C4 calc LA rates'!D159</f>
        <v>0.28266054235491567</v>
      </c>
      <c r="D42" s="190">
        <f>'C4 calc LA rates'!E159</f>
        <v>0.22333429835807933</v>
      </c>
      <c r="E42" s="190">
        <f>'C4 calc LA rates'!F159</f>
        <v>0.14007564084605686</v>
      </c>
      <c r="F42" s="190">
        <f>'C4 calc LA rates'!G159</f>
        <v>6.3976602842389069E-2</v>
      </c>
      <c r="G42" s="190">
        <f>'C4 calc LA rates'!K159</f>
        <v>0.15556175548059284</v>
      </c>
      <c r="H42" s="190">
        <f>'C4 calc LA rates'!M159</f>
        <v>0.10769999444845389</v>
      </c>
      <c r="I42" s="354"/>
    </row>
    <row r="43" spans="1:9" ht="6" customHeight="1" thickBot="1">
      <c r="A43" s="409"/>
      <c r="B43" s="35"/>
      <c r="C43" s="410"/>
      <c r="D43" s="410"/>
      <c r="E43" s="410"/>
      <c r="F43" s="410"/>
      <c r="G43" s="410"/>
      <c r="H43" s="16"/>
      <c r="I43" s="35"/>
    </row>
    <row r="44" spans="1:9" ht="12" customHeight="1">
      <c r="A44" s="419"/>
      <c r="B44" s="420"/>
      <c r="C44" s="420"/>
      <c r="D44" s="420"/>
      <c r="E44" s="420"/>
      <c r="F44" s="420"/>
      <c r="G44" s="420"/>
      <c r="H44" s="420"/>
      <c r="I44" s="35"/>
    </row>
    <row r="45" spans="1:9" s="137" customFormat="1" ht="10.5" customHeight="1">
      <c r="A45" s="421" t="s">
        <v>195</v>
      </c>
      <c r="B45" s="422"/>
      <c r="C45" s="422"/>
      <c r="D45" s="422"/>
      <c r="E45" s="422"/>
      <c r="F45" s="422"/>
      <c r="G45" s="422"/>
      <c r="H45" s="132"/>
      <c r="I45" s="423"/>
    </row>
    <row r="46" spans="1:9" s="137" customFormat="1" ht="10.5" customHeight="1">
      <c r="A46" s="1134" t="s">
        <v>214</v>
      </c>
      <c r="B46" s="1134"/>
      <c r="C46" s="1134"/>
      <c r="D46" s="1134"/>
      <c r="E46" s="1134"/>
      <c r="F46" s="1134"/>
      <c r="G46" s="1134"/>
      <c r="H46" s="1134"/>
      <c r="I46" s="423"/>
    </row>
    <row r="47" spans="1:9" s="137" customFormat="1">
      <c r="A47" s="1134"/>
      <c r="B47" s="1134"/>
      <c r="C47" s="1134"/>
      <c r="D47" s="1134"/>
      <c r="E47" s="1134"/>
      <c r="F47" s="1134"/>
      <c r="G47" s="1134"/>
      <c r="H47" s="1134"/>
      <c r="I47" s="423"/>
    </row>
    <row r="48" spans="1:9" s="137" customFormat="1" ht="10.5" customHeight="1">
      <c r="A48" s="1183" t="s">
        <v>1</v>
      </c>
      <c r="B48" s="1183"/>
      <c r="C48" s="1183"/>
      <c r="D48" s="1183"/>
      <c r="E48" s="1183"/>
      <c r="F48" s="1183"/>
      <c r="G48" s="1183"/>
      <c r="H48" s="1183"/>
      <c r="I48" s="423"/>
    </row>
    <row r="49" spans="1:9" s="137" customFormat="1">
      <c r="A49" s="1183"/>
      <c r="B49" s="1183"/>
      <c r="C49" s="1183"/>
      <c r="D49" s="1183"/>
      <c r="E49" s="1183"/>
      <c r="F49" s="1183"/>
      <c r="G49" s="1183"/>
      <c r="H49" s="1183"/>
      <c r="I49" s="423"/>
    </row>
    <row r="50" spans="1:9" s="137" customFormat="1" ht="12" customHeight="1">
      <c r="A50" s="1183" t="s">
        <v>384</v>
      </c>
      <c r="B50" s="1183"/>
      <c r="C50" s="1183"/>
      <c r="D50" s="1183"/>
      <c r="E50" s="1183"/>
      <c r="F50" s="1183"/>
      <c r="G50" s="1183"/>
      <c r="H50" s="1183"/>
      <c r="I50" s="423"/>
    </row>
    <row r="51" spans="1:9" s="137" customFormat="1" ht="10.5" customHeight="1">
      <c r="A51" s="1183"/>
      <c r="B51" s="1183"/>
      <c r="C51" s="1183"/>
      <c r="D51" s="1183"/>
      <c r="E51" s="1183"/>
      <c r="F51" s="1183"/>
      <c r="G51" s="1183"/>
      <c r="H51" s="1183"/>
      <c r="I51" s="423"/>
    </row>
    <row r="52" spans="1:9" s="137" customFormat="1">
      <c r="A52" s="1103" t="s">
        <v>215</v>
      </c>
      <c r="B52" s="1103"/>
      <c r="C52" s="1103"/>
      <c r="D52" s="1103"/>
      <c r="E52" s="1103"/>
      <c r="F52" s="1103"/>
      <c r="G52" s="1103"/>
      <c r="H52" s="1103"/>
      <c r="I52" s="423"/>
    </row>
    <row r="53" spans="1:9" s="137" customFormat="1">
      <c r="A53" s="1009" t="s">
        <v>534</v>
      </c>
      <c r="B53" s="1009"/>
      <c r="C53" s="1009"/>
      <c r="D53" s="1009"/>
      <c r="E53" s="1009"/>
      <c r="F53" s="1009"/>
      <c r="G53" s="1009"/>
      <c r="H53" s="1009"/>
      <c r="I53" s="423"/>
    </row>
    <row r="54" spans="1:9" s="137" customFormat="1" ht="10.5" customHeight="1">
      <c r="A54" s="1009"/>
      <c r="B54" s="1009"/>
      <c r="C54" s="1009"/>
      <c r="D54" s="1009"/>
      <c r="E54" s="1009"/>
      <c r="F54" s="1009"/>
      <c r="G54" s="1009"/>
      <c r="H54" s="1009"/>
      <c r="I54" s="423"/>
    </row>
    <row r="55" spans="1:9" s="137" customFormat="1">
      <c r="A55" s="1211" t="s">
        <v>592</v>
      </c>
      <c r="B55" s="1211"/>
      <c r="C55" s="1211"/>
      <c r="D55" s="1211"/>
      <c r="E55" s="1211"/>
      <c r="F55" s="1211"/>
      <c r="G55" s="1211"/>
      <c r="H55" s="1211"/>
      <c r="I55" s="423"/>
    </row>
    <row r="56" spans="1:9" s="137" customFormat="1" ht="10.5" customHeight="1">
      <c r="A56" s="1211"/>
      <c r="B56" s="1211"/>
      <c r="C56" s="1211"/>
      <c r="D56" s="1211"/>
      <c r="E56" s="1211"/>
      <c r="F56" s="1211"/>
      <c r="G56" s="1211"/>
      <c r="H56" s="1211"/>
      <c r="I56" s="423"/>
    </row>
    <row r="57" spans="1:9" s="137" customFormat="1" ht="10.5" customHeight="1">
      <c r="A57" s="716"/>
      <c r="B57" s="716"/>
      <c r="C57" s="716"/>
      <c r="D57" s="716"/>
      <c r="E57" s="716"/>
      <c r="F57" s="716"/>
      <c r="G57" s="716"/>
      <c r="H57" s="423"/>
      <c r="I57" s="423"/>
    </row>
    <row r="58" spans="1:9" s="137" customFormat="1" ht="10.5" customHeight="1">
      <c r="A58" s="424" t="s">
        <v>704</v>
      </c>
      <c r="B58" s="423"/>
      <c r="C58" s="423"/>
      <c r="D58" s="423"/>
      <c r="E58" s="423"/>
      <c r="F58" s="423"/>
      <c r="G58" s="423"/>
      <c r="H58" s="423"/>
      <c r="I58" s="423"/>
    </row>
    <row r="59" spans="1:9">
      <c r="A59" s="35"/>
      <c r="B59" s="35"/>
      <c r="C59" s="35"/>
      <c r="D59" s="35"/>
      <c r="E59" s="35"/>
      <c r="F59" s="35"/>
      <c r="G59" s="35"/>
      <c r="H59" s="35"/>
      <c r="I59" s="35"/>
    </row>
  </sheetData>
  <mergeCells count="9">
    <mergeCell ref="A55:H56"/>
    <mergeCell ref="J1:K1"/>
    <mergeCell ref="A1:H1"/>
    <mergeCell ref="A53:H54"/>
    <mergeCell ref="A50:H51"/>
    <mergeCell ref="A48:H49"/>
    <mergeCell ref="A46:H47"/>
    <mergeCell ref="B3:H4"/>
    <mergeCell ref="A52:H52"/>
  </mergeCells>
  <phoneticPr fontId="36" type="noConversion"/>
  <hyperlinks>
    <hyperlink ref="J1" location="Contents!A1" display="back to contents"/>
  </hyperlinks>
  <pageMargins left="0.75" right="0.75" top="1" bottom="1" header="0.5" footer="0.5"/>
  <pageSetup paperSize="9" scale="77"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showGridLines="0" zoomScaleNormal="100" workbookViewId="0">
      <selection sqref="A1:M2"/>
    </sheetView>
  </sheetViews>
  <sheetFormatPr defaultColWidth="9.1640625" defaultRowHeight="11.25" customHeight="1"/>
  <cols>
    <col min="1" max="1" width="22.6640625" style="22" customWidth="1"/>
    <col min="2" max="2" width="16" style="22" customWidth="1"/>
    <col min="3" max="3" width="3.83203125" style="22" customWidth="1"/>
    <col min="4" max="4" width="12.5" style="22" customWidth="1"/>
    <col min="5" max="5" width="3" style="22" customWidth="1"/>
    <col min="6" max="8" width="12.83203125" style="22" customWidth="1"/>
    <col min="9" max="9" width="5.83203125" style="22" customWidth="1"/>
    <col min="10" max="10" width="12.1640625" style="22" customWidth="1"/>
    <col min="11" max="11" width="2.6640625" style="22" customWidth="1"/>
    <col min="12" max="13" width="16.83203125" style="22" customWidth="1"/>
    <col min="14" max="14" width="3.83203125" style="22" customWidth="1"/>
    <col min="15" max="16384" width="9.1640625" style="22"/>
  </cols>
  <sheetData>
    <row r="1" spans="1:17" s="483" customFormat="1" ht="18" customHeight="1">
      <c r="A1" s="1143" t="s">
        <v>746</v>
      </c>
      <c r="B1" s="1143"/>
      <c r="C1" s="1143"/>
      <c r="D1" s="1143"/>
      <c r="E1" s="1143"/>
      <c r="F1" s="1143"/>
      <c r="G1" s="1143"/>
      <c r="H1" s="1143"/>
      <c r="I1" s="1143"/>
      <c r="J1" s="1143"/>
      <c r="K1" s="1143"/>
      <c r="L1" s="1143"/>
      <c r="M1" s="1143"/>
      <c r="N1" s="484"/>
      <c r="O1" s="984" t="s">
        <v>1376</v>
      </c>
      <c r="P1" s="984"/>
      <c r="Q1" s="715"/>
    </row>
    <row r="2" spans="1:17" s="483" customFormat="1" ht="18" customHeight="1">
      <c r="A2" s="1143"/>
      <c r="B2" s="1143"/>
      <c r="C2" s="1143"/>
      <c r="D2" s="1143"/>
      <c r="E2" s="1143"/>
      <c r="F2" s="1143"/>
      <c r="G2" s="1143"/>
      <c r="H2" s="1143"/>
      <c r="I2" s="1143"/>
      <c r="J2" s="1143"/>
      <c r="K2" s="1143"/>
      <c r="L2" s="1143"/>
      <c r="M2" s="1143"/>
      <c r="N2" s="484"/>
    </row>
    <row r="3" spans="1:17" s="483" customFormat="1" ht="15" customHeight="1">
      <c r="A3" s="491"/>
      <c r="B3" s="491"/>
      <c r="C3" s="491"/>
      <c r="D3" s="491"/>
      <c r="E3" s="491"/>
      <c r="F3" s="491"/>
      <c r="G3" s="491"/>
      <c r="H3" s="491"/>
      <c r="I3" s="491"/>
      <c r="J3" s="491"/>
      <c r="K3" s="491"/>
      <c r="L3" s="491"/>
      <c r="M3" s="491"/>
      <c r="N3" s="484"/>
    </row>
    <row r="4" spans="1:17" s="483" customFormat="1" ht="12.75" customHeight="1">
      <c r="A4" s="371"/>
      <c r="B4" s="435"/>
      <c r="C4" s="385"/>
      <c r="D4" s="385"/>
      <c r="E4" s="385"/>
      <c r="F4" s="385"/>
      <c r="G4" s="480"/>
      <c r="H4" s="480"/>
      <c r="I4" s="480"/>
      <c r="J4" s="480"/>
      <c r="K4" s="480"/>
      <c r="L4" s="480"/>
      <c r="M4" s="480"/>
      <c r="N4" s="484"/>
    </row>
    <row r="5" spans="1:17" s="483" customFormat="1" ht="15.6" customHeight="1">
      <c r="A5" s="371"/>
      <c r="B5" s="1227" t="s">
        <v>748</v>
      </c>
      <c r="C5" s="381"/>
      <c r="D5" s="1141" t="s">
        <v>747</v>
      </c>
      <c r="E5" s="1141"/>
      <c r="F5" s="1141"/>
      <c r="G5" s="1141"/>
      <c r="H5" s="1141"/>
      <c r="I5" s="480"/>
      <c r="J5" s="1189" t="s">
        <v>724</v>
      </c>
      <c r="K5" s="1189"/>
      <c r="L5" s="1189"/>
      <c r="M5" s="1189"/>
      <c r="N5" s="484"/>
    </row>
    <row r="6" spans="1:17" s="483" customFormat="1" ht="18" customHeight="1">
      <c r="A6" s="371"/>
      <c r="B6" s="1227"/>
      <c r="C6" s="381"/>
      <c r="D6" s="432"/>
      <c r="E6" s="480"/>
      <c r="F6" s="480"/>
      <c r="G6" s="380"/>
      <c r="H6" s="380"/>
      <c r="I6" s="380"/>
      <c r="J6" s="1188" t="s">
        <v>725</v>
      </c>
      <c r="K6" s="1188"/>
      <c r="L6" s="1188"/>
      <c r="M6" s="1188"/>
      <c r="N6" s="484"/>
    </row>
    <row r="7" spans="1:17" s="483" customFormat="1" ht="18" customHeight="1">
      <c r="A7" s="539" t="s">
        <v>512</v>
      </c>
      <c r="B7" s="1227"/>
      <c r="C7" s="381"/>
      <c r="D7" s="432"/>
      <c r="E7" s="480"/>
      <c r="F7" s="1142" t="s">
        <v>2</v>
      </c>
      <c r="G7" s="1142"/>
      <c r="H7" s="1142"/>
      <c r="I7" s="380"/>
      <c r="J7" s="482"/>
      <c r="K7" s="380"/>
      <c r="L7" s="1142" t="s">
        <v>240</v>
      </c>
      <c r="M7" s="1142"/>
      <c r="N7" s="484"/>
    </row>
    <row r="8" spans="1:17" s="483" customFormat="1" ht="18" customHeight="1">
      <c r="A8" s="371"/>
      <c r="B8" s="1227"/>
      <c r="C8" s="434"/>
      <c r="D8" s="435" t="s">
        <v>237</v>
      </c>
      <c r="E8" s="435"/>
      <c r="F8" s="435" t="s">
        <v>239</v>
      </c>
      <c r="G8" s="435" t="s">
        <v>238</v>
      </c>
      <c r="H8" s="436" t="s">
        <v>3</v>
      </c>
      <c r="I8" s="435"/>
      <c r="J8" s="435" t="s">
        <v>237</v>
      </c>
      <c r="K8" s="480"/>
      <c r="L8" s="435" t="s">
        <v>4</v>
      </c>
      <c r="M8" s="435" t="s">
        <v>5</v>
      </c>
      <c r="N8" s="484"/>
    </row>
    <row r="9" spans="1:17" s="483" customFormat="1" ht="12.75" customHeight="1">
      <c r="A9" s="445"/>
      <c r="B9" s="451"/>
      <c r="C9" s="446"/>
      <c r="D9" s="446"/>
      <c r="E9" s="446"/>
      <c r="F9" s="446"/>
      <c r="G9" s="445"/>
      <c r="H9" s="445"/>
      <c r="I9" s="445"/>
      <c r="J9" s="445"/>
      <c r="K9" s="445"/>
      <c r="L9" s="445"/>
      <c r="M9" s="445"/>
      <c r="N9" s="484"/>
    </row>
    <row r="10" spans="1:17" s="483" customFormat="1" ht="15.75">
      <c r="A10" s="371"/>
      <c r="B10" s="452"/>
      <c r="C10" s="385"/>
      <c r="D10" s="385"/>
      <c r="E10" s="385"/>
      <c r="F10" s="385"/>
      <c r="G10" s="371"/>
      <c r="H10" s="371"/>
      <c r="I10" s="371"/>
      <c r="J10" s="371"/>
      <c r="K10" s="371"/>
      <c r="L10" s="371"/>
      <c r="M10" s="371"/>
      <c r="N10" s="484"/>
    </row>
    <row r="11" spans="1:17" s="483" customFormat="1" ht="12.75" customHeight="1">
      <c r="A11" s="480" t="s">
        <v>18</v>
      </c>
      <c r="B11" s="389">
        <f>AVERAGE('C1 - summary'!G8:K8)</f>
        <v>729.8</v>
      </c>
      <c r="C11" s="387"/>
      <c r="D11" s="389">
        <v>57300</v>
      </c>
      <c r="E11" s="480"/>
      <c r="F11" s="492">
        <v>55800</v>
      </c>
      <c r="G11" s="492">
        <v>58900</v>
      </c>
      <c r="H11" s="437">
        <f>AVERAGE((D11-F11)/D11,(G11-D11)/D11)</f>
        <v>2.7050610820244327E-2</v>
      </c>
      <c r="I11" s="480"/>
      <c r="J11" s="438">
        <f>1000*B11/D11</f>
        <v>12.736474694589878</v>
      </c>
      <c r="K11" s="534"/>
      <c r="L11" s="438">
        <f>1000*B11/G11</f>
        <v>12.390492359932088</v>
      </c>
      <c r="M11" s="438">
        <f>1000*B11/F11</f>
        <v>13.078853046594983</v>
      </c>
      <c r="N11" s="484"/>
    </row>
    <row r="12" spans="1:17" s="287" customFormat="1" ht="15">
      <c r="A12" s="485"/>
      <c r="B12" s="389"/>
      <c r="C12" s="448"/>
      <c r="D12" s="487"/>
      <c r="E12" s="487"/>
      <c r="F12" s="493"/>
      <c r="G12" s="487"/>
      <c r="H12" s="487"/>
      <c r="I12" s="487"/>
      <c r="J12" s="536"/>
      <c r="K12" s="536"/>
      <c r="L12" s="536"/>
      <c r="M12" s="536"/>
      <c r="N12" s="494"/>
    </row>
    <row r="13" spans="1:17" ht="12.75" customHeight="1">
      <c r="A13" s="495" t="s">
        <v>74</v>
      </c>
      <c r="B13" s="447">
        <f>AVERAGE('C1 - summary'!G10:K10)</f>
        <v>39</v>
      </c>
      <c r="C13" s="448"/>
      <c r="D13" s="447">
        <v>2400</v>
      </c>
      <c r="E13" s="485"/>
      <c r="F13" s="493">
        <v>2200</v>
      </c>
      <c r="G13" s="493">
        <v>2600</v>
      </c>
      <c r="H13" s="449">
        <f t="shared" ref="H13:H35" si="0">AVERAGE((D13-F13)/D13,(G13-D13)/D13)</f>
        <v>8.3333333333333329E-2</v>
      </c>
      <c r="I13" s="485"/>
      <c r="J13" s="450">
        <f t="shared" ref="J13:J35" si="1">1000*B13/D13</f>
        <v>16.25</v>
      </c>
      <c r="K13" s="535"/>
      <c r="L13" s="450">
        <f t="shared" ref="L13:L35" si="2">1000*B13/G13</f>
        <v>15</v>
      </c>
      <c r="M13" s="450">
        <f t="shared" ref="M13:M35" si="3">1000*B13/F13</f>
        <v>17.727272727272727</v>
      </c>
      <c r="N13" s="496"/>
    </row>
    <row r="14" spans="1:17" ht="12.75" customHeight="1">
      <c r="A14" s="495" t="s">
        <v>73</v>
      </c>
      <c r="B14" s="447">
        <f>AVERAGE('C1 - summary'!G11:K11)</f>
        <v>15.8</v>
      </c>
      <c r="C14" s="448"/>
      <c r="D14" s="447">
        <v>1200</v>
      </c>
      <c r="E14" s="485"/>
      <c r="F14" s="493">
        <v>1100</v>
      </c>
      <c r="G14" s="493">
        <v>1400</v>
      </c>
      <c r="H14" s="449">
        <f t="shared" si="0"/>
        <v>0.125</v>
      </c>
      <c r="I14" s="485"/>
      <c r="J14" s="450">
        <f t="shared" si="1"/>
        <v>13.166666666666666</v>
      </c>
      <c r="K14" s="535"/>
      <c r="L14" s="450">
        <f t="shared" si="2"/>
        <v>11.285714285714286</v>
      </c>
      <c r="M14" s="450">
        <f t="shared" si="3"/>
        <v>14.363636363636363</v>
      </c>
      <c r="N14" s="496"/>
    </row>
    <row r="15" spans="1:17" ht="12.75" customHeight="1">
      <c r="A15" s="495" t="s">
        <v>72</v>
      </c>
      <c r="B15" s="447">
        <f>AVERAGE('C1 - summary'!G12:K12)</f>
        <v>13.2</v>
      </c>
      <c r="C15" s="448"/>
      <c r="D15" s="447">
        <v>800</v>
      </c>
      <c r="E15" s="485"/>
      <c r="F15" s="493">
        <v>700</v>
      </c>
      <c r="G15" s="493">
        <v>940</v>
      </c>
      <c r="H15" s="449">
        <f t="shared" si="0"/>
        <v>0.15</v>
      </c>
      <c r="I15" s="485"/>
      <c r="J15" s="450">
        <f t="shared" si="1"/>
        <v>16.5</v>
      </c>
      <c r="K15" s="535"/>
      <c r="L15" s="450">
        <f t="shared" si="2"/>
        <v>14.042553191489361</v>
      </c>
      <c r="M15" s="450">
        <f t="shared" si="3"/>
        <v>18.857142857142858</v>
      </c>
      <c r="N15" s="496"/>
    </row>
    <row r="16" spans="1:17" ht="12.75" customHeight="1">
      <c r="A16" s="495" t="s">
        <v>71</v>
      </c>
      <c r="B16" s="447">
        <f>AVERAGE('C1 - summary'!G13:K13)</f>
        <v>8.4</v>
      </c>
      <c r="C16" s="448"/>
      <c r="D16" s="447">
        <v>560</v>
      </c>
      <c r="E16" s="485"/>
      <c r="F16" s="493">
        <v>460</v>
      </c>
      <c r="G16" s="493">
        <v>740</v>
      </c>
      <c r="H16" s="449">
        <f t="shared" si="0"/>
        <v>0.25</v>
      </c>
      <c r="I16" s="485"/>
      <c r="J16" s="450">
        <f t="shared" si="1"/>
        <v>15</v>
      </c>
      <c r="K16" s="535"/>
      <c r="L16" s="450">
        <f t="shared" si="2"/>
        <v>11.351351351351351</v>
      </c>
      <c r="M16" s="450">
        <f t="shared" si="3"/>
        <v>18.260869565217391</v>
      </c>
      <c r="N16" s="496"/>
    </row>
    <row r="17" spans="1:14" ht="12.75" customHeight="1">
      <c r="A17" s="495" t="s">
        <v>406</v>
      </c>
      <c r="B17" s="447">
        <f>AVERAGE('C1 - summary'!G14:K14)</f>
        <v>75.599999999999994</v>
      </c>
      <c r="C17" s="448"/>
      <c r="D17" s="447">
        <v>6000</v>
      </c>
      <c r="E17" s="485"/>
      <c r="F17" s="493">
        <v>5600</v>
      </c>
      <c r="G17" s="493">
        <v>6500</v>
      </c>
      <c r="H17" s="449">
        <f>AVERAGE((D17-F17)/D17,(G17-D17)/D17)</f>
        <v>7.4999999999999997E-2</v>
      </c>
      <c r="I17" s="485"/>
      <c r="J17" s="450">
        <f>1000*B17/D17</f>
        <v>12.6</v>
      </c>
      <c r="K17" s="535"/>
      <c r="L17" s="450">
        <f>1000*B17/G17</f>
        <v>11.63076923076923</v>
      </c>
      <c r="M17" s="450">
        <f>1000*B17/F17</f>
        <v>13.5</v>
      </c>
      <c r="N17" s="496"/>
    </row>
    <row r="18" spans="1:14" ht="12.75" customHeight="1">
      <c r="A18" s="495" t="s">
        <v>70</v>
      </c>
      <c r="B18" s="447">
        <f>AVERAGE('C1 - summary'!G15:K15)</f>
        <v>7.4</v>
      </c>
      <c r="C18" s="448"/>
      <c r="D18" s="447">
        <v>610</v>
      </c>
      <c r="E18" s="485"/>
      <c r="F18" s="493">
        <v>410</v>
      </c>
      <c r="G18" s="493">
        <v>790</v>
      </c>
      <c r="H18" s="449">
        <f t="shared" si="0"/>
        <v>0.31147540983606559</v>
      </c>
      <c r="I18" s="485"/>
      <c r="J18" s="450">
        <f t="shared" si="1"/>
        <v>12.131147540983607</v>
      </c>
      <c r="K18" s="535"/>
      <c r="L18" s="450">
        <f t="shared" si="2"/>
        <v>9.3670886075949369</v>
      </c>
      <c r="M18" s="450">
        <f t="shared" si="3"/>
        <v>18.048780487804876</v>
      </c>
      <c r="N18" s="496"/>
    </row>
    <row r="19" spans="1:14" ht="12.75" customHeight="1">
      <c r="A19" s="495" t="s">
        <v>21</v>
      </c>
      <c r="B19" s="447">
        <f>AVERAGE('C1 - summary'!G16:K16)</f>
        <v>14.6</v>
      </c>
      <c r="C19" s="448"/>
      <c r="D19" s="447">
        <v>1100</v>
      </c>
      <c r="E19" s="485"/>
      <c r="F19" s="493">
        <v>940</v>
      </c>
      <c r="G19" s="493">
        <v>1300</v>
      </c>
      <c r="H19" s="449">
        <f t="shared" si="0"/>
        <v>0.16363636363636364</v>
      </c>
      <c r="I19" s="485"/>
      <c r="J19" s="450">
        <f t="shared" si="1"/>
        <v>13.272727272727273</v>
      </c>
      <c r="K19" s="535"/>
      <c r="L19" s="450">
        <f t="shared" si="2"/>
        <v>11.23076923076923</v>
      </c>
      <c r="M19" s="450">
        <f t="shared" si="3"/>
        <v>15.531914893617021</v>
      </c>
      <c r="N19" s="496"/>
    </row>
    <row r="20" spans="1:14" ht="12.75" customHeight="1">
      <c r="A20" s="495" t="s">
        <v>69</v>
      </c>
      <c r="B20" s="447">
        <f>AVERAGE('C1 - summary'!G17:K17)</f>
        <v>37.200000000000003</v>
      </c>
      <c r="C20" s="448"/>
      <c r="D20" s="447">
        <v>2300</v>
      </c>
      <c r="E20" s="485"/>
      <c r="F20" s="493">
        <v>2200</v>
      </c>
      <c r="G20" s="493">
        <v>2400</v>
      </c>
      <c r="H20" s="449">
        <f t="shared" si="0"/>
        <v>4.3478260869565216E-2</v>
      </c>
      <c r="I20" s="485"/>
      <c r="J20" s="450">
        <f t="shared" si="1"/>
        <v>16.173913043478262</v>
      </c>
      <c r="K20" s="535"/>
      <c r="L20" s="450">
        <f t="shared" si="2"/>
        <v>15.5</v>
      </c>
      <c r="M20" s="450">
        <f t="shared" si="3"/>
        <v>16.90909090909091</v>
      </c>
      <c r="N20" s="496"/>
    </row>
    <row r="21" spans="1:14" ht="12.75" customHeight="1">
      <c r="A21" s="495" t="s">
        <v>68</v>
      </c>
      <c r="B21" s="447">
        <f>AVERAGE('C1 - summary'!G18:K18)</f>
        <v>19.2</v>
      </c>
      <c r="C21" s="448"/>
      <c r="D21" s="447">
        <v>1600</v>
      </c>
      <c r="E21" s="485"/>
      <c r="F21" s="493">
        <v>1500</v>
      </c>
      <c r="G21" s="493">
        <v>1800</v>
      </c>
      <c r="H21" s="449">
        <f t="shared" si="0"/>
        <v>9.375E-2</v>
      </c>
      <c r="I21" s="485"/>
      <c r="J21" s="450">
        <f t="shared" si="1"/>
        <v>12</v>
      </c>
      <c r="K21" s="535"/>
      <c r="L21" s="450">
        <f t="shared" si="2"/>
        <v>10.666666666666666</v>
      </c>
      <c r="M21" s="450">
        <f t="shared" si="3"/>
        <v>12.8</v>
      </c>
      <c r="N21" s="496"/>
    </row>
    <row r="22" spans="1:14" ht="12.75" customHeight="1">
      <c r="A22" s="495" t="s">
        <v>67</v>
      </c>
      <c r="B22" s="447">
        <f>AVERAGE('C1 - summary'!G19:K19)</f>
        <v>5.8</v>
      </c>
      <c r="C22" s="448"/>
      <c r="D22" s="447">
        <v>710</v>
      </c>
      <c r="E22" s="485"/>
      <c r="F22" s="493">
        <v>480</v>
      </c>
      <c r="G22" s="493">
        <v>760</v>
      </c>
      <c r="H22" s="449">
        <f t="shared" si="0"/>
        <v>0.19718309859154931</v>
      </c>
      <c r="I22" s="485"/>
      <c r="J22" s="450">
        <f t="shared" si="1"/>
        <v>8.169014084507042</v>
      </c>
      <c r="K22" s="535"/>
      <c r="L22" s="450">
        <f t="shared" si="2"/>
        <v>7.6315789473684212</v>
      </c>
      <c r="M22" s="450">
        <f t="shared" si="3"/>
        <v>12.083333333333334</v>
      </c>
      <c r="N22" s="496"/>
    </row>
    <row r="23" spans="1:14" ht="12.75" customHeight="1">
      <c r="A23" s="495" t="s">
        <v>66</v>
      </c>
      <c r="B23" s="447">
        <f>AVERAGE('C1 - summary'!G20:K20)</f>
        <v>10.4</v>
      </c>
      <c r="C23" s="448"/>
      <c r="D23" s="447">
        <v>920</v>
      </c>
      <c r="E23" s="485"/>
      <c r="F23" s="493">
        <v>790</v>
      </c>
      <c r="G23" s="493">
        <v>1100</v>
      </c>
      <c r="H23" s="449">
        <f t="shared" si="0"/>
        <v>0.16847826086956522</v>
      </c>
      <c r="I23" s="485"/>
      <c r="J23" s="450">
        <f t="shared" si="1"/>
        <v>11.304347826086957</v>
      </c>
      <c r="K23" s="535"/>
      <c r="L23" s="450">
        <f t="shared" si="2"/>
        <v>9.454545454545455</v>
      </c>
      <c r="M23" s="450">
        <f t="shared" si="3"/>
        <v>13.164556962025317</v>
      </c>
      <c r="N23" s="496"/>
    </row>
    <row r="24" spans="1:14" ht="12.75" customHeight="1">
      <c r="A24" s="497" t="s">
        <v>65</v>
      </c>
      <c r="B24" s="447">
        <f>AVERAGE('C1 - summary'!G21:K21)</f>
        <v>5</v>
      </c>
      <c r="C24" s="448"/>
      <c r="D24" s="447">
        <v>800</v>
      </c>
      <c r="E24" s="485"/>
      <c r="F24" s="493">
        <v>610</v>
      </c>
      <c r="G24" s="493">
        <v>1200</v>
      </c>
      <c r="H24" s="449">
        <f t="shared" si="0"/>
        <v>0.36875000000000002</v>
      </c>
      <c r="I24" s="485"/>
      <c r="J24" s="450">
        <f t="shared" si="1"/>
        <v>6.25</v>
      </c>
      <c r="K24" s="535"/>
      <c r="L24" s="450">
        <f t="shared" si="2"/>
        <v>4.166666666666667</v>
      </c>
      <c r="M24" s="450">
        <f t="shared" si="3"/>
        <v>8.1967213114754092</v>
      </c>
      <c r="N24" s="496"/>
    </row>
    <row r="25" spans="1:14" ht="12.75" customHeight="1">
      <c r="A25" s="497" t="s">
        <v>64</v>
      </c>
      <c r="B25" s="447">
        <f>AVERAGE('C1 - summary'!G22:K22)</f>
        <v>16</v>
      </c>
      <c r="C25" s="448"/>
      <c r="D25" s="447">
        <v>1200</v>
      </c>
      <c r="E25" s="485"/>
      <c r="F25" s="493">
        <v>1100</v>
      </c>
      <c r="G25" s="493">
        <v>1400</v>
      </c>
      <c r="H25" s="449">
        <f t="shared" si="0"/>
        <v>0.125</v>
      </c>
      <c r="I25" s="485"/>
      <c r="J25" s="450">
        <f t="shared" si="1"/>
        <v>13.333333333333334</v>
      </c>
      <c r="K25" s="535"/>
      <c r="L25" s="450">
        <f t="shared" si="2"/>
        <v>11.428571428571429</v>
      </c>
      <c r="M25" s="450">
        <f t="shared" si="3"/>
        <v>14.545454545454545</v>
      </c>
      <c r="N25" s="496"/>
    </row>
    <row r="26" spans="1:14" ht="12.75" customHeight="1">
      <c r="A26" s="497" t="s">
        <v>22</v>
      </c>
      <c r="B26" s="447">
        <f>AVERAGE('C1 - summary'!G23:K23)</f>
        <v>48</v>
      </c>
      <c r="C26" s="448"/>
      <c r="D26" s="447">
        <v>2800</v>
      </c>
      <c r="E26" s="485"/>
      <c r="F26" s="493">
        <v>2500</v>
      </c>
      <c r="G26" s="493">
        <v>3100</v>
      </c>
      <c r="H26" s="449">
        <f t="shared" si="0"/>
        <v>0.10714285714285714</v>
      </c>
      <c r="I26" s="485"/>
      <c r="J26" s="450">
        <f t="shared" si="1"/>
        <v>17.142857142857142</v>
      </c>
      <c r="K26" s="535"/>
      <c r="L26" s="450">
        <f t="shared" si="2"/>
        <v>15.483870967741936</v>
      </c>
      <c r="M26" s="450">
        <f t="shared" si="3"/>
        <v>19.2</v>
      </c>
      <c r="N26" s="496"/>
    </row>
    <row r="27" spans="1:14" ht="12.75" customHeight="1">
      <c r="A27" s="497" t="s">
        <v>63</v>
      </c>
      <c r="B27" s="447">
        <f>AVERAGE('C1 - summary'!G24:K24)</f>
        <v>147.19999999999999</v>
      </c>
      <c r="C27" s="448"/>
      <c r="D27" s="447">
        <v>11900</v>
      </c>
      <c r="E27" s="485"/>
      <c r="F27" s="493">
        <v>11100</v>
      </c>
      <c r="G27" s="493">
        <v>12800</v>
      </c>
      <c r="H27" s="449">
        <f t="shared" si="0"/>
        <v>7.1428571428571425E-2</v>
      </c>
      <c r="I27" s="485"/>
      <c r="J27" s="450">
        <f t="shared" si="1"/>
        <v>12.369747899159664</v>
      </c>
      <c r="K27" s="535"/>
      <c r="L27" s="450">
        <f t="shared" si="2"/>
        <v>11.5</v>
      </c>
      <c r="M27" s="450">
        <f t="shared" si="3"/>
        <v>13.261261261261261</v>
      </c>
      <c r="N27" s="496"/>
    </row>
    <row r="28" spans="1:14" ht="12.75" customHeight="1">
      <c r="A28" s="497" t="s">
        <v>62</v>
      </c>
      <c r="B28" s="447">
        <f>AVERAGE('C1 - summary'!G25:K25)</f>
        <v>19.399999999999999</v>
      </c>
      <c r="C28" s="448"/>
      <c r="D28" s="447">
        <v>1400</v>
      </c>
      <c r="E28" s="485"/>
      <c r="F28" s="493">
        <v>1200</v>
      </c>
      <c r="G28" s="493">
        <v>1500</v>
      </c>
      <c r="H28" s="449">
        <f t="shared" si="0"/>
        <v>0.10714285714285714</v>
      </c>
      <c r="I28" s="485"/>
      <c r="J28" s="450">
        <f t="shared" si="1"/>
        <v>13.857142857142858</v>
      </c>
      <c r="K28" s="535"/>
      <c r="L28" s="450">
        <f t="shared" si="2"/>
        <v>12.933333333333334</v>
      </c>
      <c r="M28" s="450">
        <f t="shared" si="3"/>
        <v>16.166666666666668</v>
      </c>
      <c r="N28" s="496"/>
    </row>
    <row r="29" spans="1:14" ht="12.75" customHeight="1">
      <c r="A29" s="497" t="s">
        <v>61</v>
      </c>
      <c r="B29" s="447">
        <f>AVERAGE('C1 - summary'!G26:K26)</f>
        <v>17.2</v>
      </c>
      <c r="C29" s="448"/>
      <c r="D29" s="447">
        <v>1500</v>
      </c>
      <c r="E29" s="485"/>
      <c r="F29" s="493">
        <v>1300</v>
      </c>
      <c r="G29" s="493">
        <v>1700</v>
      </c>
      <c r="H29" s="449">
        <f t="shared" si="0"/>
        <v>0.13333333333333333</v>
      </c>
      <c r="I29" s="485"/>
      <c r="J29" s="450">
        <f t="shared" si="1"/>
        <v>11.466666666666667</v>
      </c>
      <c r="K29" s="535"/>
      <c r="L29" s="450">
        <f t="shared" si="2"/>
        <v>10.117647058823529</v>
      </c>
      <c r="M29" s="450">
        <f t="shared" si="3"/>
        <v>13.23076923076923</v>
      </c>
      <c r="N29" s="496"/>
    </row>
    <row r="30" spans="1:14" ht="12.75" customHeight="1">
      <c r="A30" s="497" t="s">
        <v>60</v>
      </c>
      <c r="B30" s="447">
        <f>AVERAGE('C1 - summary'!G27:K27)</f>
        <v>9.6</v>
      </c>
      <c r="C30" s="448"/>
      <c r="D30" s="447">
        <v>760</v>
      </c>
      <c r="E30" s="485"/>
      <c r="F30" s="493">
        <v>650</v>
      </c>
      <c r="G30" s="493">
        <v>970</v>
      </c>
      <c r="H30" s="449">
        <f t="shared" si="0"/>
        <v>0.2105263157894737</v>
      </c>
      <c r="I30" s="485"/>
      <c r="J30" s="450">
        <f t="shared" si="1"/>
        <v>12.631578947368421</v>
      </c>
      <c r="K30" s="535"/>
      <c r="L30" s="450">
        <f t="shared" si="2"/>
        <v>9.8969072164948457</v>
      </c>
      <c r="M30" s="450">
        <f t="shared" si="3"/>
        <v>14.76923076923077</v>
      </c>
      <c r="N30" s="496"/>
    </row>
    <row r="31" spans="1:14" ht="12.75" customHeight="1">
      <c r="A31" s="497" t="s">
        <v>59</v>
      </c>
      <c r="B31" s="447">
        <f>AVERAGE('C1 - summary'!G28:K28)</f>
        <v>6.8</v>
      </c>
      <c r="C31" s="448"/>
      <c r="D31" s="447">
        <v>270</v>
      </c>
      <c r="E31" s="485"/>
      <c r="F31" s="493">
        <v>210</v>
      </c>
      <c r="G31" s="493">
        <v>350</v>
      </c>
      <c r="H31" s="449">
        <f t="shared" si="0"/>
        <v>0.25925925925925924</v>
      </c>
      <c r="I31" s="485"/>
      <c r="J31" s="450">
        <f t="shared" si="1"/>
        <v>25.185185185185187</v>
      </c>
      <c r="K31" s="535"/>
      <c r="L31" s="450">
        <f t="shared" si="2"/>
        <v>19.428571428571427</v>
      </c>
      <c r="M31" s="450">
        <f t="shared" si="3"/>
        <v>32.38095238095238</v>
      </c>
      <c r="N31" s="496"/>
    </row>
    <row r="32" spans="1:14" ht="12.75" customHeight="1">
      <c r="A32" s="636" t="s">
        <v>405</v>
      </c>
      <c r="B32" s="447">
        <f>AVERAGE('C1 - summary'!G29:K29)</f>
        <v>1.6</v>
      </c>
      <c r="C32" s="448"/>
      <c r="D32" s="447">
        <v>50</v>
      </c>
      <c r="E32" s="485"/>
      <c r="F32" s="485">
        <v>40</v>
      </c>
      <c r="G32" s="493">
        <v>70</v>
      </c>
      <c r="H32" s="449">
        <f>AVERAGE((D32-F32)/D32,(G32-D32)/D32)</f>
        <v>0.30000000000000004</v>
      </c>
      <c r="I32" s="485"/>
      <c r="J32" s="450">
        <f>1000*B32/D32</f>
        <v>32</v>
      </c>
      <c r="K32" s="535"/>
      <c r="L32" s="450">
        <f>1000*B32/G32</f>
        <v>22.857142857142858</v>
      </c>
      <c r="M32" s="450">
        <f>1000*B32/F32</f>
        <v>40</v>
      </c>
      <c r="N32" s="496"/>
    </row>
    <row r="33" spans="1:14" ht="12.75" customHeight="1">
      <c r="A33" s="497" t="s">
        <v>58</v>
      </c>
      <c r="B33" s="447">
        <f>AVERAGE('C1 - summary'!G30:K30)</f>
        <v>19.600000000000001</v>
      </c>
      <c r="C33" s="448"/>
      <c r="D33" s="447">
        <v>1600</v>
      </c>
      <c r="E33" s="485"/>
      <c r="F33" s="493">
        <v>1500</v>
      </c>
      <c r="G33" s="493">
        <v>1800</v>
      </c>
      <c r="H33" s="449">
        <f t="shared" si="0"/>
        <v>9.375E-2</v>
      </c>
      <c r="I33" s="485"/>
      <c r="J33" s="450">
        <f t="shared" si="1"/>
        <v>12.25</v>
      </c>
      <c r="K33" s="535"/>
      <c r="L33" s="450">
        <f t="shared" si="2"/>
        <v>10.888888888888889</v>
      </c>
      <c r="M33" s="450">
        <f t="shared" si="3"/>
        <v>13.066666666666666</v>
      </c>
      <c r="N33" s="496"/>
    </row>
    <row r="34" spans="1:14" ht="12.75" customHeight="1">
      <c r="A34" s="495" t="s">
        <v>57</v>
      </c>
      <c r="B34" s="447">
        <f>AVERAGE('C1 - summary'!G31:K31)</f>
        <v>43</v>
      </c>
      <c r="C34" s="448"/>
      <c r="D34" s="447">
        <v>3600</v>
      </c>
      <c r="E34" s="485"/>
      <c r="F34" s="493">
        <v>3300</v>
      </c>
      <c r="G34" s="493">
        <v>4100</v>
      </c>
      <c r="H34" s="449">
        <f t="shared" si="0"/>
        <v>0.1111111111111111</v>
      </c>
      <c r="I34" s="485"/>
      <c r="J34" s="450">
        <f t="shared" si="1"/>
        <v>11.944444444444445</v>
      </c>
      <c r="K34" s="535"/>
      <c r="L34" s="450">
        <f t="shared" si="2"/>
        <v>10.487804878048781</v>
      </c>
      <c r="M34" s="450">
        <f t="shared" si="3"/>
        <v>13.030303030303031</v>
      </c>
      <c r="N34" s="496"/>
    </row>
    <row r="35" spans="1:14" ht="12.75" customHeight="1">
      <c r="A35" s="497" t="s">
        <v>56</v>
      </c>
      <c r="B35" s="447">
        <f>AVERAGE('C1 - summary'!G32:K32)</f>
        <v>0.8</v>
      </c>
      <c r="C35" s="448"/>
      <c r="D35" s="278">
        <v>30</v>
      </c>
      <c r="E35" s="485"/>
      <c r="F35" s="278">
        <v>20</v>
      </c>
      <c r="G35" s="278">
        <v>50</v>
      </c>
      <c r="H35" s="449">
        <f t="shared" si="0"/>
        <v>0.5</v>
      </c>
      <c r="I35" s="485"/>
      <c r="J35" s="450">
        <f t="shared" si="1"/>
        <v>26.666666666666668</v>
      </c>
      <c r="K35" s="278"/>
      <c r="L35" s="450">
        <f t="shared" si="2"/>
        <v>16</v>
      </c>
      <c r="M35" s="450">
        <f t="shared" si="3"/>
        <v>40</v>
      </c>
      <c r="N35" s="496"/>
    </row>
    <row r="36" spans="1:14" ht="12.75" customHeight="1">
      <c r="A36" s="495" t="s">
        <v>55</v>
      </c>
      <c r="B36" s="447">
        <f>AVERAGE('C1 - summary'!G33:K33)</f>
        <v>10.4</v>
      </c>
      <c r="C36" s="448"/>
      <c r="D36" s="447">
        <v>1500</v>
      </c>
      <c r="E36" s="485"/>
      <c r="F36" s="493">
        <v>1300</v>
      </c>
      <c r="G36" s="493">
        <v>1800</v>
      </c>
      <c r="H36" s="449">
        <f t="shared" ref="H36:H44" si="4">AVERAGE((D36-F36)/D36,(G36-D36)/D36)</f>
        <v>0.16666666666666669</v>
      </c>
      <c r="I36" s="485"/>
      <c r="J36" s="450">
        <f t="shared" ref="J36:J44" si="5">1000*B36/D36</f>
        <v>6.9333333333333336</v>
      </c>
      <c r="K36" s="535"/>
      <c r="L36" s="450">
        <f t="shared" ref="L36:L44" si="6">1000*B36/G36</f>
        <v>5.7777777777777777</v>
      </c>
      <c r="M36" s="450">
        <f t="shared" ref="M36:M44" si="7">1000*B36/F36</f>
        <v>8</v>
      </c>
      <c r="N36" s="496"/>
    </row>
    <row r="37" spans="1:14" ht="12.75" customHeight="1">
      <c r="A37" s="495" t="s">
        <v>54</v>
      </c>
      <c r="B37" s="447">
        <f>AVERAGE('C1 - summary'!G34:K34)</f>
        <v>28.4</v>
      </c>
      <c r="C37" s="448"/>
      <c r="D37" s="447">
        <v>2700</v>
      </c>
      <c r="E37" s="485"/>
      <c r="F37" s="493">
        <v>2400</v>
      </c>
      <c r="G37" s="493">
        <v>3200</v>
      </c>
      <c r="H37" s="449">
        <f t="shared" si="4"/>
        <v>0.14814814814814814</v>
      </c>
      <c r="I37" s="485"/>
      <c r="J37" s="450">
        <f t="shared" si="5"/>
        <v>10.518518518518519</v>
      </c>
      <c r="K37" s="535"/>
      <c r="L37" s="450">
        <f t="shared" si="6"/>
        <v>8.875</v>
      </c>
      <c r="M37" s="450">
        <f t="shared" si="7"/>
        <v>11.833333333333334</v>
      </c>
      <c r="N37" s="496"/>
    </row>
    <row r="38" spans="1:14" ht="12.75" customHeight="1">
      <c r="A38" s="495" t="s">
        <v>53</v>
      </c>
      <c r="B38" s="447">
        <f>AVERAGE('C1 - summary'!G35:K35)</f>
        <v>11</v>
      </c>
      <c r="C38" s="448"/>
      <c r="D38" s="447">
        <v>510</v>
      </c>
      <c r="E38" s="485"/>
      <c r="F38" s="493">
        <v>450</v>
      </c>
      <c r="G38" s="493">
        <v>600</v>
      </c>
      <c r="H38" s="449">
        <f t="shared" si="4"/>
        <v>0.14705882352941177</v>
      </c>
      <c r="I38" s="485"/>
      <c r="J38" s="450">
        <f t="shared" si="5"/>
        <v>21.568627450980394</v>
      </c>
      <c r="K38" s="535"/>
      <c r="L38" s="450">
        <f t="shared" si="6"/>
        <v>18.333333333333332</v>
      </c>
      <c r="M38" s="450">
        <f t="shared" si="7"/>
        <v>24.444444444444443</v>
      </c>
      <c r="N38" s="496"/>
    </row>
    <row r="39" spans="1:14" ht="12.75" customHeight="1">
      <c r="A39" s="495" t="s">
        <v>52</v>
      </c>
      <c r="B39" s="447">
        <f>AVERAGE('C1 - summary'!G36:K36)</f>
        <v>1.6</v>
      </c>
      <c r="C39" s="448"/>
      <c r="D39" s="447">
        <v>170</v>
      </c>
      <c r="E39" s="485"/>
      <c r="F39" s="493">
        <v>120</v>
      </c>
      <c r="G39" s="493">
        <v>260</v>
      </c>
      <c r="H39" s="449">
        <f t="shared" si="4"/>
        <v>0.41176470588235292</v>
      </c>
      <c r="I39" s="485"/>
      <c r="J39" s="450">
        <f t="shared" si="5"/>
        <v>9.4117647058823533</v>
      </c>
      <c r="K39" s="535"/>
      <c r="L39" s="450">
        <f t="shared" si="6"/>
        <v>6.1538461538461542</v>
      </c>
      <c r="M39" s="450">
        <f t="shared" si="7"/>
        <v>13.333333333333334</v>
      </c>
      <c r="N39" s="496"/>
    </row>
    <row r="40" spans="1:14" ht="12.75" customHeight="1">
      <c r="A40" s="495" t="s">
        <v>51</v>
      </c>
      <c r="B40" s="447">
        <f>AVERAGE('C1 - summary'!G37:K37)</f>
        <v>14.8</v>
      </c>
      <c r="C40" s="448"/>
      <c r="D40" s="447">
        <v>940</v>
      </c>
      <c r="E40" s="485"/>
      <c r="F40" s="493">
        <v>850</v>
      </c>
      <c r="G40" s="493">
        <v>1100</v>
      </c>
      <c r="H40" s="449">
        <f t="shared" si="4"/>
        <v>0.13297872340425532</v>
      </c>
      <c r="I40" s="485"/>
      <c r="J40" s="450">
        <f t="shared" si="5"/>
        <v>15.74468085106383</v>
      </c>
      <c r="K40" s="535"/>
      <c r="L40" s="450">
        <f t="shared" si="6"/>
        <v>13.454545454545455</v>
      </c>
      <c r="M40" s="450">
        <f t="shared" si="7"/>
        <v>17.411764705882351</v>
      </c>
      <c r="N40" s="496"/>
    </row>
    <row r="41" spans="1:14" ht="12.75" customHeight="1">
      <c r="A41" s="495" t="s">
        <v>50</v>
      </c>
      <c r="B41" s="447">
        <f>AVERAGE('C1 - summary'!G38:K38)</f>
        <v>43</v>
      </c>
      <c r="C41" s="448"/>
      <c r="D41" s="447">
        <v>4000</v>
      </c>
      <c r="E41" s="485"/>
      <c r="F41" s="493">
        <v>3600</v>
      </c>
      <c r="G41" s="493">
        <v>4700</v>
      </c>
      <c r="H41" s="449">
        <f t="shared" si="4"/>
        <v>0.13750000000000001</v>
      </c>
      <c r="I41" s="485"/>
      <c r="J41" s="450">
        <f t="shared" si="5"/>
        <v>10.75</v>
      </c>
      <c r="K41" s="535"/>
      <c r="L41" s="450">
        <f t="shared" si="6"/>
        <v>9.1489361702127656</v>
      </c>
      <c r="M41" s="450">
        <f t="shared" si="7"/>
        <v>11.944444444444445</v>
      </c>
      <c r="N41" s="496"/>
    </row>
    <row r="42" spans="1:14" ht="12.75" customHeight="1">
      <c r="A42" s="495" t="s">
        <v>49</v>
      </c>
      <c r="B42" s="447">
        <f>AVERAGE('C1 - summary'!G39:K39)</f>
        <v>10</v>
      </c>
      <c r="C42" s="448"/>
      <c r="D42" s="447">
        <v>1000</v>
      </c>
      <c r="E42" s="485"/>
      <c r="F42" s="493">
        <v>840</v>
      </c>
      <c r="G42" s="493">
        <v>1300</v>
      </c>
      <c r="H42" s="449">
        <f t="shared" si="4"/>
        <v>0.22999999999999998</v>
      </c>
      <c r="I42" s="485"/>
      <c r="J42" s="450">
        <f t="shared" si="5"/>
        <v>10</v>
      </c>
      <c r="K42" s="535"/>
      <c r="L42" s="450">
        <f t="shared" si="6"/>
        <v>7.6923076923076925</v>
      </c>
      <c r="M42" s="450">
        <f t="shared" si="7"/>
        <v>11.904761904761905</v>
      </c>
      <c r="N42" s="496"/>
    </row>
    <row r="43" spans="1:14" ht="12.75" customHeight="1">
      <c r="A43" s="495" t="s">
        <v>48</v>
      </c>
      <c r="B43" s="447">
        <f>AVERAGE('C1 - summary'!G40:K40)</f>
        <v>13.4</v>
      </c>
      <c r="C43" s="448"/>
      <c r="D43" s="447">
        <v>1100</v>
      </c>
      <c r="E43" s="485"/>
      <c r="F43" s="493">
        <v>940</v>
      </c>
      <c r="G43" s="493">
        <v>1400</v>
      </c>
      <c r="H43" s="449">
        <f t="shared" si="4"/>
        <v>0.20909090909090908</v>
      </c>
      <c r="I43" s="485"/>
      <c r="J43" s="450">
        <f t="shared" si="5"/>
        <v>12.181818181818182</v>
      </c>
      <c r="K43" s="535"/>
      <c r="L43" s="450">
        <f t="shared" si="6"/>
        <v>9.5714285714285712</v>
      </c>
      <c r="M43" s="450">
        <f t="shared" si="7"/>
        <v>14.25531914893617</v>
      </c>
      <c r="N43" s="496"/>
    </row>
    <row r="44" spans="1:14" ht="12.75" customHeight="1">
      <c r="A44" s="495" t="s">
        <v>47</v>
      </c>
      <c r="B44" s="447">
        <f>AVERAGE('C1 - summary'!G41:K41)</f>
        <v>16.399999999999999</v>
      </c>
      <c r="C44" s="498"/>
      <c r="D44" s="447">
        <v>1300</v>
      </c>
      <c r="E44" s="485"/>
      <c r="F44" s="493">
        <v>1100</v>
      </c>
      <c r="G44" s="493">
        <v>1400</v>
      </c>
      <c r="H44" s="449">
        <f t="shared" si="4"/>
        <v>0.11538461538461539</v>
      </c>
      <c r="I44" s="485"/>
      <c r="J44" s="450">
        <f t="shared" si="5"/>
        <v>12.615384615384615</v>
      </c>
      <c r="K44" s="535"/>
      <c r="L44" s="450">
        <f t="shared" si="6"/>
        <v>11.714285714285714</v>
      </c>
      <c r="M44" s="450">
        <f t="shared" si="7"/>
        <v>14.909090909090908</v>
      </c>
      <c r="N44" s="496"/>
    </row>
    <row r="45" spans="1:14" ht="6" customHeight="1" thickBot="1">
      <c r="A45" s="499"/>
      <c r="B45" s="500"/>
      <c r="C45" s="501"/>
      <c r="D45" s="501"/>
      <c r="E45" s="501"/>
      <c r="F45" s="501"/>
      <c r="G45" s="501"/>
      <c r="H45" s="501"/>
      <c r="I45" s="501"/>
      <c r="J45" s="501"/>
      <c r="K45" s="501"/>
      <c r="L45" s="501"/>
      <c r="M45" s="501"/>
      <c r="N45" s="502"/>
    </row>
    <row r="46" spans="1:14" ht="6" customHeight="1">
      <c r="A46" s="496"/>
      <c r="B46" s="496"/>
      <c r="C46" s="496"/>
      <c r="D46" s="496"/>
      <c r="E46" s="496"/>
      <c r="F46" s="496"/>
      <c r="G46" s="496"/>
      <c r="H46" s="496"/>
      <c r="I46" s="496"/>
      <c r="J46" s="496"/>
      <c r="K46" s="496"/>
      <c r="L46" s="496"/>
      <c r="M46" s="496"/>
      <c r="N46" s="496"/>
    </row>
    <row r="47" spans="1:14" ht="11.25" customHeight="1">
      <c r="A47" s="421" t="s">
        <v>195</v>
      </c>
      <c r="B47" s="496"/>
      <c r="C47" s="496"/>
      <c r="D47" s="496"/>
      <c r="E47" s="496"/>
      <c r="F47" s="496"/>
      <c r="G47" s="496"/>
      <c r="H47" s="496"/>
      <c r="I47" s="496"/>
      <c r="J47" s="496"/>
      <c r="K47" s="496"/>
      <c r="L47" s="496"/>
      <c r="M47" s="496"/>
      <c r="N47" s="496"/>
    </row>
    <row r="48" spans="1:14" ht="11.25" customHeight="1">
      <c r="A48" s="1187" t="s">
        <v>522</v>
      </c>
      <c r="B48" s="1187"/>
      <c r="C48" s="1187"/>
      <c r="D48" s="1187"/>
      <c r="E48" s="1187"/>
      <c r="F48" s="503"/>
      <c r="G48" s="503"/>
      <c r="H48" s="496"/>
      <c r="I48" s="496"/>
      <c r="J48" s="496"/>
      <c r="K48" s="496"/>
      <c r="L48" s="496"/>
      <c r="M48" s="496"/>
      <c r="N48" s="496"/>
    </row>
    <row r="49" spans="1:14" ht="11.25" customHeight="1">
      <c r="A49" s="1211" t="s">
        <v>594</v>
      </c>
      <c r="B49" s="1211"/>
      <c r="C49" s="1211"/>
      <c r="D49" s="1211"/>
      <c r="E49" s="1211"/>
      <c r="F49" s="1211"/>
      <c r="G49" s="1211"/>
      <c r="H49" s="1211"/>
      <c r="I49" s="1211"/>
      <c r="J49" s="1211"/>
      <c r="K49" s="1211"/>
      <c r="L49" s="1211"/>
      <c r="M49" s="1211"/>
      <c r="N49" s="496"/>
    </row>
    <row r="50" spans="1:14" ht="11.25" customHeight="1">
      <c r="A50" s="1211"/>
      <c r="B50" s="1211"/>
      <c r="C50" s="1211"/>
      <c r="D50" s="1211"/>
      <c r="E50" s="1211"/>
      <c r="F50" s="1211"/>
      <c r="G50" s="1211"/>
      <c r="H50" s="1211"/>
      <c r="I50" s="1211"/>
      <c r="J50" s="1211"/>
      <c r="K50" s="1211"/>
      <c r="L50" s="1211"/>
      <c r="M50" s="1211"/>
      <c r="N50" s="496"/>
    </row>
    <row r="51" spans="1:14" ht="11.25" customHeight="1">
      <c r="A51" s="496"/>
      <c r="B51" s="496"/>
      <c r="C51" s="496"/>
      <c r="D51" s="496"/>
      <c r="E51" s="496"/>
      <c r="F51" s="496"/>
      <c r="G51" s="496"/>
      <c r="H51" s="496"/>
      <c r="I51" s="496"/>
      <c r="J51" s="496"/>
      <c r="K51" s="496"/>
      <c r="L51" s="496"/>
      <c r="M51" s="496"/>
      <c r="N51" s="496"/>
    </row>
    <row r="52" spans="1:14" ht="15">
      <c r="A52" s="1192" t="s">
        <v>704</v>
      </c>
      <c r="B52" s="1192"/>
      <c r="C52" s="496"/>
      <c r="D52" s="496"/>
      <c r="E52" s="496"/>
      <c r="F52" s="496"/>
      <c r="G52" s="496"/>
      <c r="H52" s="496"/>
      <c r="I52" s="496"/>
      <c r="J52" s="496"/>
      <c r="K52" s="496"/>
      <c r="L52" s="496"/>
      <c r="M52" s="496"/>
      <c r="N52" s="496"/>
    </row>
  </sheetData>
  <mergeCells count="11">
    <mergeCell ref="A1:M2"/>
    <mergeCell ref="A49:M50"/>
    <mergeCell ref="O1:P1"/>
    <mergeCell ref="A52:B52"/>
    <mergeCell ref="B5:B8"/>
    <mergeCell ref="D5:H5"/>
    <mergeCell ref="J5:M5"/>
    <mergeCell ref="F7:H7"/>
    <mergeCell ref="J6:M6"/>
    <mergeCell ref="L7:M7"/>
    <mergeCell ref="A48:E48"/>
  </mergeCells>
  <phoneticPr fontId="36" type="noConversion"/>
  <hyperlinks>
    <hyperlink ref="O1" location="Contents!A1" display="back to contents"/>
  </hyperlinks>
  <pageMargins left="0.75" right="0.75" top="1" bottom="1" header="0.5" footer="0.5"/>
  <pageSetup paperSize="9" scale="71" orientation="landscape" r:id="rId1"/>
  <headerFooter alignWithMargins="0"/>
  <ignoredErrors>
    <ignoredError sqref="B11:B12 B13:B44"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7"/>
  <sheetViews>
    <sheetView showGridLines="0" zoomScaleNormal="100" workbookViewId="0">
      <selection sqref="A1:J1"/>
    </sheetView>
  </sheetViews>
  <sheetFormatPr defaultRowHeight="11.25"/>
  <cols>
    <col min="1" max="1" width="15.5" customWidth="1"/>
    <col min="11" max="11" width="2" customWidth="1"/>
    <col min="13" max="13" width="2.5" customWidth="1"/>
  </cols>
  <sheetData>
    <row r="1" spans="1:16" ht="18" customHeight="1">
      <c r="A1" s="1196" t="s">
        <v>552</v>
      </c>
      <c r="B1" s="1196"/>
      <c r="C1" s="1196"/>
      <c r="D1" s="1196"/>
      <c r="E1" s="1196"/>
      <c r="F1" s="1196"/>
      <c r="G1" s="1196"/>
      <c r="H1" s="1196"/>
      <c r="I1" s="1196"/>
      <c r="J1" s="1196"/>
      <c r="K1" s="916"/>
      <c r="L1" s="1013" t="s">
        <v>1376</v>
      </c>
      <c r="M1" s="1013"/>
      <c r="N1" s="1013"/>
      <c r="O1" s="1013"/>
      <c r="P1" s="1013"/>
    </row>
    <row r="2" spans="1:16" ht="15" customHeight="1"/>
    <row r="3" spans="1:16" s="697" customFormat="1" ht="12.75">
      <c r="A3" s="701" t="s">
        <v>551</v>
      </c>
    </row>
    <row r="4" spans="1:16" ht="12.75" customHeight="1">
      <c r="A4" s="1198" t="s">
        <v>753</v>
      </c>
      <c r="B4" s="1198"/>
      <c r="C4" s="1198"/>
      <c r="D4" s="1198"/>
      <c r="E4" s="1198"/>
      <c r="F4" s="1198"/>
      <c r="G4" s="1198"/>
      <c r="H4" s="1198"/>
      <c r="I4" s="1198"/>
      <c r="J4" s="1198"/>
      <c r="K4" s="1198"/>
    </row>
    <row r="5" spans="1:16" s="697" customFormat="1" ht="12.75" customHeight="1">
      <c r="A5" s="1198"/>
      <c r="B5" s="1198"/>
      <c r="C5" s="1198"/>
      <c r="D5" s="1198"/>
      <c r="E5" s="1198"/>
      <c r="F5" s="1198"/>
      <c r="G5" s="1198"/>
      <c r="H5" s="1198"/>
      <c r="I5" s="1198"/>
      <c r="J5" s="1198"/>
      <c r="K5" s="1198"/>
    </row>
    <row r="6" spans="1:16" s="697" customFormat="1" ht="12.75" customHeight="1">
      <c r="A6" s="1198"/>
      <c r="B6" s="1198"/>
      <c r="C6" s="1198"/>
      <c r="D6" s="1198"/>
      <c r="E6" s="1198"/>
      <c r="F6" s="1198"/>
      <c r="G6" s="1198"/>
      <c r="H6" s="1198"/>
      <c r="I6" s="1198"/>
      <c r="J6" s="1198"/>
      <c r="K6" s="1198"/>
    </row>
    <row r="65" spans="1:2">
      <c r="A65" s="1194" t="s">
        <v>704</v>
      </c>
      <c r="B65" s="1195"/>
    </row>
    <row r="66" spans="1:2">
      <c r="A66" s="173"/>
      <c r="B66" s="173"/>
    </row>
    <row r="67" spans="1:2" ht="5.25" customHeight="1"/>
  </sheetData>
  <mergeCells count="4">
    <mergeCell ref="A65:B65"/>
    <mergeCell ref="A4:K6"/>
    <mergeCell ref="A1:J1"/>
    <mergeCell ref="L1:P1"/>
  </mergeCells>
  <phoneticPr fontId="36" type="noConversion"/>
  <hyperlinks>
    <hyperlink ref="L1" location="Contents!A1" display="back to contents"/>
  </hyperlinks>
  <pageMargins left="0.75" right="0.75" top="1" bottom="1" header="0.5" footer="0.5"/>
  <pageSetup paperSize="9" scale="95"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showGridLines="0" zoomScaleNormal="100" workbookViewId="0">
      <selection sqref="A1:I1"/>
    </sheetView>
  </sheetViews>
  <sheetFormatPr defaultRowHeight="15"/>
  <cols>
    <col min="1" max="1" width="9.1640625" style="4" customWidth="1"/>
    <col min="2" max="2" width="15.1640625" style="4" customWidth="1"/>
    <col min="3" max="3" width="14.33203125" style="4" customWidth="1"/>
    <col min="4" max="4" width="20.83203125" style="4" customWidth="1"/>
    <col min="5" max="5" width="3" style="4" customWidth="1"/>
    <col min="6" max="6" width="16.1640625" style="4" customWidth="1"/>
    <col min="7" max="7" width="2.5" style="4" customWidth="1"/>
    <col min="8" max="8" width="15.1640625" style="4" customWidth="1"/>
    <col min="9" max="9" width="14.33203125" style="4" customWidth="1"/>
    <col min="10" max="10" width="20.83203125" style="4" customWidth="1"/>
    <col min="11" max="11" width="2.6640625" style="4" customWidth="1"/>
    <col min="12" max="16384" width="9.33203125" style="4"/>
  </cols>
  <sheetData>
    <row r="1" spans="1:14" ht="18" customHeight="1">
      <c r="A1" s="1237" t="s">
        <v>754</v>
      </c>
      <c r="B1" s="1237"/>
      <c r="C1" s="1237"/>
      <c r="D1" s="1237"/>
      <c r="E1" s="1237"/>
      <c r="F1" s="1237"/>
      <c r="G1" s="1237"/>
      <c r="H1" s="1237"/>
      <c r="I1" s="1237"/>
      <c r="J1" s="921"/>
      <c r="K1" s="1373" t="s">
        <v>1376</v>
      </c>
      <c r="L1" s="1373"/>
      <c r="M1" s="1373"/>
      <c r="N1" s="1373"/>
    </row>
    <row r="2" spans="1:14" ht="15" customHeight="1">
      <c r="A2" s="13"/>
      <c r="B2" s="9"/>
      <c r="C2" s="9"/>
      <c r="D2" s="9"/>
      <c r="E2" s="594"/>
      <c r="F2" s="9"/>
      <c r="G2" s="594"/>
      <c r="H2" s="9"/>
      <c r="I2" s="9"/>
      <c r="J2" s="9"/>
    </row>
    <row r="3" spans="1:14" ht="15" customHeight="1">
      <c r="A3" s="894"/>
      <c r="B3" s="1231" t="s">
        <v>395</v>
      </c>
      <c r="C3" s="1231"/>
      <c r="D3" s="1231"/>
      <c r="E3" s="1233"/>
      <c r="F3" s="594"/>
      <c r="G3" s="1233"/>
      <c r="H3" s="1231" t="s">
        <v>396</v>
      </c>
      <c r="I3" s="1231"/>
      <c r="J3" s="1231"/>
    </row>
    <row r="4" spans="1:14" ht="12.75" customHeight="1">
      <c r="A4" s="532"/>
      <c r="B4" s="1232"/>
      <c r="C4" s="1232"/>
      <c r="D4" s="1232"/>
      <c r="E4" s="1234"/>
      <c r="F4" s="594"/>
      <c r="G4" s="1234"/>
      <c r="H4" s="1232"/>
      <c r="I4" s="1232"/>
      <c r="J4" s="1232"/>
    </row>
    <row r="5" spans="1:14" s="32" customFormat="1" ht="12.75" customHeight="1">
      <c r="A5" s="1238" t="s">
        <v>16</v>
      </c>
      <c r="B5" s="1228" t="s">
        <v>222</v>
      </c>
      <c r="C5" s="1228" t="s">
        <v>252</v>
      </c>
      <c r="D5" s="1228" t="s">
        <v>393</v>
      </c>
      <c r="E5" s="595"/>
      <c r="F5" s="1230" t="s">
        <v>394</v>
      </c>
      <c r="G5" s="600"/>
      <c r="H5" s="1228" t="s">
        <v>222</v>
      </c>
      <c r="I5" s="1228" t="s">
        <v>252</v>
      </c>
      <c r="J5" s="1228" t="s">
        <v>393</v>
      </c>
    </row>
    <row r="6" spans="1:14" ht="12.75" customHeight="1">
      <c r="A6" s="1238"/>
      <c r="B6" s="1229"/>
      <c r="C6" s="1229"/>
      <c r="D6" s="1229"/>
      <c r="E6" s="594"/>
      <c r="F6" s="1230"/>
      <c r="G6" s="594"/>
      <c r="H6" s="1229"/>
      <c r="I6" s="1229"/>
      <c r="J6" s="1229"/>
    </row>
    <row r="7" spans="1:14" ht="12.75" customHeight="1">
      <c r="A7" s="1238"/>
      <c r="B7" s="1229"/>
      <c r="C7" s="1229"/>
      <c r="D7" s="1229"/>
      <c r="E7" s="594"/>
      <c r="F7" s="1230"/>
      <c r="G7" s="594"/>
      <c r="H7" s="1229"/>
      <c r="I7" s="1229"/>
      <c r="J7" s="1229"/>
    </row>
    <row r="8" spans="1:14" ht="12.75" customHeight="1">
      <c r="A8" s="1238"/>
      <c r="B8" s="1229"/>
      <c r="C8" s="1229"/>
      <c r="D8" s="1229"/>
      <c r="E8" s="594"/>
      <c r="F8" s="1230"/>
      <c r="G8" s="594"/>
      <c r="H8" s="1229"/>
      <c r="I8" s="1229"/>
      <c r="J8" s="1229"/>
    </row>
    <row r="9" spans="1:14" ht="12.75" customHeight="1">
      <c r="A9" s="1238"/>
      <c r="B9" s="1229"/>
      <c r="C9" s="1229"/>
      <c r="D9" s="1229"/>
      <c r="E9" s="594"/>
      <c r="F9" s="1230"/>
      <c r="G9" s="594"/>
      <c r="H9" s="1229"/>
      <c r="I9" s="1229"/>
      <c r="J9" s="1229"/>
    </row>
    <row r="10" spans="1:14" ht="12.75" customHeight="1">
      <c r="A10" s="1238"/>
      <c r="B10" s="1229"/>
      <c r="C10" s="1229"/>
      <c r="D10" s="1229"/>
      <c r="E10" s="594"/>
      <c r="F10" s="1230"/>
      <c r="G10" s="594"/>
      <c r="H10" s="1229"/>
      <c r="I10" s="1229"/>
      <c r="J10" s="1229"/>
    </row>
    <row r="11" spans="1:14" ht="12.75" customHeight="1">
      <c r="A11" s="1238"/>
      <c r="B11" s="1230"/>
      <c r="C11" s="1230"/>
      <c r="D11" s="1230"/>
      <c r="E11" s="594"/>
      <c r="F11" s="1230"/>
      <c r="G11" s="594"/>
      <c r="H11" s="1230"/>
      <c r="I11" s="1230"/>
      <c r="J11" s="1230"/>
    </row>
    <row r="12" spans="1:14" s="32" customFormat="1" ht="12.75">
      <c r="A12" s="596"/>
      <c r="B12" s="595"/>
      <c r="C12" s="595"/>
      <c r="D12" s="595"/>
      <c r="E12" s="595"/>
      <c r="F12" s="595"/>
      <c r="G12" s="600"/>
      <c r="H12" s="595"/>
    </row>
    <row r="13" spans="1:14" s="32" customFormat="1" ht="12.75" customHeight="1">
      <c r="A13" s="139">
        <v>1979</v>
      </c>
      <c r="B13" s="140"/>
      <c r="C13" s="825">
        <v>339</v>
      </c>
      <c r="D13" s="140"/>
      <c r="E13" s="140"/>
      <c r="F13" s="597">
        <v>5203600</v>
      </c>
      <c r="G13" s="140"/>
      <c r="H13" s="140"/>
      <c r="I13" s="599">
        <f t="shared" ref="I13:I29" si="0">1000000*C13/F13</f>
        <v>65.147205780613419</v>
      </c>
    </row>
    <row r="14" spans="1:14" s="32" customFormat="1" ht="12.75" customHeight="1">
      <c r="A14" s="139">
        <v>1980</v>
      </c>
      <c r="B14" s="140"/>
      <c r="C14" s="825">
        <v>306</v>
      </c>
      <c r="D14" s="140"/>
      <c r="E14" s="140"/>
      <c r="F14" s="597">
        <v>5193900</v>
      </c>
      <c r="G14" s="140"/>
      <c r="H14" s="140"/>
      <c r="I14" s="599">
        <f t="shared" si="0"/>
        <v>58.915265985097903</v>
      </c>
    </row>
    <row r="15" spans="1:14" s="32" customFormat="1" ht="12.75" customHeight="1">
      <c r="A15" s="139">
        <v>1981</v>
      </c>
      <c r="B15" s="140"/>
      <c r="C15" s="825">
        <v>307</v>
      </c>
      <c r="D15" s="140"/>
      <c r="E15" s="140"/>
      <c r="F15" s="597">
        <v>5180200</v>
      </c>
      <c r="G15" s="140"/>
      <c r="H15" s="140"/>
      <c r="I15" s="599">
        <f t="shared" si="0"/>
        <v>59.264121076406319</v>
      </c>
    </row>
    <row r="16" spans="1:14" s="32" customFormat="1" ht="12.75" customHeight="1">
      <c r="A16" s="139">
        <v>1982</v>
      </c>
      <c r="B16" s="140"/>
      <c r="C16" s="825">
        <v>265</v>
      </c>
      <c r="D16" s="140"/>
      <c r="E16" s="140"/>
      <c r="F16" s="597">
        <v>5164540</v>
      </c>
      <c r="G16" s="140"/>
      <c r="H16" s="140"/>
      <c r="I16" s="599">
        <f t="shared" si="0"/>
        <v>51.31144303268055</v>
      </c>
    </row>
    <row r="17" spans="1:10" s="32" customFormat="1" ht="12.75" customHeight="1">
      <c r="A17" s="139">
        <v>1983</v>
      </c>
      <c r="B17" s="140"/>
      <c r="C17" s="825">
        <v>212</v>
      </c>
      <c r="D17" s="140"/>
      <c r="E17" s="140"/>
      <c r="F17" s="597">
        <v>5148120</v>
      </c>
      <c r="G17" s="140"/>
      <c r="H17" s="140"/>
      <c r="I17" s="599">
        <f t="shared" si="0"/>
        <v>41.180081272386815</v>
      </c>
    </row>
    <row r="18" spans="1:10" s="32" customFormat="1" ht="12.75" customHeight="1">
      <c r="A18" s="139">
        <v>1984</v>
      </c>
      <c r="B18" s="140"/>
      <c r="C18" s="825">
        <v>201</v>
      </c>
      <c r="D18" s="140"/>
      <c r="E18" s="140"/>
      <c r="F18" s="597">
        <v>5138880</v>
      </c>
      <c r="G18" s="140"/>
      <c r="H18" s="140"/>
      <c r="I18" s="599">
        <f t="shared" si="0"/>
        <v>39.113581169437701</v>
      </c>
    </row>
    <row r="19" spans="1:10" s="32" customFormat="1" ht="12.75" customHeight="1">
      <c r="A19" s="139">
        <v>1985</v>
      </c>
      <c r="B19" s="140"/>
      <c r="C19" s="825">
        <v>242</v>
      </c>
      <c r="D19" s="140"/>
      <c r="E19" s="140"/>
      <c r="F19" s="597">
        <v>5127890</v>
      </c>
      <c r="G19" s="140"/>
      <c r="H19" s="140"/>
      <c r="I19" s="599">
        <f t="shared" si="0"/>
        <v>47.192900003705226</v>
      </c>
    </row>
    <row r="20" spans="1:10" s="32" customFormat="1" ht="12.75" customHeight="1">
      <c r="A20" s="139">
        <v>1986</v>
      </c>
      <c r="B20" s="140"/>
      <c r="C20" s="825">
        <v>223</v>
      </c>
      <c r="D20" s="140"/>
      <c r="E20" s="140"/>
      <c r="F20" s="597">
        <v>5111760</v>
      </c>
      <c r="G20" s="140"/>
      <c r="H20" s="140"/>
      <c r="I20" s="599">
        <f t="shared" si="0"/>
        <v>43.624896317510995</v>
      </c>
    </row>
    <row r="21" spans="1:10" s="32" customFormat="1" ht="12.75" customHeight="1">
      <c r="A21" s="139">
        <v>1987</v>
      </c>
      <c r="B21" s="140"/>
      <c r="C21" s="825">
        <v>250</v>
      </c>
      <c r="D21" s="140"/>
      <c r="E21" s="140"/>
      <c r="F21" s="597">
        <v>5099020</v>
      </c>
      <c r="G21" s="140"/>
      <c r="H21" s="140"/>
      <c r="I21" s="599">
        <f t="shared" si="0"/>
        <v>49.029029107554003</v>
      </c>
    </row>
    <row r="22" spans="1:10" s="32" customFormat="1" ht="12.75" customHeight="1">
      <c r="A22" s="139">
        <v>1988</v>
      </c>
      <c r="B22" s="140"/>
      <c r="C22" s="825">
        <v>238</v>
      </c>
      <c r="D22" s="140"/>
      <c r="E22" s="140"/>
      <c r="F22" s="597">
        <v>5077440</v>
      </c>
      <c r="G22" s="140"/>
      <c r="H22" s="140"/>
      <c r="I22" s="599">
        <f t="shared" si="0"/>
        <v>46.874015251780428</v>
      </c>
    </row>
    <row r="23" spans="1:10" s="32" customFormat="1" ht="12.75" customHeight="1">
      <c r="A23" s="139">
        <v>1989</v>
      </c>
      <c r="B23" s="140"/>
      <c r="C23" s="825">
        <v>264</v>
      </c>
      <c r="D23" s="140"/>
      <c r="E23" s="140"/>
      <c r="F23" s="597">
        <v>5078190</v>
      </c>
      <c r="G23" s="140"/>
      <c r="H23" s="140"/>
      <c r="I23" s="599">
        <f t="shared" si="0"/>
        <v>51.987026873748327</v>
      </c>
    </row>
    <row r="24" spans="1:10" s="32" customFormat="1" ht="12.75" customHeight="1">
      <c r="A24" s="139">
        <v>1990</v>
      </c>
      <c r="B24" s="140"/>
      <c r="C24" s="825">
        <v>275</v>
      </c>
      <c r="D24" s="140"/>
      <c r="E24" s="140"/>
      <c r="F24" s="597">
        <v>5081270</v>
      </c>
      <c r="G24" s="140"/>
      <c r="H24" s="140"/>
      <c r="I24" s="599">
        <f t="shared" si="0"/>
        <v>54.120328185670118</v>
      </c>
    </row>
    <row r="25" spans="1:10" s="32" customFormat="1" ht="12.75" customHeight="1">
      <c r="A25" s="139">
        <v>1991</v>
      </c>
      <c r="B25" s="140"/>
      <c r="C25" s="825">
        <v>275</v>
      </c>
      <c r="D25" s="140"/>
      <c r="E25" s="140"/>
      <c r="F25" s="597">
        <v>5083330</v>
      </c>
      <c r="G25" s="140"/>
      <c r="H25" s="140"/>
      <c r="I25" s="599">
        <f t="shared" si="0"/>
        <v>54.098396130095821</v>
      </c>
    </row>
    <row r="26" spans="1:10" s="32" customFormat="1" ht="12.75" customHeight="1">
      <c r="A26" s="139">
        <v>1992</v>
      </c>
      <c r="B26" s="140"/>
      <c r="C26" s="825">
        <v>311</v>
      </c>
      <c r="D26" s="140"/>
      <c r="E26" s="140"/>
      <c r="F26" s="597">
        <v>5085620</v>
      </c>
      <c r="G26" s="140"/>
      <c r="H26" s="140"/>
      <c r="I26" s="599">
        <f t="shared" si="0"/>
        <v>61.152819125298393</v>
      </c>
    </row>
    <row r="27" spans="1:10" s="32" customFormat="1" ht="12.75" customHeight="1">
      <c r="A27" s="139">
        <v>1993</v>
      </c>
      <c r="B27" s="140"/>
      <c r="C27" s="825">
        <v>372</v>
      </c>
      <c r="D27" s="140"/>
      <c r="E27" s="140"/>
      <c r="F27" s="597">
        <v>5092460</v>
      </c>
      <c r="G27" s="140"/>
      <c r="H27" s="140"/>
      <c r="I27" s="599">
        <f t="shared" si="0"/>
        <v>73.049174662147564</v>
      </c>
    </row>
    <row r="28" spans="1:10" s="32" customFormat="1" ht="12.75" customHeight="1">
      <c r="A28" s="139">
        <v>1994</v>
      </c>
      <c r="B28" s="140"/>
      <c r="C28" s="825">
        <v>422</v>
      </c>
      <c r="D28" s="140"/>
      <c r="E28" s="140"/>
      <c r="F28" s="597">
        <v>5102210</v>
      </c>
      <c r="G28" s="140"/>
      <c r="H28" s="140"/>
      <c r="I28" s="599">
        <f t="shared" si="0"/>
        <v>82.709257361025905</v>
      </c>
    </row>
    <row r="29" spans="1:10" s="32" customFormat="1" ht="12.75" customHeight="1">
      <c r="A29" s="139">
        <v>1995</v>
      </c>
      <c r="B29" s="140"/>
      <c r="C29" s="825">
        <v>426</v>
      </c>
      <c r="D29" s="140"/>
      <c r="E29" s="140"/>
      <c r="F29" s="597">
        <v>5103690</v>
      </c>
      <c r="G29" s="140"/>
      <c r="H29" s="140"/>
      <c r="I29" s="599">
        <f t="shared" si="0"/>
        <v>83.469019474145171</v>
      </c>
    </row>
    <row r="30" spans="1:10" s="32" customFormat="1" ht="12.75" customHeight="1">
      <c r="A30" s="139">
        <v>1996</v>
      </c>
      <c r="B30" s="825">
        <v>244</v>
      </c>
      <c r="C30" s="825">
        <v>460</v>
      </c>
      <c r="D30" s="825">
        <v>208</v>
      </c>
      <c r="E30" s="139"/>
      <c r="F30" s="597">
        <v>5092190</v>
      </c>
      <c r="G30" s="139"/>
      <c r="H30" s="599">
        <f>1000000*B30/F30</f>
        <v>47.916515291063376</v>
      </c>
      <c r="I30" s="599">
        <f>1000000*C30/F30</f>
        <v>90.334414073316196</v>
      </c>
      <c r="J30" s="599">
        <f>1000000*D30/F30</f>
        <v>40.846865494021237</v>
      </c>
    </row>
    <row r="31" spans="1:10" s="32" customFormat="1" ht="12.75">
      <c r="A31" s="139">
        <v>1997</v>
      </c>
      <c r="B31" s="825">
        <v>224</v>
      </c>
      <c r="C31" s="825">
        <v>447</v>
      </c>
      <c r="D31" s="825">
        <v>188</v>
      </c>
      <c r="E31" s="139"/>
      <c r="F31" s="597">
        <v>5083340</v>
      </c>
      <c r="G31" s="139"/>
      <c r="H31" s="599">
        <f t="shared" ref="H31:H52" si="1">1000000*B31/F31</f>
        <v>44.065515979651174</v>
      </c>
      <c r="I31" s="599">
        <f t="shared" ref="I31:I52" si="2">1000000*C31/F31</f>
        <v>87.934310905821761</v>
      </c>
      <c r="J31" s="599">
        <f t="shared" ref="J31:J52" si="3">1000000*D31/F31</f>
        <v>36.983558054350091</v>
      </c>
    </row>
    <row r="32" spans="1:10" s="32" customFormat="1" ht="12.75">
      <c r="A32" s="139">
        <v>1998</v>
      </c>
      <c r="B32" s="825">
        <v>249</v>
      </c>
      <c r="C32" s="825">
        <v>449</v>
      </c>
      <c r="D32" s="825">
        <v>230</v>
      </c>
      <c r="E32" s="139"/>
      <c r="F32" s="597">
        <v>5077070</v>
      </c>
      <c r="G32" s="139"/>
      <c r="H32" s="599">
        <f t="shared" si="1"/>
        <v>49.044035240798337</v>
      </c>
      <c r="I32" s="599">
        <f t="shared" si="2"/>
        <v>88.436834630997794</v>
      </c>
      <c r="J32" s="599">
        <f t="shared" si="3"/>
        <v>45.301719298729388</v>
      </c>
    </row>
    <row r="33" spans="1:10" s="32" customFormat="1" ht="12.75">
      <c r="A33" s="139">
        <v>1999</v>
      </c>
      <c r="B33" s="825">
        <v>291</v>
      </c>
      <c r="C33" s="825">
        <v>492</v>
      </c>
      <c r="D33" s="825">
        <v>272</v>
      </c>
      <c r="E33" s="139"/>
      <c r="F33" s="597">
        <v>5071950</v>
      </c>
      <c r="G33" s="139"/>
      <c r="H33" s="599">
        <f t="shared" si="1"/>
        <v>57.374382633898207</v>
      </c>
      <c r="I33" s="599">
        <f t="shared" si="2"/>
        <v>97.004110844941295</v>
      </c>
      <c r="J33" s="599">
        <f t="shared" si="3"/>
        <v>53.628288922406568</v>
      </c>
    </row>
    <row r="34" spans="1:10" s="32" customFormat="1" ht="12.75">
      <c r="A34" s="139">
        <v>2000</v>
      </c>
      <c r="B34" s="825">
        <v>292</v>
      </c>
      <c r="C34" s="825">
        <v>495</v>
      </c>
      <c r="D34" s="825">
        <v>320</v>
      </c>
      <c r="E34" s="139"/>
      <c r="F34" s="597">
        <v>5062940</v>
      </c>
      <c r="G34" s="139"/>
      <c r="H34" s="599">
        <f t="shared" si="1"/>
        <v>57.673999691878635</v>
      </c>
      <c r="I34" s="599">
        <f t="shared" si="2"/>
        <v>97.769280299588772</v>
      </c>
      <c r="J34" s="599">
        <f t="shared" si="3"/>
        <v>63.204383223976585</v>
      </c>
    </row>
    <row r="35" spans="1:10" s="32" customFormat="1" ht="12.75">
      <c r="A35" s="139">
        <v>2001</v>
      </c>
      <c r="B35" s="825">
        <v>332</v>
      </c>
      <c r="C35" s="825">
        <v>551</v>
      </c>
      <c r="D35" s="825">
        <v>378</v>
      </c>
      <c r="E35" s="139"/>
      <c r="F35" s="597">
        <v>5064200</v>
      </c>
      <c r="G35" s="139"/>
      <c r="H35" s="599">
        <f t="shared" si="1"/>
        <v>65.558232297302638</v>
      </c>
      <c r="I35" s="599">
        <f t="shared" si="2"/>
        <v>108.8029698669089</v>
      </c>
      <c r="J35" s="599">
        <f t="shared" si="3"/>
        <v>74.641601832471068</v>
      </c>
    </row>
    <row r="36" spans="1:10" s="32" customFormat="1" ht="12.75">
      <c r="A36" s="139">
        <v>2002</v>
      </c>
      <c r="B36" s="825">
        <v>382</v>
      </c>
      <c r="C36" s="825">
        <v>566</v>
      </c>
      <c r="D36" s="825">
        <v>417</v>
      </c>
      <c r="E36" s="139"/>
      <c r="F36" s="597">
        <v>5066000</v>
      </c>
      <c r="G36" s="139"/>
      <c r="H36" s="599">
        <f t="shared" si="1"/>
        <v>75.404658507698386</v>
      </c>
      <c r="I36" s="599">
        <f t="shared" si="2"/>
        <v>111.7252270035531</v>
      </c>
      <c r="J36" s="599">
        <f t="shared" si="3"/>
        <v>82.313462297670739</v>
      </c>
    </row>
    <row r="37" spans="1:10" s="32" customFormat="1" ht="12.75">
      <c r="A37" s="139">
        <v>2003</v>
      </c>
      <c r="B37" s="825">
        <v>317</v>
      </c>
      <c r="C37" s="825">
        <v>493</v>
      </c>
      <c r="D37" s="825">
        <v>331</v>
      </c>
      <c r="E37" s="139"/>
      <c r="F37" s="597">
        <v>5068500</v>
      </c>
      <c r="G37" s="139"/>
      <c r="H37" s="599">
        <f t="shared" si="1"/>
        <v>62.543158725461183</v>
      </c>
      <c r="I37" s="599">
        <f t="shared" si="2"/>
        <v>97.26743612508632</v>
      </c>
      <c r="J37" s="599">
        <f t="shared" si="3"/>
        <v>65.305317154976819</v>
      </c>
    </row>
    <row r="38" spans="1:10" s="32" customFormat="1" ht="12.75">
      <c r="A38" s="139">
        <v>2004</v>
      </c>
      <c r="B38" s="825">
        <v>356</v>
      </c>
      <c r="C38" s="825">
        <v>546</v>
      </c>
      <c r="D38" s="825">
        <v>387</v>
      </c>
      <c r="E38" s="139"/>
      <c r="F38" s="597">
        <v>5084300</v>
      </c>
      <c r="G38" s="139"/>
      <c r="H38" s="599">
        <f t="shared" si="1"/>
        <v>70.019471707019648</v>
      </c>
      <c r="I38" s="599">
        <f t="shared" si="2"/>
        <v>107.38941447200204</v>
      </c>
      <c r="J38" s="599">
        <f t="shared" si="3"/>
        <v>76.116672894990458</v>
      </c>
    </row>
    <row r="39" spans="1:10" s="32" customFormat="1" ht="12.75">
      <c r="A39" s="139">
        <v>2005</v>
      </c>
      <c r="B39" s="825">
        <v>336</v>
      </c>
      <c r="C39" s="825">
        <v>480</v>
      </c>
      <c r="D39" s="825">
        <v>352</v>
      </c>
      <c r="E39" s="139"/>
      <c r="F39" s="597">
        <v>5110200</v>
      </c>
      <c r="G39" s="139"/>
      <c r="H39" s="599">
        <f t="shared" si="1"/>
        <v>65.75085123869907</v>
      </c>
      <c r="I39" s="599">
        <f t="shared" si="2"/>
        <v>93.929787483855819</v>
      </c>
      <c r="J39" s="599">
        <f t="shared" si="3"/>
        <v>68.881844154827604</v>
      </c>
    </row>
    <row r="40" spans="1:10" s="32" customFormat="1" ht="12.75">
      <c r="A40" s="139">
        <v>2006</v>
      </c>
      <c r="B40" s="825">
        <v>421</v>
      </c>
      <c r="C40" s="825">
        <v>577</v>
      </c>
      <c r="D40" s="825">
        <v>415</v>
      </c>
      <c r="E40" s="139"/>
      <c r="F40" s="597">
        <v>5133000</v>
      </c>
      <c r="G40" s="139"/>
      <c r="H40" s="599">
        <f t="shared" si="1"/>
        <v>82.018312877459579</v>
      </c>
      <c r="I40" s="599">
        <f t="shared" si="2"/>
        <v>112.40989674654199</v>
      </c>
      <c r="J40" s="599">
        <f t="shared" si="3"/>
        <v>80.849405805571791</v>
      </c>
    </row>
    <row r="41" spans="1:10" s="32" customFormat="1" ht="12.75">
      <c r="A41" s="139">
        <v>2007</v>
      </c>
      <c r="B41" s="825">
        <v>455</v>
      </c>
      <c r="C41" s="825">
        <v>630</v>
      </c>
      <c r="D41" s="825">
        <v>450</v>
      </c>
      <c r="E41" s="142"/>
      <c r="F41" s="598">
        <v>5170000</v>
      </c>
      <c r="G41" s="142"/>
      <c r="H41" s="599">
        <f t="shared" si="1"/>
        <v>88.007736943907162</v>
      </c>
      <c r="I41" s="599">
        <f t="shared" si="2"/>
        <v>121.85686653771761</v>
      </c>
      <c r="J41" s="599">
        <f t="shared" si="3"/>
        <v>87.040618955512571</v>
      </c>
    </row>
    <row r="42" spans="1:10" s="32" customFormat="1" ht="12.75">
      <c r="A42" s="139">
        <v>2008</v>
      </c>
      <c r="B42" s="825">
        <v>574</v>
      </c>
      <c r="C42" s="825">
        <v>737</v>
      </c>
      <c r="D42" s="825">
        <v>559</v>
      </c>
      <c r="E42" s="142"/>
      <c r="F42" s="598">
        <v>5202900</v>
      </c>
      <c r="G42" s="142"/>
      <c r="H42" s="599">
        <f t="shared" si="1"/>
        <v>110.32308904649331</v>
      </c>
      <c r="I42" s="599">
        <f t="shared" si="2"/>
        <v>141.65177112764036</v>
      </c>
      <c r="J42" s="599">
        <f t="shared" si="3"/>
        <v>107.44008149301351</v>
      </c>
    </row>
    <row r="43" spans="1:10" s="32" customFormat="1" ht="12.75">
      <c r="A43" s="139">
        <v>2009</v>
      </c>
      <c r="B43" s="825">
        <v>545</v>
      </c>
      <c r="C43" s="825">
        <v>716</v>
      </c>
      <c r="D43" s="825">
        <v>534</v>
      </c>
      <c r="E43" s="142"/>
      <c r="F43" s="598">
        <v>5231900</v>
      </c>
      <c r="G43" s="142"/>
      <c r="H43" s="599">
        <f t="shared" si="1"/>
        <v>104.16865765782985</v>
      </c>
      <c r="I43" s="599">
        <f t="shared" si="2"/>
        <v>136.85276859267188</v>
      </c>
      <c r="J43" s="599">
        <f t="shared" si="3"/>
        <v>102.06617098950667</v>
      </c>
    </row>
    <row r="44" spans="1:10" s="32" customFormat="1" ht="12.75">
      <c r="A44" s="139">
        <v>2010</v>
      </c>
      <c r="B44" s="825">
        <v>485</v>
      </c>
      <c r="C44" s="825">
        <v>692</v>
      </c>
      <c r="D44" s="825">
        <v>482</v>
      </c>
      <c r="E44" s="142"/>
      <c r="F44" s="598">
        <v>5262200</v>
      </c>
      <c r="G44" s="142"/>
      <c r="H44" s="599">
        <f t="shared" si="1"/>
        <v>92.166774352932237</v>
      </c>
      <c r="I44" s="599">
        <f t="shared" si="2"/>
        <v>131.50393371593631</v>
      </c>
      <c r="J44" s="599">
        <f t="shared" si="3"/>
        <v>91.596670594048121</v>
      </c>
    </row>
    <row r="45" spans="1:10" s="32" customFormat="1" ht="12.75">
      <c r="A45" s="139">
        <v>2011</v>
      </c>
      <c r="B45" s="825">
        <v>584</v>
      </c>
      <c r="C45" s="825">
        <v>749</v>
      </c>
      <c r="D45" s="825">
        <v>558</v>
      </c>
      <c r="E45" s="142"/>
      <c r="F45" s="598">
        <v>5299900</v>
      </c>
      <c r="G45" s="142"/>
      <c r="H45" s="599">
        <f t="shared" si="1"/>
        <v>110.19075831619465</v>
      </c>
      <c r="I45" s="599">
        <f t="shared" si="2"/>
        <v>141.32342119662636</v>
      </c>
      <c r="J45" s="599">
        <f t="shared" si="3"/>
        <v>105.28500537745995</v>
      </c>
    </row>
    <row r="46" spans="1:10" s="32" customFormat="1" ht="12.75">
      <c r="A46" s="139">
        <v>2012</v>
      </c>
      <c r="B46" s="825">
        <v>581</v>
      </c>
      <c r="C46" s="825">
        <v>734</v>
      </c>
      <c r="D46" s="825">
        <v>549</v>
      </c>
      <c r="E46" s="142"/>
      <c r="F46" s="598">
        <v>5313600</v>
      </c>
      <c r="G46" s="142"/>
      <c r="H46" s="599">
        <f t="shared" si="1"/>
        <v>109.34206564287865</v>
      </c>
      <c r="I46" s="599">
        <f t="shared" si="2"/>
        <v>138.13610358325806</v>
      </c>
      <c r="J46" s="599">
        <f t="shared" si="3"/>
        <v>103.31978319783198</v>
      </c>
    </row>
    <row r="47" spans="1:10" s="32" customFormat="1" ht="12.75">
      <c r="A47" s="139">
        <v>2013</v>
      </c>
      <c r="B47" s="825">
        <v>527</v>
      </c>
      <c r="C47" s="825">
        <v>685</v>
      </c>
      <c r="D47" s="825">
        <v>516</v>
      </c>
      <c r="E47" s="142"/>
      <c r="F47" s="598">
        <v>5327700</v>
      </c>
      <c r="G47" s="142"/>
      <c r="H47" s="599">
        <f t="shared" si="1"/>
        <v>98.916981061245934</v>
      </c>
      <c r="I47" s="599">
        <f t="shared" si="2"/>
        <v>128.57330555399142</v>
      </c>
      <c r="J47" s="599">
        <f t="shared" si="3"/>
        <v>96.852300242130752</v>
      </c>
    </row>
    <row r="48" spans="1:10" s="32" customFormat="1" ht="12.75">
      <c r="A48" s="139">
        <v>2014</v>
      </c>
      <c r="B48" s="825">
        <v>614</v>
      </c>
      <c r="C48" s="825">
        <v>743</v>
      </c>
      <c r="D48" s="825">
        <v>574</v>
      </c>
      <c r="E48" s="142"/>
      <c r="F48" s="598">
        <v>5347600</v>
      </c>
      <c r="G48" s="142"/>
      <c r="H48" s="599">
        <f t="shared" si="1"/>
        <v>114.81786221856534</v>
      </c>
      <c r="I48" s="599">
        <f t="shared" si="2"/>
        <v>138.94083327100009</v>
      </c>
      <c r="J48" s="599">
        <f t="shared" si="3"/>
        <v>107.33787119455457</v>
      </c>
    </row>
    <row r="49" spans="1:11" s="32" customFormat="1" ht="12.75">
      <c r="A49" s="139">
        <v>2015</v>
      </c>
      <c r="B49" s="825">
        <v>706</v>
      </c>
      <c r="C49" s="825">
        <v>813</v>
      </c>
      <c r="D49" s="825">
        <v>637</v>
      </c>
      <c r="E49" s="142"/>
      <c r="F49" s="598">
        <v>5373000</v>
      </c>
      <c r="G49" s="142"/>
      <c r="H49" s="599">
        <f t="shared" si="1"/>
        <v>131.39772938767914</v>
      </c>
      <c r="I49" s="599">
        <f t="shared" si="2"/>
        <v>151.31211613623674</v>
      </c>
      <c r="J49" s="599">
        <f t="shared" si="3"/>
        <v>118.55574167131957</v>
      </c>
    </row>
    <row r="50" spans="1:11" s="32" customFormat="1" ht="12.75">
      <c r="A50" s="139">
        <v>2016</v>
      </c>
      <c r="B50" s="825">
        <v>868</v>
      </c>
      <c r="C50" s="825">
        <v>997</v>
      </c>
      <c r="D50" s="825">
        <v>772</v>
      </c>
      <c r="E50" s="142"/>
      <c r="F50" s="598">
        <v>5404700</v>
      </c>
      <c r="G50" s="142"/>
      <c r="H50" s="657">
        <f t="shared" si="1"/>
        <v>160.60095842507448</v>
      </c>
      <c r="I50" s="657">
        <f t="shared" si="2"/>
        <v>184.46907321405445</v>
      </c>
      <c r="J50" s="657">
        <f t="shared" si="3"/>
        <v>142.83864044257777</v>
      </c>
    </row>
    <row r="51" spans="1:11" s="32" customFormat="1" ht="12.75">
      <c r="A51" s="139">
        <v>2017</v>
      </c>
      <c r="B51" s="825">
        <v>934</v>
      </c>
      <c r="C51" s="825">
        <v>1045</v>
      </c>
      <c r="D51" s="825">
        <v>828</v>
      </c>
      <c r="E51" s="142"/>
      <c r="F51" s="598">
        <v>5424800</v>
      </c>
      <c r="G51" s="142"/>
      <c r="H51" s="657">
        <f t="shared" si="1"/>
        <v>172.17224598141868</v>
      </c>
      <c r="I51" s="657">
        <f t="shared" si="2"/>
        <v>192.63382981861082</v>
      </c>
      <c r="J51" s="657">
        <f t="shared" si="3"/>
        <v>152.63235510986581</v>
      </c>
    </row>
    <row r="52" spans="1:11" s="32" customFormat="1" ht="12.75">
      <c r="A52" s="139">
        <v>2018</v>
      </c>
      <c r="B52" s="825">
        <v>1187</v>
      </c>
      <c r="C52" s="825">
        <v>1313</v>
      </c>
      <c r="D52" s="825">
        <v>1064</v>
      </c>
      <c r="E52" s="142"/>
      <c r="F52" s="598">
        <v>5438100</v>
      </c>
      <c r="G52" s="142"/>
      <c r="H52" s="657">
        <f t="shared" si="1"/>
        <v>218.27476508339311</v>
      </c>
      <c r="I52" s="657">
        <f t="shared" si="2"/>
        <v>241.44462220260752</v>
      </c>
      <c r="J52" s="657">
        <f t="shared" si="3"/>
        <v>195.65657122892188</v>
      </c>
    </row>
    <row r="53" spans="1:11" ht="8.25" customHeight="1">
      <c r="A53" s="9"/>
      <c r="B53" s="9"/>
      <c r="C53" s="9"/>
      <c r="D53" s="9"/>
      <c r="E53" s="9"/>
      <c r="F53" s="9"/>
      <c r="G53" s="9"/>
      <c r="H53" s="9"/>
      <c r="I53" s="9"/>
      <c r="J53" s="9"/>
    </row>
    <row r="54" spans="1:11" ht="12.75" customHeight="1"/>
    <row r="55" spans="1:11" ht="11.25" customHeight="1">
      <c r="A55" s="1236" t="s">
        <v>195</v>
      </c>
      <c r="B55" s="1236"/>
    </row>
    <row r="56" spans="1:11" ht="11.25" customHeight="1">
      <c r="A56" s="1235" t="s">
        <v>341</v>
      </c>
      <c r="B56" s="1235"/>
      <c r="C56" s="1235"/>
      <c r="D56" s="1235"/>
      <c r="E56" s="533"/>
      <c r="F56" s="533"/>
      <c r="G56" s="533"/>
      <c r="H56" s="533"/>
      <c r="I56" s="184"/>
      <c r="J56" s="184"/>
      <c r="K56" s="184"/>
    </row>
    <row r="57" spans="1:11" ht="11.25" customHeight="1">
      <c r="A57" s="1235" t="s">
        <v>610</v>
      </c>
      <c r="B57" s="1235"/>
      <c r="C57" s="1235"/>
      <c r="D57" s="1235"/>
      <c r="E57" s="1235"/>
      <c r="F57" s="1235"/>
      <c r="G57" s="1235"/>
      <c r="H57" s="1235"/>
      <c r="I57" s="1235"/>
      <c r="J57" s="1235"/>
      <c r="K57" s="184"/>
    </row>
    <row r="58" spans="1:11" ht="11.25" customHeight="1">
      <c r="A58" s="109"/>
      <c r="B58" s="177"/>
      <c r="C58" s="177"/>
      <c r="D58" s="177"/>
      <c r="E58" s="177"/>
      <c r="F58" s="177"/>
      <c r="G58" s="177"/>
      <c r="H58" s="177"/>
      <c r="I58" s="177"/>
      <c r="J58" s="177"/>
      <c r="K58" s="177"/>
    </row>
    <row r="59" spans="1:11" s="138" customFormat="1" ht="11.25" customHeight="1">
      <c r="A59" s="1194" t="s">
        <v>704</v>
      </c>
      <c r="B59" s="1195"/>
    </row>
    <row r="61" spans="1:11">
      <c r="B61" s="136"/>
      <c r="C61" s="136"/>
      <c r="D61" s="136"/>
      <c r="E61" s="136"/>
      <c r="F61" s="136"/>
      <c r="G61" s="136"/>
      <c r="H61" s="136"/>
      <c r="I61" s="136"/>
      <c r="J61" s="136"/>
      <c r="K61" s="136"/>
    </row>
  </sheetData>
  <mergeCells count="18">
    <mergeCell ref="A59:B59"/>
    <mergeCell ref="A56:D56"/>
    <mergeCell ref="A55:B55"/>
    <mergeCell ref="A57:J57"/>
    <mergeCell ref="A1:I1"/>
    <mergeCell ref="A5:A11"/>
    <mergeCell ref="B5:B11"/>
    <mergeCell ref="C5:C11"/>
    <mergeCell ref="D5:D11"/>
    <mergeCell ref="F5:F11"/>
    <mergeCell ref="H5:H11"/>
    <mergeCell ref="I5:I11"/>
    <mergeCell ref="K1:N1"/>
    <mergeCell ref="J5:J11"/>
    <mergeCell ref="B3:D4"/>
    <mergeCell ref="E3:E4"/>
    <mergeCell ref="G3:G4"/>
    <mergeCell ref="H3:J4"/>
  </mergeCells>
  <phoneticPr fontId="0" type="noConversion"/>
  <hyperlinks>
    <hyperlink ref="K1" location="Contents!A1" display="back to contents"/>
  </hyperlinks>
  <pageMargins left="0.75" right="0.75" top="1" bottom="1" header="0.5" footer="0.5"/>
  <pageSetup paperSize="9" scale="8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showGridLines="0" zoomScaleNormal="100" workbookViewId="0">
      <selection sqref="A1:H1"/>
    </sheetView>
  </sheetViews>
  <sheetFormatPr defaultRowHeight="15"/>
  <cols>
    <col min="1" max="1" width="15.1640625" style="4" customWidth="1"/>
    <col min="2" max="11" width="9.33203125" style="4"/>
    <col min="12" max="12" width="2.33203125" style="4" customWidth="1"/>
    <col min="13" max="16384" width="9.33203125" style="4"/>
  </cols>
  <sheetData>
    <row r="1" spans="1:14" ht="18" customHeight="1">
      <c r="A1" s="1242" t="s">
        <v>246</v>
      </c>
      <c r="B1" s="1242"/>
      <c r="C1" s="1242"/>
      <c r="D1" s="1242"/>
      <c r="E1" s="1242"/>
      <c r="F1" s="1242"/>
      <c r="G1" s="1242"/>
      <c r="H1" s="1242"/>
      <c r="I1" s="922"/>
      <c r="J1" s="1374" t="s">
        <v>1376</v>
      </c>
      <c r="K1" s="1374"/>
      <c r="L1" s="1013"/>
      <c r="M1" s="1013"/>
      <c r="N1" s="1013"/>
    </row>
    <row r="2" spans="1:14" ht="15" customHeight="1">
      <c r="A2" s="591"/>
      <c r="B2" s="591"/>
      <c r="C2" s="591"/>
      <c r="D2" s="591"/>
      <c r="E2" s="591"/>
      <c r="F2" s="591"/>
      <c r="G2" s="591"/>
      <c r="H2" s="591"/>
      <c r="I2" s="591"/>
      <c r="J2" s="591"/>
      <c r="L2" s="589"/>
      <c r="M2" s="589"/>
      <c r="N2" s="589"/>
    </row>
    <row r="3" spans="1:14">
      <c r="B3" s="1241" t="s">
        <v>398</v>
      </c>
      <c r="C3" s="1241"/>
    </row>
    <row r="38" spans="2:5" s="143" customFormat="1" ht="5.0999999999999996" customHeight="1"/>
    <row r="39" spans="2:5">
      <c r="B39" s="1241" t="s">
        <v>397</v>
      </c>
      <c r="C39" s="1241"/>
      <c r="D39" s="1241"/>
      <c r="E39" s="1241"/>
    </row>
    <row r="40" spans="2:5" ht="5.0999999999999996" customHeight="1"/>
    <row r="46" spans="2:5">
      <c r="B46" s="605"/>
    </row>
    <row r="65" spans="1:3">
      <c r="A65" s="1239" t="s">
        <v>704</v>
      </c>
      <c r="B65" s="1240"/>
      <c r="C65" s="1240"/>
    </row>
    <row r="67" spans="1:3" ht="72" customHeight="1"/>
  </sheetData>
  <mergeCells count="6">
    <mergeCell ref="A65:C65"/>
    <mergeCell ref="L1:N1"/>
    <mergeCell ref="B3:C3"/>
    <mergeCell ref="B39:E39"/>
    <mergeCell ref="A1:H1"/>
    <mergeCell ref="J1:K1"/>
  </mergeCells>
  <phoneticPr fontId="25" type="noConversion"/>
  <hyperlinks>
    <hyperlink ref="J1" location="Contents!A1" display="back to contents"/>
  </hyperlinks>
  <pageMargins left="0.75" right="0.75" top="1" bottom="1" header="0.5" footer="0.5"/>
  <pageSetup paperSize="9" scale="77"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
  <sheetViews>
    <sheetView showGridLines="0" zoomScaleNormal="100" workbookViewId="0">
      <selection sqref="A1:K2"/>
    </sheetView>
  </sheetViews>
  <sheetFormatPr defaultRowHeight="11.25"/>
  <cols>
    <col min="1" max="1" width="49.1640625" style="144" customWidth="1"/>
    <col min="2" max="11" width="9.5" style="144" bestFit="1" customWidth="1"/>
    <col min="12" max="12" width="10.83203125" style="144" bestFit="1" customWidth="1"/>
    <col min="13" max="13" width="2.83203125" style="144" customWidth="1"/>
    <col min="14" max="16384" width="9.33203125" style="144"/>
  </cols>
  <sheetData>
    <row r="1" spans="1:16" ht="18" customHeight="1">
      <c r="A1" s="1255" t="s">
        <v>755</v>
      </c>
      <c r="B1" s="1255"/>
      <c r="C1" s="1255"/>
      <c r="D1" s="1255"/>
      <c r="E1" s="1255"/>
      <c r="F1" s="1255"/>
      <c r="G1" s="1255"/>
      <c r="H1" s="1255"/>
      <c r="I1" s="1255"/>
      <c r="J1" s="1255"/>
      <c r="K1" s="1255"/>
      <c r="M1" s="1013" t="s">
        <v>1376</v>
      </c>
      <c r="N1" s="1013"/>
      <c r="O1" s="1013"/>
      <c r="P1" s="471"/>
    </row>
    <row r="2" spans="1:16" ht="18" customHeight="1">
      <c r="A2" s="1255"/>
      <c r="B2" s="1255"/>
      <c r="C2" s="1255"/>
      <c r="D2" s="1255"/>
      <c r="E2" s="1255"/>
      <c r="F2" s="1255"/>
      <c r="G2" s="1255"/>
      <c r="H2" s="1255"/>
      <c r="I2" s="1255"/>
      <c r="J2" s="1255"/>
      <c r="K2" s="1255"/>
      <c r="N2" s="888"/>
      <c r="O2" s="888"/>
      <c r="P2" s="888"/>
    </row>
    <row r="3" spans="1:16" ht="15" customHeight="1" thickBot="1">
      <c r="A3" s="240"/>
      <c r="B3" s="240"/>
      <c r="C3" s="240"/>
      <c r="D3" s="240"/>
      <c r="E3" s="240"/>
      <c r="F3" s="240"/>
      <c r="G3" s="240"/>
      <c r="H3" s="240"/>
      <c r="I3" s="517"/>
      <c r="J3" s="517"/>
      <c r="K3" s="517"/>
      <c r="L3" s="517"/>
    </row>
    <row r="4" spans="1:16" s="145" customFormat="1" ht="15.6" customHeight="1">
      <c r="A4" s="1252" t="s">
        <v>333</v>
      </c>
      <c r="B4" s="1246">
        <v>2008</v>
      </c>
      <c r="C4" s="1246">
        <v>2009</v>
      </c>
      <c r="D4" s="1249">
        <v>2010</v>
      </c>
      <c r="E4" s="1246">
        <v>2011</v>
      </c>
      <c r="F4" s="1249">
        <v>2012</v>
      </c>
      <c r="G4" s="1249">
        <v>2013</v>
      </c>
      <c r="H4" s="1249">
        <v>2014</v>
      </c>
      <c r="I4" s="1249">
        <v>2015</v>
      </c>
      <c r="J4" s="1249">
        <v>2016</v>
      </c>
      <c r="K4" s="1249">
        <v>2017</v>
      </c>
      <c r="L4" s="1249">
        <v>2018</v>
      </c>
    </row>
    <row r="5" spans="1:16" s="145" customFormat="1" ht="12.75">
      <c r="A5" s="1253"/>
      <c r="B5" s="1247"/>
      <c r="C5" s="1247"/>
      <c r="D5" s="1250"/>
      <c r="E5" s="1247"/>
      <c r="F5" s="1250"/>
      <c r="G5" s="1250"/>
      <c r="H5" s="1250"/>
      <c r="I5" s="1250"/>
      <c r="J5" s="1250"/>
      <c r="K5" s="1250"/>
      <c r="L5" s="1250"/>
    </row>
    <row r="6" spans="1:16" s="145" customFormat="1" ht="12.75">
      <c r="A6" s="1254"/>
      <c r="B6" s="1248"/>
      <c r="C6" s="1248"/>
      <c r="D6" s="1251"/>
      <c r="E6" s="1248"/>
      <c r="F6" s="1251"/>
      <c r="G6" s="1251"/>
      <c r="H6" s="1251"/>
      <c r="I6" s="1251"/>
      <c r="J6" s="1251"/>
      <c r="K6" s="1251"/>
      <c r="L6" s="1251"/>
    </row>
    <row r="7" spans="1:16" s="145" customFormat="1" ht="12.75">
      <c r="A7" s="159"/>
      <c r="B7" s="239"/>
      <c r="C7" s="160"/>
      <c r="D7" s="160"/>
      <c r="E7" s="160"/>
      <c r="F7" s="160"/>
    </row>
    <row r="8" spans="1:16" s="145" customFormat="1" ht="12.75">
      <c r="A8" s="146" t="s">
        <v>94</v>
      </c>
      <c r="B8" s="828">
        <v>737</v>
      </c>
      <c r="C8" s="828">
        <v>716</v>
      </c>
      <c r="D8" s="828">
        <v>692</v>
      </c>
      <c r="E8" s="829">
        <v>749</v>
      </c>
      <c r="F8" s="829">
        <v>734</v>
      </c>
      <c r="G8" s="830">
        <v>685</v>
      </c>
      <c r="H8" s="830">
        <v>743</v>
      </c>
      <c r="I8" s="830">
        <v>813</v>
      </c>
      <c r="J8" s="830">
        <v>997</v>
      </c>
      <c r="K8" s="830">
        <v>1045</v>
      </c>
      <c r="L8" s="830">
        <v>1313</v>
      </c>
      <c r="N8" s="784"/>
    </row>
    <row r="9" spans="1:16" s="145" customFormat="1" ht="12.75">
      <c r="A9" s="90" t="s">
        <v>223</v>
      </c>
      <c r="B9" s="828"/>
      <c r="C9" s="828"/>
      <c r="D9" s="831"/>
      <c r="E9" s="832"/>
      <c r="F9" s="833"/>
      <c r="G9" s="834"/>
      <c r="H9" s="834"/>
      <c r="I9" s="834"/>
      <c r="J9" s="834"/>
      <c r="K9" s="834"/>
      <c r="L9" s="834"/>
      <c r="N9" s="784"/>
    </row>
    <row r="10" spans="1:16" s="145" customFormat="1" ht="12.75">
      <c r="A10" s="104"/>
      <c r="B10" s="832"/>
      <c r="C10" s="832"/>
      <c r="D10" s="831"/>
      <c r="E10" s="832"/>
      <c r="F10" s="833"/>
      <c r="G10" s="834"/>
      <c r="H10" s="834"/>
      <c r="I10" s="834"/>
      <c r="J10" s="834"/>
      <c r="K10" s="834"/>
      <c r="L10" s="834"/>
      <c r="N10" s="784"/>
    </row>
    <row r="11" spans="1:16" s="145" customFormat="1" ht="15" customHeight="1">
      <c r="A11" s="99" t="s">
        <v>408</v>
      </c>
      <c r="B11" s="835">
        <v>1</v>
      </c>
      <c r="C11" s="835">
        <v>1</v>
      </c>
      <c r="D11" s="836">
        <v>0</v>
      </c>
      <c r="E11" s="835">
        <v>1</v>
      </c>
      <c r="F11" s="837">
        <v>0</v>
      </c>
      <c r="G11" s="835">
        <v>0</v>
      </c>
      <c r="H11" s="835">
        <v>0</v>
      </c>
      <c r="I11" s="835">
        <v>2</v>
      </c>
      <c r="J11" s="835">
        <v>24</v>
      </c>
      <c r="K11" s="835">
        <v>99</v>
      </c>
      <c r="L11" s="835">
        <v>137</v>
      </c>
      <c r="N11" s="784"/>
    </row>
    <row r="12" spans="1:16" s="145" customFormat="1" ht="15" customHeight="1">
      <c r="A12" s="99" t="s">
        <v>368</v>
      </c>
      <c r="B12" s="835">
        <v>41</v>
      </c>
      <c r="C12" s="835">
        <v>32</v>
      </c>
      <c r="D12" s="836">
        <v>41</v>
      </c>
      <c r="E12" s="835">
        <v>37</v>
      </c>
      <c r="F12" s="837">
        <v>44</v>
      </c>
      <c r="G12" s="835">
        <v>60</v>
      </c>
      <c r="H12" s="835">
        <v>41</v>
      </c>
      <c r="I12" s="835">
        <v>47</v>
      </c>
      <c r="J12" s="835">
        <v>54</v>
      </c>
      <c r="K12" s="835">
        <v>42</v>
      </c>
      <c r="L12" s="835">
        <v>58</v>
      </c>
      <c r="N12" s="784"/>
    </row>
    <row r="13" spans="1:16" s="145" customFormat="1" ht="15" customHeight="1">
      <c r="A13" s="133" t="s">
        <v>93</v>
      </c>
      <c r="B13" s="836">
        <v>12</v>
      </c>
      <c r="C13" s="836">
        <v>7</v>
      </c>
      <c r="D13" s="836">
        <v>3</v>
      </c>
      <c r="E13" s="836">
        <v>24</v>
      </c>
      <c r="F13" s="838">
        <v>18</v>
      </c>
      <c r="G13" s="835">
        <v>27</v>
      </c>
      <c r="H13" s="835">
        <v>22</v>
      </c>
      <c r="I13" s="835">
        <v>17</v>
      </c>
      <c r="J13" s="835">
        <v>26</v>
      </c>
      <c r="K13" s="835">
        <v>33</v>
      </c>
      <c r="L13" s="835">
        <v>46</v>
      </c>
      <c r="N13" s="784"/>
    </row>
    <row r="14" spans="1:16" s="145" customFormat="1" ht="15" customHeight="1">
      <c r="A14" s="131" t="s">
        <v>334</v>
      </c>
      <c r="B14" s="836">
        <v>101</v>
      </c>
      <c r="C14" s="836">
        <v>97</v>
      </c>
      <c r="D14" s="836">
        <v>123</v>
      </c>
      <c r="E14" s="836">
        <v>116</v>
      </c>
      <c r="F14" s="838">
        <v>121</v>
      </c>
      <c r="G14" s="835">
        <v>120</v>
      </c>
      <c r="H14" s="835">
        <v>103</v>
      </c>
      <c r="I14" s="835">
        <v>132</v>
      </c>
      <c r="J14" s="835">
        <v>130</v>
      </c>
      <c r="K14" s="835">
        <v>148</v>
      </c>
      <c r="L14" s="835">
        <v>169</v>
      </c>
      <c r="N14" s="784"/>
    </row>
    <row r="15" spans="1:16" s="145" customFormat="1" ht="15" customHeight="1">
      <c r="A15" s="131" t="s">
        <v>335</v>
      </c>
      <c r="B15" s="836">
        <v>25</v>
      </c>
      <c r="C15" s="836">
        <v>19</v>
      </c>
      <c r="D15" s="836">
        <v>21</v>
      </c>
      <c r="E15" s="836">
        <v>32</v>
      </c>
      <c r="F15" s="838">
        <v>35</v>
      </c>
      <c r="G15" s="835">
        <v>29</v>
      </c>
      <c r="H15" s="835">
        <v>23</v>
      </c>
      <c r="I15" s="835">
        <v>30</v>
      </c>
      <c r="J15" s="835">
        <v>29</v>
      </c>
      <c r="K15" s="835">
        <v>30</v>
      </c>
      <c r="L15" s="835">
        <v>30</v>
      </c>
      <c r="N15" s="784"/>
    </row>
    <row r="16" spans="1:16" s="145" customFormat="1" ht="15" customHeight="1">
      <c r="A16" s="131" t="s">
        <v>336</v>
      </c>
      <c r="B16" s="836">
        <v>150</v>
      </c>
      <c r="C16" s="836">
        <v>158</v>
      </c>
      <c r="D16" s="836">
        <v>124</v>
      </c>
      <c r="E16" s="836">
        <v>187</v>
      </c>
      <c r="F16" s="838">
        <v>198</v>
      </c>
      <c r="G16" s="835">
        <v>149</v>
      </c>
      <c r="H16" s="835">
        <v>125</v>
      </c>
      <c r="I16" s="835">
        <v>192</v>
      </c>
      <c r="J16" s="835">
        <v>431</v>
      </c>
      <c r="K16" s="835">
        <v>555</v>
      </c>
      <c r="L16" s="835">
        <v>797</v>
      </c>
      <c r="N16" s="784"/>
    </row>
    <row r="17" spans="1:14" s="145" customFormat="1" ht="15" customHeight="1">
      <c r="A17" s="826" t="s">
        <v>773</v>
      </c>
      <c r="B17" s="836">
        <v>149</v>
      </c>
      <c r="C17" s="836">
        <v>158</v>
      </c>
      <c r="D17" s="836">
        <v>124</v>
      </c>
      <c r="E17" s="836">
        <v>173</v>
      </c>
      <c r="F17" s="838">
        <v>180</v>
      </c>
      <c r="G17" s="835">
        <v>126</v>
      </c>
      <c r="H17" s="835">
        <v>94</v>
      </c>
      <c r="I17" s="835">
        <v>144</v>
      </c>
      <c r="J17" s="835">
        <v>175</v>
      </c>
      <c r="K17" s="835">
        <v>234</v>
      </c>
      <c r="L17" s="835">
        <v>239</v>
      </c>
      <c r="N17" s="784"/>
    </row>
    <row r="18" spans="1:14" s="145" customFormat="1" ht="15" customHeight="1">
      <c r="A18" s="826" t="s">
        <v>774</v>
      </c>
      <c r="B18" s="836">
        <v>1</v>
      </c>
      <c r="C18" s="836">
        <v>1</v>
      </c>
      <c r="D18" s="836">
        <v>0</v>
      </c>
      <c r="E18" s="836">
        <v>15</v>
      </c>
      <c r="F18" s="838">
        <v>21</v>
      </c>
      <c r="G18" s="835">
        <v>40</v>
      </c>
      <c r="H18" s="835">
        <v>44</v>
      </c>
      <c r="I18" s="835">
        <v>59</v>
      </c>
      <c r="J18" s="835">
        <v>307</v>
      </c>
      <c r="K18" s="835">
        <v>426</v>
      </c>
      <c r="L18" s="835">
        <v>679</v>
      </c>
      <c r="N18" s="784"/>
    </row>
    <row r="19" spans="1:14" s="145" customFormat="1" ht="15" customHeight="1">
      <c r="A19" s="131" t="s">
        <v>409</v>
      </c>
      <c r="B19" s="836">
        <v>0</v>
      </c>
      <c r="C19" s="836">
        <v>2</v>
      </c>
      <c r="D19" s="836">
        <v>4</v>
      </c>
      <c r="E19" s="836">
        <v>10</v>
      </c>
      <c r="F19" s="838">
        <v>8</v>
      </c>
      <c r="G19" s="835">
        <v>11</v>
      </c>
      <c r="H19" s="835">
        <v>29</v>
      </c>
      <c r="I19" s="835">
        <v>25</v>
      </c>
      <c r="J19" s="835">
        <v>40</v>
      </c>
      <c r="K19" s="835">
        <v>36</v>
      </c>
      <c r="L19" s="835">
        <v>90</v>
      </c>
      <c r="N19" s="784"/>
    </row>
    <row r="20" spans="1:14" s="145" customFormat="1" ht="15" customHeight="1">
      <c r="A20" s="149" t="s">
        <v>95</v>
      </c>
      <c r="B20" s="836">
        <v>1</v>
      </c>
      <c r="C20" s="836">
        <v>0</v>
      </c>
      <c r="D20" s="836">
        <v>0</v>
      </c>
      <c r="E20" s="836">
        <v>0</v>
      </c>
      <c r="F20" s="838">
        <v>0</v>
      </c>
      <c r="G20" s="835">
        <v>0</v>
      </c>
      <c r="H20" s="835">
        <v>2</v>
      </c>
      <c r="I20" s="835">
        <v>7</v>
      </c>
      <c r="J20" s="835">
        <v>5</v>
      </c>
      <c r="K20" s="835">
        <v>2</v>
      </c>
      <c r="L20" s="835">
        <v>3</v>
      </c>
      <c r="N20" s="784"/>
    </row>
    <row r="21" spans="1:14" s="145" customFormat="1" ht="15" customHeight="1">
      <c r="A21" s="308" t="s">
        <v>410</v>
      </c>
      <c r="B21" s="836">
        <v>19</v>
      </c>
      <c r="C21" s="836">
        <v>20</v>
      </c>
      <c r="D21" s="836">
        <v>26</v>
      </c>
      <c r="E21" s="836">
        <v>22</v>
      </c>
      <c r="F21" s="838">
        <v>18</v>
      </c>
      <c r="G21" s="835">
        <v>13</v>
      </c>
      <c r="H21" s="835">
        <v>11</v>
      </c>
      <c r="I21" s="835">
        <v>18</v>
      </c>
      <c r="J21" s="835">
        <v>11</v>
      </c>
      <c r="K21" s="835">
        <v>9</v>
      </c>
      <c r="L21" s="835">
        <v>7</v>
      </c>
      <c r="N21" s="784"/>
    </row>
    <row r="22" spans="1:14" s="145" customFormat="1" ht="15" customHeight="1">
      <c r="A22" s="149" t="s">
        <v>34</v>
      </c>
      <c r="B22" s="836">
        <v>41</v>
      </c>
      <c r="C22" s="836">
        <v>33</v>
      </c>
      <c r="D22" s="836">
        <v>34</v>
      </c>
      <c r="E22" s="836">
        <v>36</v>
      </c>
      <c r="F22" s="838">
        <v>31</v>
      </c>
      <c r="G22" s="835">
        <v>45</v>
      </c>
      <c r="H22" s="835">
        <v>45</v>
      </c>
      <c r="I22" s="835">
        <v>94</v>
      </c>
      <c r="J22" s="835">
        <v>123</v>
      </c>
      <c r="K22" s="835">
        <v>176</v>
      </c>
      <c r="L22" s="835">
        <v>278</v>
      </c>
      <c r="N22" s="784"/>
    </row>
    <row r="23" spans="1:14" s="145" customFormat="1" ht="15" customHeight="1">
      <c r="A23" s="308" t="s">
        <v>775</v>
      </c>
      <c r="B23" s="836">
        <v>40</v>
      </c>
      <c r="C23" s="836">
        <v>46</v>
      </c>
      <c r="D23" s="836">
        <v>20</v>
      </c>
      <c r="E23" s="836">
        <v>48</v>
      </c>
      <c r="F23" s="838">
        <v>41</v>
      </c>
      <c r="G23" s="835">
        <v>46</v>
      </c>
      <c r="H23" s="835">
        <v>45</v>
      </c>
      <c r="I23" s="835">
        <v>40</v>
      </c>
      <c r="J23" s="835">
        <v>45</v>
      </c>
      <c r="K23" s="835">
        <v>40</v>
      </c>
      <c r="L23" s="835">
        <v>65</v>
      </c>
      <c r="N23" s="784"/>
    </row>
    <row r="24" spans="1:14" s="145" customFormat="1" ht="15" customHeight="1">
      <c r="A24" s="308" t="s">
        <v>776</v>
      </c>
      <c r="B24" s="836">
        <v>74</v>
      </c>
      <c r="C24" s="836">
        <v>65</v>
      </c>
      <c r="D24" s="836">
        <v>65</v>
      </c>
      <c r="E24" s="836">
        <v>87</v>
      </c>
      <c r="F24" s="838">
        <v>86</v>
      </c>
      <c r="G24" s="835">
        <v>81</v>
      </c>
      <c r="H24" s="835">
        <v>72</v>
      </c>
      <c r="I24" s="835">
        <v>95</v>
      </c>
      <c r="J24" s="835">
        <v>115</v>
      </c>
      <c r="K24" s="835">
        <v>101</v>
      </c>
      <c r="L24" s="835">
        <v>134</v>
      </c>
      <c r="N24" s="784"/>
    </row>
    <row r="25" spans="1:14" s="145" customFormat="1" ht="15" customHeight="1">
      <c r="A25" s="149" t="s">
        <v>32</v>
      </c>
      <c r="B25" s="836">
        <v>116</v>
      </c>
      <c r="C25" s="836">
        <v>120</v>
      </c>
      <c r="D25" s="836">
        <v>94</v>
      </c>
      <c r="E25" s="836">
        <v>124</v>
      </c>
      <c r="F25" s="838">
        <v>161</v>
      </c>
      <c r="G25" s="835">
        <v>106</v>
      </c>
      <c r="H25" s="835">
        <v>85</v>
      </c>
      <c r="I25" s="835">
        <v>122</v>
      </c>
      <c r="J25" s="835">
        <v>154</v>
      </c>
      <c r="K25" s="835">
        <v>205</v>
      </c>
      <c r="L25" s="835">
        <v>212</v>
      </c>
      <c r="N25" s="784"/>
    </row>
    <row r="26" spans="1:14" s="145" customFormat="1" ht="15" customHeight="1">
      <c r="A26" s="308" t="s">
        <v>777</v>
      </c>
      <c r="B26" s="836">
        <v>0</v>
      </c>
      <c r="C26" s="836">
        <v>0</v>
      </c>
      <c r="D26" s="836">
        <v>0</v>
      </c>
      <c r="E26" s="836">
        <v>0</v>
      </c>
      <c r="F26" s="838">
        <v>0</v>
      </c>
      <c r="G26" s="835">
        <v>1</v>
      </c>
      <c r="H26" s="835">
        <v>6</v>
      </c>
      <c r="I26" s="835">
        <v>10</v>
      </c>
      <c r="J26" s="835">
        <v>94</v>
      </c>
      <c r="K26" s="835">
        <v>38</v>
      </c>
      <c r="L26" s="835">
        <v>60</v>
      </c>
      <c r="N26" s="784"/>
    </row>
    <row r="27" spans="1:14" s="145" customFormat="1" ht="15" customHeight="1">
      <c r="A27" s="149" t="s">
        <v>96</v>
      </c>
      <c r="B27" s="836">
        <v>5</v>
      </c>
      <c r="C27" s="836">
        <v>2</v>
      </c>
      <c r="D27" s="836">
        <v>0</v>
      </c>
      <c r="E27" s="836">
        <v>9</v>
      </c>
      <c r="F27" s="838">
        <v>9</v>
      </c>
      <c r="G27" s="835">
        <v>17</v>
      </c>
      <c r="H27" s="835">
        <v>14</v>
      </c>
      <c r="I27" s="835">
        <v>15</v>
      </c>
      <c r="J27" s="835">
        <v>29</v>
      </c>
      <c r="K27" s="835">
        <v>27</v>
      </c>
      <c r="L27" s="835">
        <v>36</v>
      </c>
      <c r="N27" s="784"/>
    </row>
    <row r="28" spans="1:14" s="145" customFormat="1" ht="15" customHeight="1">
      <c r="A28" s="308" t="s">
        <v>412</v>
      </c>
      <c r="B28" s="836">
        <v>0</v>
      </c>
      <c r="C28" s="836">
        <v>0</v>
      </c>
      <c r="D28" s="836">
        <v>0</v>
      </c>
      <c r="E28" s="836">
        <v>0</v>
      </c>
      <c r="F28" s="838">
        <v>1</v>
      </c>
      <c r="G28" s="835">
        <v>8</v>
      </c>
      <c r="H28" s="835">
        <v>37</v>
      </c>
      <c r="I28" s="835">
        <v>43</v>
      </c>
      <c r="J28" s="835">
        <v>225</v>
      </c>
      <c r="K28" s="835">
        <v>300</v>
      </c>
      <c r="L28" s="835">
        <v>551</v>
      </c>
      <c r="N28" s="784"/>
    </row>
    <row r="29" spans="1:14" s="145" customFormat="1" ht="15" customHeight="1">
      <c r="A29" s="308" t="s">
        <v>413</v>
      </c>
      <c r="B29" s="836">
        <v>6</v>
      </c>
      <c r="C29" s="836">
        <v>7</v>
      </c>
      <c r="D29" s="836">
        <v>16</v>
      </c>
      <c r="E29" s="836">
        <v>11</v>
      </c>
      <c r="F29" s="838">
        <v>13</v>
      </c>
      <c r="G29" s="835">
        <v>9</v>
      </c>
      <c r="H29" s="835">
        <v>10</v>
      </c>
      <c r="I29" s="835">
        <v>11</v>
      </c>
      <c r="J29" s="835">
        <v>16</v>
      </c>
      <c r="K29" s="835">
        <v>16</v>
      </c>
      <c r="L29" s="835">
        <v>16</v>
      </c>
      <c r="N29" s="784"/>
    </row>
    <row r="30" spans="1:14" s="145" customFormat="1" ht="15" customHeight="1">
      <c r="A30" s="308" t="s">
        <v>369</v>
      </c>
      <c r="B30" s="836">
        <v>3</v>
      </c>
      <c r="C30" s="836">
        <v>2</v>
      </c>
      <c r="D30" s="836">
        <v>4</v>
      </c>
      <c r="E30" s="836">
        <v>10</v>
      </c>
      <c r="F30" s="838">
        <v>24</v>
      </c>
      <c r="G30" s="835">
        <v>51</v>
      </c>
      <c r="H30" s="835">
        <v>67</v>
      </c>
      <c r="I30" s="835">
        <v>102</v>
      </c>
      <c r="J30" s="835">
        <v>154</v>
      </c>
      <c r="K30" s="835">
        <v>144</v>
      </c>
      <c r="L30" s="835">
        <v>200</v>
      </c>
      <c r="N30" s="784"/>
    </row>
    <row r="31" spans="1:14" s="145" customFormat="1" ht="15" customHeight="1">
      <c r="A31" s="308" t="s">
        <v>772</v>
      </c>
      <c r="B31" s="836">
        <v>3</v>
      </c>
      <c r="C31" s="836">
        <v>2</v>
      </c>
      <c r="D31" s="836">
        <v>5</v>
      </c>
      <c r="E31" s="836">
        <v>11</v>
      </c>
      <c r="F31" s="838">
        <v>29</v>
      </c>
      <c r="G31" s="835">
        <v>62</v>
      </c>
      <c r="H31" s="835">
        <v>91</v>
      </c>
      <c r="I31" s="835">
        <v>135</v>
      </c>
      <c r="J31" s="835">
        <v>212</v>
      </c>
      <c r="K31" s="835">
        <v>245</v>
      </c>
      <c r="L31" s="835">
        <v>377</v>
      </c>
      <c r="N31" s="784"/>
    </row>
    <row r="32" spans="1:14" s="145" customFormat="1" ht="15" customHeight="1">
      <c r="A32" s="308" t="s">
        <v>783</v>
      </c>
      <c r="B32" s="836">
        <v>327</v>
      </c>
      <c r="C32" s="836">
        <v>326</v>
      </c>
      <c r="D32" s="836">
        <v>256</v>
      </c>
      <c r="E32" s="836">
        <v>207</v>
      </c>
      <c r="F32" s="838">
        <v>222</v>
      </c>
      <c r="G32" s="835">
        <v>221</v>
      </c>
      <c r="H32" s="835">
        <v>312</v>
      </c>
      <c r="I32" s="835">
        <v>349</v>
      </c>
      <c r="J32" s="835">
        <v>477</v>
      </c>
      <c r="K32" s="835">
        <v>475</v>
      </c>
      <c r="L32" s="835">
        <v>542</v>
      </c>
      <c r="N32" s="784"/>
    </row>
    <row r="33" spans="1:15" s="145" customFormat="1" ht="15" customHeight="1">
      <c r="A33" s="308" t="s">
        <v>784</v>
      </c>
      <c r="B33" s="836">
        <v>449</v>
      </c>
      <c r="C33" s="836">
        <v>440</v>
      </c>
      <c r="D33" s="836">
        <v>400</v>
      </c>
      <c r="E33" s="836">
        <v>431</v>
      </c>
      <c r="F33" s="838">
        <v>403</v>
      </c>
      <c r="G33" s="835">
        <v>383</v>
      </c>
      <c r="H33" s="835">
        <v>454</v>
      </c>
      <c r="I33" s="835">
        <v>497</v>
      </c>
      <c r="J33" s="835">
        <v>656</v>
      </c>
      <c r="K33" s="835">
        <v>716</v>
      </c>
      <c r="L33" s="835">
        <v>904</v>
      </c>
      <c r="N33" s="784"/>
    </row>
    <row r="34" spans="1:15" s="145" customFormat="1" ht="15" customHeight="1">
      <c r="A34" s="149" t="s">
        <v>33</v>
      </c>
      <c r="B34" s="836">
        <v>171</v>
      </c>
      <c r="C34" s="836">
        <v>177</v>
      </c>
      <c r="D34" s="836">
        <v>177</v>
      </c>
      <c r="E34" s="836">
        <v>275</v>
      </c>
      <c r="F34" s="838">
        <v>241</v>
      </c>
      <c r="G34" s="835">
        <v>216</v>
      </c>
      <c r="H34" s="835">
        <v>216</v>
      </c>
      <c r="I34" s="835">
        <v>252</v>
      </c>
      <c r="J34" s="835">
        <v>366</v>
      </c>
      <c r="K34" s="835">
        <v>443</v>
      </c>
      <c r="L34" s="835">
        <v>564</v>
      </c>
      <c r="N34" s="784"/>
    </row>
    <row r="35" spans="1:15" s="145" customFormat="1" ht="15" customHeight="1">
      <c r="A35" s="308" t="s">
        <v>370</v>
      </c>
      <c r="B35" s="836">
        <v>12</v>
      </c>
      <c r="C35" s="836">
        <v>14</v>
      </c>
      <c r="D35" s="836">
        <v>9</v>
      </c>
      <c r="E35" s="836">
        <v>18</v>
      </c>
      <c r="F35" s="838">
        <v>24</v>
      </c>
      <c r="G35" s="835">
        <v>26</v>
      </c>
      <c r="H35" s="835">
        <v>20</v>
      </c>
      <c r="I35" s="835">
        <v>39</v>
      </c>
      <c r="J35" s="835">
        <v>35</v>
      </c>
      <c r="K35" s="835">
        <v>65</v>
      </c>
      <c r="L35" s="835">
        <v>59</v>
      </c>
      <c r="N35" s="784"/>
    </row>
    <row r="36" spans="1:15" s="145" customFormat="1" ht="15" customHeight="1">
      <c r="A36" s="308" t="s">
        <v>414</v>
      </c>
      <c r="B36" s="836">
        <v>8</v>
      </c>
      <c r="C36" s="836">
        <v>6</v>
      </c>
      <c r="D36" s="836">
        <v>7</v>
      </c>
      <c r="E36" s="836">
        <v>9</v>
      </c>
      <c r="F36" s="838">
        <v>14</v>
      </c>
      <c r="G36" s="835">
        <v>8</v>
      </c>
      <c r="H36" s="835">
        <v>5</v>
      </c>
      <c r="I36" s="835">
        <v>11</v>
      </c>
      <c r="J36" s="835">
        <v>11</v>
      </c>
      <c r="K36" s="835">
        <v>11</v>
      </c>
      <c r="L36" s="835">
        <v>15</v>
      </c>
      <c r="N36" s="784"/>
    </row>
    <row r="37" spans="1:15" s="145" customFormat="1" ht="15" customHeight="1">
      <c r="A37" s="308" t="s">
        <v>785</v>
      </c>
      <c r="B37" s="836">
        <v>550</v>
      </c>
      <c r="C37" s="836">
        <v>540</v>
      </c>
      <c r="D37" s="836">
        <v>480</v>
      </c>
      <c r="E37" s="836">
        <v>558</v>
      </c>
      <c r="F37" s="838">
        <v>531</v>
      </c>
      <c r="G37" s="835">
        <v>499</v>
      </c>
      <c r="H37" s="835">
        <v>553</v>
      </c>
      <c r="I37" s="835">
        <v>619</v>
      </c>
      <c r="J37" s="835">
        <v>776</v>
      </c>
      <c r="K37" s="835">
        <v>840</v>
      </c>
      <c r="L37" s="835">
        <v>1039</v>
      </c>
      <c r="N37" s="784"/>
    </row>
    <row r="38" spans="1:15" s="145" customFormat="1" ht="15" customHeight="1">
      <c r="A38" s="308" t="s">
        <v>415</v>
      </c>
      <c r="B38" s="836">
        <v>8</v>
      </c>
      <c r="C38" s="836">
        <v>6</v>
      </c>
      <c r="D38" s="836">
        <v>3</v>
      </c>
      <c r="E38" s="836">
        <v>12</v>
      </c>
      <c r="F38" s="838">
        <v>11</v>
      </c>
      <c r="G38" s="835">
        <v>9</v>
      </c>
      <c r="H38" s="835">
        <v>7</v>
      </c>
      <c r="I38" s="835">
        <v>12</v>
      </c>
      <c r="J38" s="835">
        <v>17</v>
      </c>
      <c r="K38" s="835">
        <v>20</v>
      </c>
      <c r="L38" s="835">
        <v>19</v>
      </c>
      <c r="N38" s="784"/>
    </row>
    <row r="39" spans="1:15" s="145" customFormat="1" ht="15" customHeight="1">
      <c r="A39" s="308" t="s">
        <v>786</v>
      </c>
      <c r="B39" s="836">
        <v>55</v>
      </c>
      <c r="C39" s="836">
        <v>43</v>
      </c>
      <c r="D39" s="836">
        <v>48</v>
      </c>
      <c r="E39" s="836">
        <v>45</v>
      </c>
      <c r="F39" s="838">
        <v>37</v>
      </c>
      <c r="G39" s="835">
        <v>38</v>
      </c>
      <c r="H39" s="835">
        <v>43</v>
      </c>
      <c r="I39" s="835">
        <v>36</v>
      </c>
      <c r="J39" s="835">
        <v>41</v>
      </c>
      <c r="K39" s="835">
        <v>54</v>
      </c>
      <c r="L39" s="835">
        <v>55</v>
      </c>
      <c r="N39" s="784"/>
    </row>
    <row r="40" spans="1:15" s="145" customFormat="1" ht="15" customHeight="1">
      <c r="A40" s="308" t="s">
        <v>371</v>
      </c>
      <c r="B40" s="836">
        <v>0</v>
      </c>
      <c r="C40" s="836">
        <v>0</v>
      </c>
      <c r="D40" s="836">
        <v>0</v>
      </c>
      <c r="E40" s="836">
        <v>14</v>
      </c>
      <c r="F40" s="838">
        <v>20</v>
      </c>
      <c r="G40" s="835">
        <v>34</v>
      </c>
      <c r="H40" s="835">
        <v>6</v>
      </c>
      <c r="I40" s="835">
        <v>6</v>
      </c>
      <c r="J40" s="835">
        <v>6</v>
      </c>
      <c r="K40" s="835">
        <v>30</v>
      </c>
      <c r="L40" s="835">
        <v>27</v>
      </c>
      <c r="N40" s="784"/>
    </row>
    <row r="41" spans="1:15" s="145" customFormat="1" ht="15" customHeight="1">
      <c r="A41" s="308" t="s">
        <v>423</v>
      </c>
      <c r="B41" s="836">
        <v>0</v>
      </c>
      <c r="C41" s="836">
        <v>0</v>
      </c>
      <c r="D41" s="836">
        <v>1</v>
      </c>
      <c r="E41" s="836">
        <v>1</v>
      </c>
      <c r="F41" s="838">
        <v>5</v>
      </c>
      <c r="G41" s="835">
        <v>12</v>
      </c>
      <c r="H41" s="835">
        <v>26</v>
      </c>
      <c r="I41" s="835">
        <v>42</v>
      </c>
      <c r="J41" s="835">
        <v>71</v>
      </c>
      <c r="K41" s="835">
        <v>121</v>
      </c>
      <c r="L41" s="835">
        <v>216</v>
      </c>
      <c r="N41" s="784"/>
    </row>
    <row r="42" spans="1:15" s="145" customFormat="1" ht="15" customHeight="1">
      <c r="A42" s="308" t="s">
        <v>416</v>
      </c>
      <c r="B42" s="836">
        <v>4</v>
      </c>
      <c r="C42" s="836">
        <v>9</v>
      </c>
      <c r="D42" s="836">
        <v>5</v>
      </c>
      <c r="E42" s="836">
        <v>11</v>
      </c>
      <c r="F42" s="838">
        <v>15</v>
      </c>
      <c r="G42" s="835">
        <v>18</v>
      </c>
      <c r="H42" s="835">
        <v>17</v>
      </c>
      <c r="I42" s="835">
        <v>13</v>
      </c>
      <c r="J42" s="835">
        <v>15</v>
      </c>
      <c r="K42" s="835">
        <v>20</v>
      </c>
      <c r="L42" s="835">
        <v>29</v>
      </c>
      <c r="N42" s="784"/>
    </row>
    <row r="43" spans="1:15" s="145" customFormat="1" ht="15" customHeight="1">
      <c r="A43" s="308" t="s">
        <v>418</v>
      </c>
      <c r="B43" s="836">
        <v>4</v>
      </c>
      <c r="C43" s="836">
        <v>2</v>
      </c>
      <c r="D43" s="836">
        <v>6</v>
      </c>
      <c r="E43" s="836">
        <v>3</v>
      </c>
      <c r="F43" s="838">
        <v>6</v>
      </c>
      <c r="G43" s="835">
        <v>7</v>
      </c>
      <c r="H43" s="835">
        <v>11</v>
      </c>
      <c r="I43" s="835">
        <v>13</v>
      </c>
      <c r="J43" s="835">
        <v>16</v>
      </c>
      <c r="K43" s="835">
        <v>16</v>
      </c>
      <c r="L43" s="835">
        <v>19</v>
      </c>
      <c r="N43" s="784"/>
    </row>
    <row r="44" spans="1:15" s="145" customFormat="1" ht="15" customHeight="1">
      <c r="A44" s="149" t="s">
        <v>97</v>
      </c>
      <c r="B44" s="836">
        <v>32</v>
      </c>
      <c r="C44" s="836">
        <v>40</v>
      </c>
      <c r="D44" s="836">
        <v>40</v>
      </c>
      <c r="E44" s="836">
        <v>34</v>
      </c>
      <c r="F44" s="838">
        <v>48</v>
      </c>
      <c r="G44" s="835">
        <v>64</v>
      </c>
      <c r="H44" s="835">
        <v>38</v>
      </c>
      <c r="I44" s="835">
        <v>53</v>
      </c>
      <c r="J44" s="835">
        <v>64</v>
      </c>
      <c r="K44" s="835">
        <v>60</v>
      </c>
      <c r="L44" s="835">
        <v>57</v>
      </c>
      <c r="N44" s="784"/>
    </row>
    <row r="45" spans="1:15" s="145" customFormat="1" ht="15" customHeight="1">
      <c r="A45" s="308" t="s">
        <v>417</v>
      </c>
      <c r="B45" s="836">
        <v>5</v>
      </c>
      <c r="C45" s="836">
        <v>9</v>
      </c>
      <c r="D45" s="836">
        <v>12</v>
      </c>
      <c r="E45" s="836">
        <v>14</v>
      </c>
      <c r="F45" s="838">
        <v>16</v>
      </c>
      <c r="G45" s="835">
        <v>16</v>
      </c>
      <c r="H45" s="835">
        <v>9</v>
      </c>
      <c r="I45" s="835">
        <v>20</v>
      </c>
      <c r="J45" s="835">
        <v>22</v>
      </c>
      <c r="K45" s="835">
        <v>29</v>
      </c>
      <c r="L45" s="835">
        <v>24</v>
      </c>
      <c r="N45" s="784"/>
    </row>
    <row r="46" spans="1:15" s="145" customFormat="1" ht="15" customHeight="1">
      <c r="A46" s="149"/>
      <c r="B46" s="836"/>
      <c r="C46" s="836"/>
      <c r="D46" s="836"/>
      <c r="E46" s="835"/>
      <c r="F46" s="838"/>
      <c r="G46" s="835"/>
      <c r="H46" s="835"/>
      <c r="I46" s="835"/>
      <c r="J46" s="835"/>
      <c r="K46" s="835"/>
      <c r="L46" s="835"/>
      <c r="N46" s="784"/>
    </row>
    <row r="47" spans="1:15" s="145" customFormat="1" ht="15" customHeight="1">
      <c r="A47" s="149" t="s">
        <v>45</v>
      </c>
      <c r="B47" s="836">
        <v>196</v>
      </c>
      <c r="C47" s="836">
        <v>187</v>
      </c>
      <c r="D47" s="836">
        <v>151</v>
      </c>
      <c r="E47" s="838">
        <v>148</v>
      </c>
      <c r="F47" s="838">
        <v>136</v>
      </c>
      <c r="G47" s="835">
        <v>129</v>
      </c>
      <c r="H47" s="835">
        <v>116</v>
      </c>
      <c r="I47" s="835">
        <v>123</v>
      </c>
      <c r="J47" s="835">
        <v>135</v>
      </c>
      <c r="K47" s="835">
        <v>107</v>
      </c>
      <c r="L47" s="835">
        <v>172</v>
      </c>
      <c r="N47" s="784"/>
    </row>
    <row r="48" spans="1:15" s="145" customFormat="1" ht="12.75">
      <c r="A48" s="150"/>
      <c r="B48" s="150"/>
      <c r="C48" s="150"/>
      <c r="D48" s="150"/>
      <c r="E48" s="150"/>
      <c r="F48" s="150"/>
      <c r="G48" s="150"/>
      <c r="H48" s="150"/>
      <c r="I48" s="150"/>
      <c r="J48" s="150"/>
      <c r="K48" s="150"/>
      <c r="L48" s="150"/>
      <c r="M48" s="133"/>
      <c r="N48" s="133"/>
      <c r="O48" s="1370"/>
    </row>
    <row r="49" spans="1:13" ht="15">
      <c r="A49" s="151"/>
      <c r="B49" s="45"/>
      <c r="C49" s="45"/>
      <c r="D49" s="45"/>
      <c r="E49" s="45"/>
    </row>
    <row r="50" spans="1:13" s="152" customFormat="1" ht="11.25" customHeight="1">
      <c r="A50" s="155" t="s">
        <v>195</v>
      </c>
      <c r="B50" s="156"/>
      <c r="C50" s="156"/>
      <c r="D50" s="156"/>
      <c r="E50" s="156"/>
    </row>
    <row r="51" spans="1:13" s="152" customFormat="1">
      <c r="A51" s="1244" t="s">
        <v>337</v>
      </c>
      <c r="B51" s="1244"/>
      <c r="C51" s="1244"/>
      <c r="D51" s="1244"/>
      <c r="E51" s="1244"/>
      <c r="F51" s="1244"/>
      <c r="G51" s="1244"/>
      <c r="H51" s="1244"/>
      <c r="I51" s="1244"/>
      <c r="J51" s="1244"/>
      <c r="K51" s="1244"/>
      <c r="L51" s="1244"/>
    </row>
    <row r="52" spans="1:13" s="152" customFormat="1">
      <c r="A52" s="1244"/>
      <c r="B52" s="1244"/>
      <c r="C52" s="1244"/>
      <c r="D52" s="1244"/>
      <c r="E52" s="1244"/>
      <c r="F52" s="1244"/>
      <c r="G52" s="1244"/>
      <c r="H52" s="1244"/>
      <c r="I52" s="1244"/>
      <c r="J52" s="1244"/>
      <c r="K52" s="1244"/>
      <c r="L52" s="1244"/>
    </row>
    <row r="53" spans="1:13" s="152" customFormat="1">
      <c r="A53" s="1244"/>
      <c r="B53" s="1244"/>
      <c r="C53" s="1244"/>
      <c r="D53" s="1244"/>
      <c r="E53" s="1244"/>
      <c r="F53" s="1244"/>
      <c r="G53" s="1244"/>
      <c r="H53" s="1244"/>
      <c r="I53" s="1244"/>
      <c r="J53" s="1244"/>
      <c r="K53" s="1244"/>
      <c r="L53" s="1244"/>
    </row>
    <row r="54" spans="1:13" s="152" customFormat="1">
      <c r="A54" s="1244"/>
      <c r="B54" s="1244"/>
      <c r="C54" s="1244"/>
      <c r="D54" s="1244"/>
      <c r="E54" s="1244"/>
      <c r="F54" s="1244"/>
      <c r="G54" s="1244"/>
      <c r="H54" s="1244"/>
      <c r="I54" s="1244"/>
      <c r="J54" s="1244"/>
      <c r="K54" s="1244"/>
      <c r="L54" s="1244"/>
    </row>
    <row r="55" spans="1:13" s="152" customFormat="1" ht="11.25" customHeight="1">
      <c r="A55" s="1244" t="s">
        <v>513</v>
      </c>
      <c r="B55" s="1244"/>
      <c r="C55" s="1244"/>
      <c r="D55" s="1244"/>
      <c r="E55" s="1244"/>
      <c r="F55" s="1244"/>
      <c r="G55" s="1244"/>
      <c r="H55" s="1244"/>
      <c r="I55" s="1244"/>
      <c r="J55" s="1244"/>
      <c r="K55" s="1244"/>
      <c r="L55" s="1244"/>
    </row>
    <row r="56" spans="1:13" s="152" customFormat="1" ht="11.25" customHeight="1">
      <c r="A56" s="1244" t="s">
        <v>235</v>
      </c>
      <c r="B56" s="1244"/>
      <c r="C56" s="1244"/>
      <c r="D56" s="1244"/>
      <c r="E56" s="1244"/>
      <c r="F56" s="1244"/>
      <c r="G56" s="1244"/>
      <c r="H56" s="1244"/>
      <c r="I56" s="1244"/>
      <c r="J56" s="1244"/>
      <c r="K56" s="1244"/>
      <c r="L56" s="1244"/>
    </row>
    <row r="57" spans="1:13" s="152" customFormat="1" ht="11.25" customHeight="1">
      <c r="A57" s="1244" t="s">
        <v>225</v>
      </c>
      <c r="B57" s="1244"/>
      <c r="C57" s="1244"/>
      <c r="D57" s="1244"/>
      <c r="E57" s="1244"/>
      <c r="F57" s="1244"/>
      <c r="G57" s="1244"/>
      <c r="H57" s="1244"/>
      <c r="I57" s="1244"/>
      <c r="J57" s="1244"/>
      <c r="K57" s="1244"/>
      <c r="L57" s="1244"/>
    </row>
    <row r="58" spans="1:13" s="152" customFormat="1" ht="11.25" customHeight="1">
      <c r="A58" s="1244"/>
      <c r="B58" s="1244"/>
      <c r="C58" s="1244"/>
      <c r="D58" s="1244"/>
      <c r="E58" s="1244"/>
      <c r="F58" s="1244"/>
      <c r="G58" s="1244"/>
      <c r="H58" s="1244"/>
      <c r="I58" s="1244"/>
      <c r="J58" s="1244"/>
      <c r="K58" s="1244"/>
      <c r="L58" s="1244"/>
    </row>
    <row r="59" spans="1:13" s="152" customFormat="1" ht="11.25" customHeight="1">
      <c r="A59" s="1244"/>
      <c r="B59" s="1244"/>
      <c r="C59" s="1244"/>
      <c r="D59" s="1244"/>
      <c r="E59" s="1244"/>
      <c r="F59" s="1244"/>
      <c r="G59" s="1244"/>
      <c r="H59" s="1244"/>
      <c r="I59" s="1244"/>
      <c r="J59" s="1244"/>
      <c r="K59" s="1244"/>
      <c r="L59" s="1244"/>
    </row>
    <row r="60" spans="1:13" s="152" customFormat="1" ht="11.25" customHeight="1">
      <c r="A60" s="1245" t="s">
        <v>518</v>
      </c>
      <c r="B60" s="1245"/>
      <c r="C60" s="1245"/>
      <c r="D60" s="1245"/>
      <c r="E60" s="1245"/>
      <c r="F60" s="1245"/>
      <c r="G60" s="1245"/>
      <c r="H60" s="1245"/>
      <c r="I60" s="1245"/>
      <c r="J60" s="1245"/>
      <c r="K60" s="1245"/>
      <c r="L60" s="1245"/>
      <c r="M60" s="924"/>
    </row>
    <row r="61" spans="1:13" s="152" customFormat="1" ht="11.25" customHeight="1">
      <c r="A61" s="1235" t="s">
        <v>519</v>
      </c>
      <c r="B61" s="1235"/>
      <c r="C61" s="1235"/>
      <c r="D61" s="1235"/>
      <c r="E61" s="1235"/>
      <c r="F61" s="1235"/>
      <c r="G61" s="1235"/>
      <c r="H61" s="1235"/>
      <c r="I61" s="1235"/>
      <c r="J61" s="1235"/>
      <c r="K61" s="1235"/>
      <c r="L61" s="1235"/>
      <c r="M61" s="920"/>
    </row>
    <row r="62" spans="1:13" s="152" customFormat="1" ht="11.25" customHeight="1">
      <c r="A62" s="1245" t="s">
        <v>529</v>
      </c>
      <c r="B62" s="1245"/>
      <c r="C62" s="1245"/>
      <c r="D62" s="1245"/>
      <c r="E62" s="1245"/>
      <c r="F62" s="1245"/>
      <c r="G62" s="1245"/>
      <c r="H62" s="1245"/>
      <c r="I62" s="1245"/>
      <c r="J62" s="1245"/>
      <c r="K62" s="1245"/>
      <c r="L62" s="1245"/>
    </row>
    <row r="63" spans="1:13" s="152" customFormat="1" ht="11.25" customHeight="1">
      <c r="A63" s="1256" t="s">
        <v>1351</v>
      </c>
      <c r="B63" s="1256"/>
      <c r="C63" s="1256"/>
      <c r="D63" s="1256"/>
      <c r="E63" s="1256"/>
      <c r="F63" s="1256"/>
      <c r="G63" s="1256"/>
      <c r="H63" s="1256"/>
      <c r="I63" s="1256"/>
      <c r="J63" s="1256"/>
      <c r="K63" s="1256"/>
      <c r="L63" s="1256"/>
    </row>
    <row r="64" spans="1:13" s="152" customFormat="1" ht="11.25" customHeight="1">
      <c r="A64" s="1245" t="s">
        <v>778</v>
      </c>
      <c r="B64" s="1245"/>
      <c r="C64" s="1245"/>
      <c r="D64" s="1245"/>
      <c r="E64" s="1245"/>
      <c r="F64" s="1245"/>
      <c r="G64" s="1245"/>
      <c r="H64" s="1245"/>
      <c r="I64" s="1245"/>
      <c r="J64" s="1245"/>
      <c r="K64" s="1245"/>
      <c r="L64" s="1245"/>
    </row>
    <row r="65" spans="1:12" s="152" customFormat="1" ht="11.25" customHeight="1">
      <c r="A65" s="1245" t="s">
        <v>779</v>
      </c>
      <c r="B65" s="1245"/>
      <c r="C65" s="1245"/>
      <c r="D65" s="1245"/>
      <c r="E65" s="1245"/>
      <c r="F65" s="1245"/>
      <c r="G65" s="1245"/>
      <c r="H65" s="1245"/>
      <c r="I65" s="1245"/>
      <c r="J65" s="1245"/>
      <c r="K65" s="1245"/>
      <c r="L65" s="1245"/>
    </row>
    <row r="66" spans="1:12" s="152" customFormat="1" ht="11.25" customHeight="1">
      <c r="A66" s="1243" t="s">
        <v>1352</v>
      </c>
      <c r="B66" s="1243"/>
      <c r="C66" s="1243"/>
      <c r="D66" s="1243"/>
      <c r="E66" s="1243"/>
      <c r="F66" s="1243"/>
      <c r="G66" s="1243"/>
      <c r="H66" s="1243"/>
      <c r="I66" s="1243"/>
      <c r="J66" s="1243"/>
      <c r="K66" s="1243"/>
      <c r="L66" s="1243"/>
    </row>
    <row r="67" spans="1:12" s="152" customFormat="1" ht="11.25" customHeight="1">
      <c r="A67" s="1243" t="s">
        <v>780</v>
      </c>
      <c r="B67" s="1243"/>
      <c r="C67" s="1243"/>
      <c r="D67" s="1243"/>
      <c r="E67" s="1243"/>
      <c r="F67" s="1243"/>
      <c r="G67" s="1243"/>
      <c r="H67" s="1243"/>
      <c r="I67" s="1243"/>
      <c r="J67" s="1243"/>
      <c r="K67" s="1243"/>
      <c r="L67" s="1243"/>
    </row>
    <row r="68" spans="1:12" s="152" customFormat="1" ht="11.25" customHeight="1">
      <c r="A68" s="1243" t="s">
        <v>781</v>
      </c>
      <c r="B68" s="1243"/>
      <c r="C68" s="1243"/>
      <c r="D68" s="1243"/>
      <c r="E68" s="1243"/>
      <c r="F68" s="1243"/>
      <c r="G68" s="1243"/>
      <c r="H68" s="1243"/>
      <c r="I68" s="1243"/>
      <c r="J68" s="1243"/>
      <c r="K68" s="1243"/>
      <c r="L68" s="1243"/>
    </row>
    <row r="69" spans="1:12" s="152" customFormat="1" ht="11.25" customHeight="1">
      <c r="A69" s="1243" t="s">
        <v>782</v>
      </c>
      <c r="B69" s="1243"/>
      <c r="C69" s="1243"/>
      <c r="D69" s="1243"/>
      <c r="E69" s="1243"/>
      <c r="F69" s="1243"/>
      <c r="G69" s="1243"/>
      <c r="H69" s="1243"/>
      <c r="I69" s="1243"/>
      <c r="J69" s="1243"/>
      <c r="K69" s="1243"/>
      <c r="L69" s="1243"/>
    </row>
    <row r="70" spans="1:12" s="152" customFormat="1" ht="11.25" customHeight="1">
      <c r="A70" s="1244" t="s">
        <v>1353</v>
      </c>
      <c r="B70" s="1244"/>
      <c r="C70" s="1244"/>
      <c r="D70" s="1244"/>
      <c r="E70" s="1244"/>
      <c r="F70" s="1244"/>
      <c r="G70" s="1244"/>
      <c r="H70" s="1244"/>
      <c r="I70" s="1244"/>
      <c r="J70" s="1244"/>
      <c r="K70" s="1244"/>
      <c r="L70" s="1244"/>
    </row>
    <row r="71" spans="1:12" s="152" customFormat="1" ht="11.25" customHeight="1">
      <c r="A71" s="764" t="s">
        <v>224</v>
      </c>
      <c r="B71" s="156"/>
      <c r="C71" s="156"/>
      <c r="D71" s="156"/>
      <c r="E71" s="156"/>
    </row>
    <row r="72" spans="1:12" s="152" customFormat="1" ht="11.25" customHeight="1">
      <c r="A72" s="255" t="s">
        <v>704</v>
      </c>
      <c r="B72" s="156"/>
      <c r="C72" s="156"/>
      <c r="D72" s="156"/>
      <c r="E72" s="156"/>
    </row>
    <row r="73" spans="1:12" s="152" customFormat="1">
      <c r="A73" s="153"/>
    </row>
    <row r="74" spans="1:12" s="152" customFormat="1">
      <c r="A74" s="153"/>
    </row>
    <row r="75" spans="1:12" s="152" customFormat="1">
      <c r="A75" s="153"/>
    </row>
    <row r="76" spans="1:12" s="152" customFormat="1">
      <c r="A76" s="153"/>
    </row>
    <row r="77" spans="1:12" s="152" customFormat="1">
      <c r="A77" s="153"/>
    </row>
    <row r="78" spans="1:12" s="152" customFormat="1">
      <c r="A78" s="153"/>
    </row>
    <row r="79" spans="1:12" s="152" customFormat="1">
      <c r="A79" s="153"/>
    </row>
    <row r="80" spans="1:12" s="152" customFormat="1">
      <c r="A80" s="153"/>
    </row>
    <row r="81" spans="1:1" ht="15">
      <c r="A81" s="154"/>
    </row>
    <row r="82" spans="1:1" ht="15">
      <c r="A82" s="154"/>
    </row>
    <row r="83" spans="1:1" ht="15">
      <c r="A83" s="154"/>
    </row>
    <row r="84" spans="1:1" ht="15">
      <c r="A84" s="154"/>
    </row>
    <row r="85" spans="1:1" ht="15">
      <c r="A85" s="154"/>
    </row>
    <row r="86" spans="1:1" ht="15">
      <c r="A86" s="154"/>
    </row>
    <row r="87" spans="1:1" ht="15">
      <c r="A87" s="154"/>
    </row>
    <row r="88" spans="1:1" ht="15">
      <c r="A88" s="154"/>
    </row>
    <row r="89" spans="1:1" ht="15">
      <c r="A89" s="154"/>
    </row>
    <row r="90" spans="1:1" ht="15">
      <c r="A90" s="154"/>
    </row>
    <row r="91" spans="1:1" ht="15">
      <c r="A91" s="154"/>
    </row>
    <row r="92" spans="1:1" ht="15">
      <c r="A92" s="154"/>
    </row>
    <row r="93" spans="1:1" ht="15">
      <c r="A93" s="154"/>
    </row>
    <row r="94" spans="1:1" ht="15">
      <c r="A94" s="154"/>
    </row>
    <row r="95" spans="1:1" ht="15">
      <c r="A95" s="154"/>
    </row>
    <row r="96" spans="1:1" ht="15">
      <c r="A96" s="154"/>
    </row>
    <row r="97" spans="1:1" ht="15">
      <c r="A97" s="154"/>
    </row>
    <row r="98" spans="1:1" ht="15">
      <c r="A98" s="154"/>
    </row>
    <row r="99" spans="1:1" ht="15">
      <c r="A99" s="154"/>
    </row>
    <row r="100" spans="1:1" ht="15">
      <c r="A100" s="154"/>
    </row>
  </sheetData>
  <mergeCells count="29">
    <mergeCell ref="A4:A6"/>
    <mergeCell ref="D4:D6"/>
    <mergeCell ref="E4:E6"/>
    <mergeCell ref="A1:K2"/>
    <mergeCell ref="A66:L66"/>
    <mergeCell ref="A63:L63"/>
    <mergeCell ref="K4:K6"/>
    <mergeCell ref="A55:L55"/>
    <mergeCell ref="A56:L56"/>
    <mergeCell ref="A57:L59"/>
    <mergeCell ref="A51:L54"/>
    <mergeCell ref="A61:L61"/>
    <mergeCell ref="A60:L60"/>
    <mergeCell ref="B4:B6"/>
    <mergeCell ref="C4:C6"/>
    <mergeCell ref="L4:L6"/>
    <mergeCell ref="H4:H6"/>
    <mergeCell ref="F4:F6"/>
    <mergeCell ref="G4:G6"/>
    <mergeCell ref="J4:J6"/>
    <mergeCell ref="I4:I6"/>
    <mergeCell ref="M1:O1"/>
    <mergeCell ref="A69:L69"/>
    <mergeCell ref="A70:L70"/>
    <mergeCell ref="A62:L62"/>
    <mergeCell ref="A64:L64"/>
    <mergeCell ref="A65:L65"/>
    <mergeCell ref="A67:L67"/>
    <mergeCell ref="A68:L68"/>
  </mergeCells>
  <phoneticPr fontId="22" type="noConversion"/>
  <hyperlinks>
    <hyperlink ref="M1" location="Contents!A1" display="back to contents"/>
  </hyperlinks>
  <pageMargins left="0.75" right="0.75" top="1" bottom="1" header="0.5" footer="0.5"/>
  <pageSetup paperSize="9" scale="69" fitToWidth="0" fitToHeight="0"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8"/>
  <sheetViews>
    <sheetView showGridLines="0" zoomScaleNormal="100" workbookViewId="0">
      <selection sqref="A1:N3"/>
    </sheetView>
  </sheetViews>
  <sheetFormatPr defaultRowHeight="11.25"/>
  <cols>
    <col min="1" max="2" width="4.33203125" style="157" customWidth="1"/>
    <col min="3" max="3" width="5.5" style="157" customWidth="1"/>
    <col min="4" max="4" width="28.83203125" style="157" customWidth="1"/>
    <col min="5" max="5" width="41.5" style="157" customWidth="1"/>
    <col min="6" max="14" width="6.83203125" style="157" customWidth="1"/>
    <col min="15" max="15" width="8.5" style="157" customWidth="1"/>
    <col min="16" max="16" width="8.33203125" style="157" customWidth="1"/>
    <col min="17" max="17" width="1.83203125" style="157" customWidth="1"/>
    <col min="18" max="16384" width="9.33203125" style="157"/>
  </cols>
  <sheetData>
    <row r="1" spans="1:20" ht="18" customHeight="1">
      <c r="A1" s="1255" t="s">
        <v>756</v>
      </c>
      <c r="B1" s="1255"/>
      <c r="C1" s="1255"/>
      <c r="D1" s="1255"/>
      <c r="E1" s="1255"/>
      <c r="F1" s="1255"/>
      <c r="G1" s="1255"/>
      <c r="H1" s="1255"/>
      <c r="I1" s="1255"/>
      <c r="J1" s="1255"/>
      <c r="K1" s="1255"/>
      <c r="L1" s="1255"/>
      <c r="M1" s="1255"/>
      <c r="N1" s="1255"/>
      <c r="O1" s="730"/>
      <c r="P1" s="1371" t="s">
        <v>1376</v>
      </c>
      <c r="Q1" s="1371"/>
      <c r="R1" s="1371"/>
      <c r="S1" s="1375"/>
      <c r="T1" s="1375"/>
    </row>
    <row r="2" spans="1:20" ht="18" customHeight="1">
      <c r="A2" s="1255"/>
      <c r="B2" s="1255"/>
      <c r="C2" s="1255"/>
      <c r="D2" s="1255"/>
      <c r="E2" s="1255"/>
      <c r="F2" s="1255"/>
      <c r="G2" s="1255"/>
      <c r="H2" s="1255"/>
      <c r="I2" s="1255"/>
      <c r="J2" s="1255"/>
      <c r="K2" s="1255"/>
      <c r="L2" s="1255"/>
      <c r="M2" s="1255"/>
      <c r="N2" s="1255"/>
      <c r="O2" s="923"/>
      <c r="P2" s="923"/>
      <c r="Q2" s="923"/>
      <c r="R2" s="888"/>
      <c r="S2" s="888"/>
      <c r="T2" s="888"/>
    </row>
    <row r="3" spans="1:20" ht="18" customHeight="1">
      <c r="A3" s="1255"/>
      <c r="B3" s="1255"/>
      <c r="C3" s="1255"/>
      <c r="D3" s="1255"/>
      <c r="E3" s="1255"/>
      <c r="F3" s="1255"/>
      <c r="G3" s="1255"/>
      <c r="H3" s="1255"/>
      <c r="I3" s="1255"/>
      <c r="J3" s="1255"/>
      <c r="K3" s="1255"/>
      <c r="L3" s="1255"/>
      <c r="M3" s="1255"/>
      <c r="N3" s="1255"/>
      <c r="O3" s="923"/>
      <c r="P3" s="923"/>
      <c r="Q3" s="923"/>
      <c r="R3" s="888"/>
      <c r="S3" s="888"/>
      <c r="T3" s="888"/>
    </row>
    <row r="4" spans="1:20" ht="15" customHeight="1" thickBot="1">
      <c r="A4" s="243" t="s">
        <v>221</v>
      </c>
      <c r="B4" s="243"/>
      <c r="C4" s="243"/>
      <c r="D4" s="243"/>
      <c r="E4" s="243"/>
      <c r="F4" s="244"/>
      <c r="G4" s="244"/>
      <c r="H4" s="244"/>
      <c r="I4" s="244"/>
      <c r="J4" s="244"/>
      <c r="K4" s="244"/>
      <c r="L4" s="244"/>
      <c r="M4" s="363"/>
      <c r="N4" s="363"/>
      <c r="O4" s="363"/>
      <c r="P4" s="363"/>
      <c r="Q4" s="363"/>
    </row>
    <row r="5" spans="1:20" ht="12.75">
      <c r="A5" s="1252" t="s">
        <v>143</v>
      </c>
      <c r="B5" s="1252"/>
      <c r="C5" s="1252"/>
      <c r="D5" s="1252"/>
      <c r="E5" s="1252"/>
      <c r="F5" s="1246">
        <v>2008</v>
      </c>
      <c r="G5" s="1246">
        <v>2009</v>
      </c>
      <c r="H5" s="1249">
        <v>2010</v>
      </c>
      <c r="I5" s="1246">
        <v>2011</v>
      </c>
      <c r="J5" s="1246">
        <v>2012</v>
      </c>
      <c r="K5" s="1249">
        <v>2013</v>
      </c>
      <c r="L5" s="1249">
        <v>2014</v>
      </c>
      <c r="M5" s="1246">
        <v>2015</v>
      </c>
      <c r="N5" s="1246">
        <v>2016</v>
      </c>
      <c r="O5" s="1246">
        <v>2017</v>
      </c>
      <c r="P5" s="1246">
        <v>2018</v>
      </c>
      <c r="Q5" s="342"/>
    </row>
    <row r="6" spans="1:20" s="158" customFormat="1" ht="12.75">
      <c r="A6" s="1253"/>
      <c r="B6" s="1253"/>
      <c r="C6" s="1253"/>
      <c r="D6" s="1253"/>
      <c r="E6" s="1253"/>
      <c r="F6" s="1247"/>
      <c r="G6" s="1247"/>
      <c r="H6" s="1250"/>
      <c r="I6" s="1247"/>
      <c r="J6" s="1247"/>
      <c r="K6" s="1250"/>
      <c r="L6" s="1250"/>
      <c r="M6" s="1247"/>
      <c r="N6" s="1247"/>
      <c r="O6" s="1247"/>
      <c r="P6" s="1247"/>
      <c r="Q6" s="342"/>
    </row>
    <row r="7" spans="1:20" s="158" customFormat="1" ht="12.75">
      <c r="A7" s="1254"/>
      <c r="B7" s="1254"/>
      <c r="C7" s="1254"/>
      <c r="D7" s="1254"/>
      <c r="E7" s="1254"/>
      <c r="F7" s="1248"/>
      <c r="G7" s="1248"/>
      <c r="H7" s="1251"/>
      <c r="I7" s="1248"/>
      <c r="J7" s="1248"/>
      <c r="K7" s="1251"/>
      <c r="L7" s="1251"/>
      <c r="M7" s="1248"/>
      <c r="N7" s="1248"/>
      <c r="O7" s="1248"/>
      <c r="P7" s="1248"/>
      <c r="Q7" s="342"/>
    </row>
    <row r="8" spans="1:20" s="158" customFormat="1" ht="12.75">
      <c r="A8" s="159"/>
      <c r="B8" s="159"/>
      <c r="C8" s="159"/>
      <c r="D8" s="159"/>
      <c r="E8" s="159"/>
      <c r="F8" s="160"/>
      <c r="G8" s="114"/>
      <c r="H8" s="114"/>
      <c r="I8" s="90"/>
      <c r="J8" s="90"/>
    </row>
    <row r="9" spans="1:20" s="158" customFormat="1" ht="15.75" customHeight="1">
      <c r="A9" s="1259" t="s">
        <v>226</v>
      </c>
      <c r="B9" s="1259"/>
      <c r="C9" s="1259"/>
      <c r="D9" s="1259"/>
      <c r="E9" s="1259"/>
      <c r="F9" s="130">
        <v>737</v>
      </c>
      <c r="G9" s="130">
        <v>716</v>
      </c>
      <c r="H9" s="130">
        <v>692</v>
      </c>
      <c r="I9" s="113">
        <v>749</v>
      </c>
      <c r="J9" s="113">
        <v>734</v>
      </c>
      <c r="K9" s="158">
        <v>685</v>
      </c>
      <c r="L9" s="158">
        <v>743</v>
      </c>
      <c r="M9" s="158">
        <v>813</v>
      </c>
      <c r="N9" s="158">
        <v>997</v>
      </c>
      <c r="O9" s="740">
        <v>1045</v>
      </c>
      <c r="P9" s="827">
        <v>1313</v>
      </c>
    </row>
    <row r="10" spans="1:20" s="158" customFormat="1" ht="6" customHeight="1">
      <c r="A10" s="90"/>
      <c r="B10" s="90"/>
      <c r="C10" s="161"/>
      <c r="D10" s="161"/>
      <c r="E10" s="161"/>
      <c r="F10" s="128"/>
      <c r="G10" s="130"/>
      <c r="H10" s="130"/>
      <c r="I10" s="90"/>
      <c r="J10" s="90"/>
      <c r="P10" s="755"/>
    </row>
    <row r="11" spans="1:20" s="158" customFormat="1" ht="12.75">
      <c r="A11" s="1264" t="s">
        <v>92</v>
      </c>
      <c r="B11" s="1264"/>
      <c r="C11" s="1264"/>
      <c r="D11" s="1264"/>
      <c r="E11" s="161"/>
      <c r="F11" s="128"/>
      <c r="G11" s="130"/>
      <c r="H11" s="130"/>
      <c r="I11" s="90"/>
      <c r="J11" s="90"/>
      <c r="P11" s="755"/>
    </row>
    <row r="12" spans="1:20" s="158" customFormat="1" ht="42" customHeight="1">
      <c r="A12" s="90"/>
      <c r="B12" s="90"/>
      <c r="C12" s="1261" t="s">
        <v>227</v>
      </c>
      <c r="D12" s="1263"/>
      <c r="E12" s="1263"/>
      <c r="F12" s="128">
        <v>574</v>
      </c>
      <c r="G12" s="128">
        <v>545</v>
      </c>
      <c r="H12" s="128">
        <v>485</v>
      </c>
      <c r="I12" s="147">
        <v>584</v>
      </c>
      <c r="J12" s="147">
        <v>581</v>
      </c>
      <c r="K12" s="147">
        <v>527</v>
      </c>
      <c r="L12" s="147">
        <v>614</v>
      </c>
      <c r="M12" s="147">
        <v>706</v>
      </c>
      <c r="N12" s="147">
        <v>868</v>
      </c>
      <c r="O12" s="147">
        <v>934</v>
      </c>
      <c r="P12" s="873">
        <v>1187</v>
      </c>
      <c r="Q12" s="147"/>
    </row>
    <row r="13" spans="1:20" s="158" customFormat="1" ht="6" customHeight="1">
      <c r="A13" s="161"/>
      <c r="B13" s="161"/>
      <c r="C13" s="90"/>
      <c r="D13" s="90"/>
      <c r="E13" s="90"/>
      <c r="F13" s="128"/>
      <c r="G13" s="130"/>
      <c r="H13" s="148"/>
      <c r="I13" s="90"/>
      <c r="J13" s="90"/>
      <c r="P13" s="755"/>
    </row>
    <row r="14" spans="1:20" s="158" customFormat="1" ht="30.75" customHeight="1">
      <c r="A14" s="161"/>
      <c r="B14" s="161"/>
      <c r="C14" s="1263" t="s">
        <v>12</v>
      </c>
      <c r="D14" s="1263"/>
      <c r="E14" s="1263"/>
      <c r="F14" s="128"/>
      <c r="G14" s="130"/>
      <c r="H14" s="148"/>
      <c r="I14" s="90"/>
      <c r="J14" s="90"/>
      <c r="P14" s="755"/>
    </row>
    <row r="15" spans="1:20" s="158" customFormat="1" ht="30" customHeight="1">
      <c r="A15" s="161"/>
      <c r="B15" s="161"/>
      <c r="C15" s="1265" t="s">
        <v>13</v>
      </c>
      <c r="D15" s="1263"/>
      <c r="E15" s="1263"/>
      <c r="F15" s="130">
        <v>23</v>
      </c>
      <c r="G15" s="130">
        <v>22</v>
      </c>
      <c r="H15" s="130">
        <v>33</v>
      </c>
      <c r="I15" s="113">
        <v>16</v>
      </c>
      <c r="J15" s="113">
        <v>14</v>
      </c>
      <c r="K15" s="158">
        <v>22</v>
      </c>
      <c r="L15" s="158">
        <v>22</v>
      </c>
      <c r="M15" s="158">
        <v>23</v>
      </c>
      <c r="N15" s="158">
        <v>27</v>
      </c>
      <c r="O15" s="158">
        <v>21</v>
      </c>
      <c r="P15" s="755">
        <v>23</v>
      </c>
    </row>
    <row r="16" spans="1:20" s="158" customFormat="1" ht="30.75" customHeight="1">
      <c r="A16" s="104"/>
      <c r="B16" s="104"/>
      <c r="C16" s="1262" t="s">
        <v>10</v>
      </c>
      <c r="D16" s="1263"/>
      <c r="E16" s="1263"/>
      <c r="F16" s="148">
        <v>10</v>
      </c>
      <c r="G16" s="148">
        <v>3</v>
      </c>
      <c r="H16" s="130">
        <v>5</v>
      </c>
      <c r="I16" s="148">
        <v>4</v>
      </c>
      <c r="J16" s="148">
        <v>1</v>
      </c>
      <c r="K16" s="158">
        <v>4</v>
      </c>
      <c r="L16" s="158">
        <v>5</v>
      </c>
      <c r="M16" s="158">
        <v>4</v>
      </c>
      <c r="N16" s="158">
        <v>3</v>
      </c>
      <c r="O16" s="158">
        <v>10</v>
      </c>
      <c r="P16" s="755">
        <v>5</v>
      </c>
    </row>
    <row r="17" spans="1:17" s="158" customFormat="1" ht="6" customHeight="1">
      <c r="A17" s="104"/>
      <c r="B17" s="104"/>
      <c r="C17" s="162"/>
      <c r="D17" s="162"/>
      <c r="E17" s="162"/>
      <c r="F17" s="148"/>
      <c r="G17" s="148"/>
      <c r="H17" s="130"/>
      <c r="I17" s="90"/>
      <c r="J17" s="90"/>
      <c r="P17" s="755"/>
    </row>
    <row r="18" spans="1:17" s="158" customFormat="1" ht="30" customHeight="1">
      <c r="A18" s="104"/>
      <c r="B18" s="104"/>
      <c r="C18" s="1262" t="s">
        <v>14</v>
      </c>
      <c r="D18" s="1262"/>
      <c r="E18" s="1262"/>
      <c r="F18" s="127">
        <f t="shared" ref="F18:P18" si="0">F9-F12-F15-F16</f>
        <v>130</v>
      </c>
      <c r="G18" s="127">
        <f t="shared" si="0"/>
        <v>146</v>
      </c>
      <c r="H18" s="127">
        <f t="shared" si="0"/>
        <v>169</v>
      </c>
      <c r="I18" s="127">
        <f t="shared" si="0"/>
        <v>145</v>
      </c>
      <c r="J18" s="127">
        <f t="shared" si="0"/>
        <v>138</v>
      </c>
      <c r="K18" s="127">
        <f t="shared" si="0"/>
        <v>132</v>
      </c>
      <c r="L18" s="127">
        <f t="shared" si="0"/>
        <v>102</v>
      </c>
      <c r="M18" s="127">
        <f t="shared" si="0"/>
        <v>80</v>
      </c>
      <c r="N18" s="127">
        <f t="shared" si="0"/>
        <v>99</v>
      </c>
      <c r="O18" s="127">
        <f t="shared" si="0"/>
        <v>80</v>
      </c>
      <c r="P18" s="127">
        <f t="shared" si="0"/>
        <v>98</v>
      </c>
      <c r="Q18" s="127"/>
    </row>
    <row r="19" spans="1:17" s="158" customFormat="1" ht="12.75">
      <c r="A19" s="104"/>
      <c r="B19" s="104"/>
      <c r="C19" s="104"/>
      <c r="D19" s="104"/>
      <c r="E19" s="104"/>
      <c r="F19" s="127"/>
      <c r="G19" s="148"/>
      <c r="H19" s="148"/>
      <c r="I19" s="90"/>
      <c r="J19" s="90"/>
      <c r="P19" s="755"/>
    </row>
    <row r="20" spans="1:17" s="158" customFormat="1" ht="31.5" customHeight="1">
      <c r="A20" s="1260" t="s">
        <v>304</v>
      </c>
      <c r="B20" s="1261"/>
      <c r="C20" s="1261"/>
      <c r="D20" s="1261"/>
      <c r="E20" s="1261"/>
      <c r="F20" s="148"/>
      <c r="G20" s="148"/>
      <c r="H20" s="148"/>
      <c r="I20" s="90"/>
      <c r="J20" s="90"/>
      <c r="P20" s="755"/>
    </row>
    <row r="21" spans="1:17" s="158" customFormat="1" ht="6" customHeight="1">
      <c r="A21" s="104"/>
      <c r="B21" s="104"/>
      <c r="C21" s="104"/>
      <c r="D21" s="104"/>
      <c r="E21" s="104"/>
      <c r="F21" s="148"/>
      <c r="G21" s="148"/>
      <c r="H21" s="148"/>
      <c r="I21" s="90"/>
      <c r="J21" s="90"/>
      <c r="P21" s="755"/>
    </row>
    <row r="22" spans="1:17" s="158" customFormat="1" ht="14.25">
      <c r="A22" s="104"/>
      <c r="B22" s="1257" t="s">
        <v>15</v>
      </c>
      <c r="C22" s="1257"/>
      <c r="D22" s="1257"/>
      <c r="E22" s="1257"/>
      <c r="F22" s="148"/>
      <c r="G22" s="148"/>
      <c r="H22" s="148"/>
      <c r="I22" s="90"/>
      <c r="J22" s="90"/>
      <c r="P22" s="755"/>
    </row>
    <row r="23" spans="1:17" s="158" customFormat="1" ht="6" customHeight="1">
      <c r="A23" s="104"/>
      <c r="B23" s="104"/>
      <c r="C23" s="104"/>
      <c r="D23" s="104"/>
      <c r="E23" s="104"/>
      <c r="F23" s="148"/>
      <c r="G23" s="148"/>
      <c r="H23" s="148"/>
      <c r="I23" s="90"/>
      <c r="J23" s="90"/>
      <c r="P23" s="755"/>
    </row>
    <row r="24" spans="1:17" s="158" customFormat="1" ht="12.75">
      <c r="A24" s="104"/>
      <c r="B24" s="104"/>
      <c r="C24" s="1257" t="s">
        <v>144</v>
      </c>
      <c r="D24" s="1257"/>
      <c r="E24" s="90" t="s">
        <v>145</v>
      </c>
      <c r="F24" s="148">
        <v>18</v>
      </c>
      <c r="G24" s="148">
        <v>21</v>
      </c>
      <c r="H24" s="148">
        <v>19</v>
      </c>
      <c r="I24" s="148">
        <v>25</v>
      </c>
      <c r="J24" s="148">
        <v>22</v>
      </c>
      <c r="K24" s="158">
        <v>23</v>
      </c>
      <c r="L24" s="158">
        <v>18</v>
      </c>
      <c r="M24" s="158">
        <v>45</v>
      </c>
      <c r="N24" s="158">
        <v>25</v>
      </c>
      <c r="O24" s="158">
        <v>21</v>
      </c>
      <c r="P24" s="755">
        <v>13</v>
      </c>
    </row>
    <row r="25" spans="1:17" s="158" customFormat="1" ht="12.75">
      <c r="A25" s="104"/>
      <c r="B25" s="104"/>
      <c r="C25" s="1257" t="s">
        <v>146</v>
      </c>
      <c r="D25" s="1257"/>
      <c r="E25" s="90" t="s">
        <v>147</v>
      </c>
      <c r="F25" s="148">
        <v>18</v>
      </c>
      <c r="G25" s="148">
        <v>17</v>
      </c>
      <c r="H25" s="148">
        <v>21</v>
      </c>
      <c r="I25" s="148">
        <v>16</v>
      </c>
      <c r="J25" s="148">
        <v>18</v>
      </c>
      <c r="K25" s="158">
        <v>14</v>
      </c>
      <c r="L25" s="158">
        <v>14</v>
      </c>
      <c r="M25" s="158">
        <v>12</v>
      </c>
      <c r="N25" s="158">
        <v>24</v>
      </c>
      <c r="O25" s="158">
        <v>6</v>
      </c>
      <c r="P25" s="755">
        <v>13</v>
      </c>
    </row>
    <row r="26" spans="1:17" s="158" customFormat="1" ht="6" customHeight="1">
      <c r="A26" s="104"/>
      <c r="B26" s="104"/>
      <c r="C26" s="104"/>
      <c r="D26" s="104"/>
      <c r="E26" s="104"/>
      <c r="F26" s="148"/>
      <c r="G26" s="148"/>
      <c r="H26" s="148"/>
      <c r="I26" s="90"/>
      <c r="J26" s="90"/>
      <c r="P26" s="755"/>
    </row>
    <row r="27" spans="1:17" s="158" customFormat="1" ht="15.75" customHeight="1">
      <c r="A27" s="104"/>
      <c r="B27" s="1257" t="s">
        <v>148</v>
      </c>
      <c r="C27" s="1257"/>
      <c r="D27" s="1257"/>
      <c r="E27" s="1257"/>
      <c r="F27" s="104">
        <f t="shared" ref="F27:P27" si="1">F24+F25</f>
        <v>36</v>
      </c>
      <c r="G27" s="104">
        <f t="shared" si="1"/>
        <v>38</v>
      </c>
      <c r="H27" s="104">
        <f t="shared" si="1"/>
        <v>40</v>
      </c>
      <c r="I27" s="104">
        <f t="shared" si="1"/>
        <v>41</v>
      </c>
      <c r="J27" s="104">
        <f t="shared" si="1"/>
        <v>40</v>
      </c>
      <c r="K27" s="104">
        <f t="shared" si="1"/>
        <v>37</v>
      </c>
      <c r="L27" s="104">
        <f t="shared" si="1"/>
        <v>32</v>
      </c>
      <c r="M27" s="104">
        <f t="shared" si="1"/>
        <v>57</v>
      </c>
      <c r="N27" s="104">
        <f t="shared" si="1"/>
        <v>49</v>
      </c>
      <c r="O27" s="104">
        <f t="shared" si="1"/>
        <v>27</v>
      </c>
      <c r="P27" s="104">
        <f t="shared" si="1"/>
        <v>26</v>
      </c>
      <c r="Q27" s="104"/>
    </row>
    <row r="28" spans="1:17" s="158" customFormat="1" ht="12.75">
      <c r="A28" s="104"/>
      <c r="B28" s="104"/>
      <c r="C28" s="72"/>
      <c r="D28" s="72"/>
      <c r="E28" s="72"/>
      <c r="F28" s="104"/>
      <c r="G28" s="104"/>
      <c r="H28" s="90"/>
      <c r="I28" s="90"/>
      <c r="J28" s="90"/>
      <c r="P28" s="755"/>
    </row>
    <row r="29" spans="1:17" s="158" customFormat="1" ht="15.75" customHeight="1">
      <c r="A29" s="1269" t="s">
        <v>149</v>
      </c>
      <c r="B29" s="1269"/>
      <c r="C29" s="1269"/>
      <c r="D29" s="1269"/>
      <c r="E29" s="1269"/>
      <c r="F29" s="104"/>
      <c r="G29" s="104"/>
      <c r="H29" s="90"/>
      <c r="I29" s="90"/>
      <c r="J29" s="90"/>
      <c r="P29" s="755"/>
    </row>
    <row r="30" spans="1:17" s="158" customFormat="1" ht="6" customHeight="1">
      <c r="A30" s="104"/>
      <c r="B30" s="104"/>
      <c r="C30" s="72"/>
      <c r="D30" s="72"/>
      <c r="E30" s="72"/>
      <c r="F30" s="104"/>
      <c r="G30" s="104"/>
      <c r="H30" s="90"/>
      <c r="I30" s="90"/>
      <c r="J30" s="90"/>
      <c r="P30" s="755"/>
    </row>
    <row r="31" spans="1:17" s="158" customFormat="1" ht="15" customHeight="1">
      <c r="A31" s="104"/>
      <c r="B31" s="1258" t="s">
        <v>595</v>
      </c>
      <c r="C31" s="1257"/>
      <c r="D31" s="1257"/>
      <c r="E31" s="1257"/>
      <c r="F31" s="104">
        <v>3</v>
      </c>
      <c r="G31" s="163">
        <v>4</v>
      </c>
      <c r="H31" s="164">
        <v>17</v>
      </c>
      <c r="I31" s="164" t="s">
        <v>80</v>
      </c>
      <c r="J31" s="164" t="s">
        <v>80</v>
      </c>
      <c r="K31" s="164" t="s">
        <v>80</v>
      </c>
      <c r="L31" s="164" t="s">
        <v>80</v>
      </c>
      <c r="M31" s="164" t="s">
        <v>80</v>
      </c>
      <c r="N31" s="164" t="s">
        <v>80</v>
      </c>
      <c r="O31" s="164" t="s">
        <v>80</v>
      </c>
      <c r="P31" s="164" t="s">
        <v>80</v>
      </c>
      <c r="Q31" s="164"/>
    </row>
    <row r="32" spans="1:17" s="158" customFormat="1" ht="14.25">
      <c r="A32" s="104"/>
      <c r="B32" s="731" t="s">
        <v>596</v>
      </c>
      <c r="C32" s="172"/>
      <c r="D32" s="172"/>
      <c r="E32" s="172"/>
      <c r="F32" s="104">
        <v>6</v>
      </c>
      <c r="G32" s="163">
        <v>16</v>
      </c>
      <c r="H32" s="164">
        <v>10</v>
      </c>
      <c r="I32" s="164">
        <v>25</v>
      </c>
      <c r="J32" s="164">
        <v>18</v>
      </c>
      <c r="K32" s="158">
        <v>12</v>
      </c>
      <c r="L32" s="158">
        <v>14</v>
      </c>
      <c r="M32" s="158">
        <v>9</v>
      </c>
      <c r="N32" s="158">
        <v>13</v>
      </c>
      <c r="O32" s="755">
        <v>8</v>
      </c>
      <c r="P32" s="878">
        <v>14</v>
      </c>
    </row>
    <row r="33" spans="1:17" s="158" customFormat="1" ht="6" customHeight="1">
      <c r="A33" s="179"/>
      <c r="B33" s="179"/>
      <c r="C33" s="178"/>
      <c r="D33" s="178"/>
      <c r="E33" s="178"/>
      <c r="F33" s="163"/>
      <c r="G33" s="163"/>
      <c r="H33" s="163"/>
      <c r="I33" s="163"/>
      <c r="J33" s="163"/>
    </row>
    <row r="34" spans="1:17" ht="12.75">
      <c r="A34" s="165"/>
      <c r="B34" s="165"/>
      <c r="C34" s="165"/>
      <c r="D34" s="165"/>
      <c r="E34" s="165"/>
      <c r="F34" s="165"/>
      <c r="G34" s="165"/>
      <c r="H34" s="165"/>
      <c r="I34" s="165"/>
      <c r="J34" s="165"/>
      <c r="K34" s="165"/>
      <c r="L34" s="165"/>
      <c r="M34" s="165"/>
      <c r="N34" s="165"/>
      <c r="O34" s="165"/>
      <c r="P34" s="165"/>
      <c r="Q34" s="363"/>
    </row>
    <row r="35" spans="1:17" ht="15">
      <c r="A35" s="151"/>
      <c r="B35" s="151"/>
      <c r="C35" s="151"/>
      <c r="D35" s="151"/>
      <c r="E35" s="151"/>
      <c r="F35" s="45"/>
      <c r="G35" s="45"/>
      <c r="H35" s="45"/>
      <c r="I35" s="45"/>
      <c r="J35" s="45"/>
      <c r="K35" s="45"/>
      <c r="L35" s="45"/>
      <c r="M35" s="45"/>
      <c r="N35" s="45"/>
      <c r="O35" s="45"/>
      <c r="P35" s="45"/>
      <c r="Q35" s="45"/>
    </row>
    <row r="36" spans="1:17" s="166" customFormat="1" ht="11.25" customHeight="1">
      <c r="A36" s="1268" t="s">
        <v>195</v>
      </c>
      <c r="B36" s="1268"/>
      <c r="C36" s="1268"/>
      <c r="D36" s="169"/>
      <c r="E36" s="169"/>
      <c r="F36" s="156"/>
      <c r="G36" s="156"/>
      <c r="H36" s="156"/>
      <c r="I36" s="156"/>
      <c r="J36" s="156"/>
    </row>
    <row r="37" spans="1:17" s="166" customFormat="1" ht="11.25" customHeight="1">
      <c r="A37" s="1244" t="s">
        <v>553</v>
      </c>
      <c r="B37" s="1244"/>
      <c r="C37" s="1244"/>
      <c r="D37" s="1244"/>
      <c r="E37" s="1244"/>
      <c r="F37" s="1244"/>
      <c r="G37" s="1244"/>
      <c r="H37" s="1244"/>
      <c r="I37" s="1244"/>
      <c r="J37" s="1244"/>
      <c r="K37" s="1244"/>
      <c r="L37" s="1244"/>
      <c r="M37" s="1244"/>
      <c r="N37" s="1244"/>
      <c r="O37" s="1244"/>
      <c r="P37" s="1244"/>
    </row>
    <row r="38" spans="1:17" s="166" customFormat="1" ht="11.25" customHeight="1">
      <c r="A38" s="1245" t="s">
        <v>523</v>
      </c>
      <c r="B38" s="1245"/>
      <c r="C38" s="1245"/>
      <c r="D38" s="1245"/>
      <c r="E38" s="1245"/>
      <c r="F38" s="1245"/>
      <c r="G38" s="1245"/>
      <c r="H38" s="1245"/>
      <c r="I38" s="1245"/>
      <c r="J38" s="1245"/>
      <c r="K38" s="1245"/>
      <c r="L38" s="1245"/>
      <c r="M38" s="1245"/>
      <c r="N38" s="1245"/>
      <c r="O38" s="1245"/>
      <c r="P38" s="1245"/>
    </row>
    <row r="39" spans="1:17" s="166" customFormat="1" ht="11.25" customHeight="1">
      <c r="A39" s="1244" t="s">
        <v>524</v>
      </c>
      <c r="B39" s="1244"/>
      <c r="C39" s="1244"/>
      <c r="D39" s="1244"/>
      <c r="E39" s="1244"/>
      <c r="F39" s="1244"/>
      <c r="G39" s="1244"/>
      <c r="H39" s="1244"/>
      <c r="I39" s="1244"/>
      <c r="J39" s="1244"/>
      <c r="K39" s="1244"/>
      <c r="L39" s="1244"/>
      <c r="M39" s="1244"/>
      <c r="N39" s="1244"/>
      <c r="O39" s="1244"/>
      <c r="P39" s="1244"/>
    </row>
    <row r="40" spans="1:17" s="166" customFormat="1" ht="11.25" customHeight="1">
      <c r="A40" s="1244"/>
      <c r="B40" s="1244"/>
      <c r="C40" s="1244"/>
      <c r="D40" s="1244"/>
      <c r="E40" s="1244"/>
      <c r="F40" s="1244"/>
      <c r="G40" s="1244"/>
      <c r="H40" s="1244"/>
      <c r="I40" s="1244"/>
      <c r="J40" s="1244"/>
      <c r="K40" s="1244"/>
      <c r="L40" s="1244"/>
      <c r="M40" s="1244"/>
      <c r="N40" s="1244"/>
      <c r="O40" s="1244"/>
      <c r="P40" s="1244"/>
    </row>
    <row r="41" spans="1:17" s="166" customFormat="1" ht="11.25" customHeight="1">
      <c r="A41" s="1270" t="s">
        <v>11</v>
      </c>
      <c r="B41" s="1270"/>
      <c r="C41" s="1270"/>
      <c r="D41" s="1270"/>
      <c r="E41" s="1270"/>
      <c r="F41" s="1270"/>
      <c r="G41" s="1270"/>
      <c r="H41" s="1270"/>
      <c r="I41" s="1270"/>
      <c r="J41" s="1270"/>
      <c r="K41" s="1270"/>
      <c r="L41" s="1270"/>
      <c r="M41" s="1270"/>
      <c r="N41" s="1270"/>
      <c r="O41" s="1270"/>
      <c r="P41" s="1270"/>
    </row>
    <row r="42" spans="1:17" s="166" customFormat="1" ht="11.25" customHeight="1">
      <c r="A42" s="1244" t="s">
        <v>342</v>
      </c>
      <c r="B42" s="1244"/>
      <c r="C42" s="1244"/>
      <c r="D42" s="1244"/>
      <c r="E42" s="1244"/>
      <c r="F42" s="1244"/>
      <c r="G42" s="1244"/>
      <c r="H42" s="1244"/>
      <c r="I42" s="1244"/>
      <c r="J42" s="1244"/>
      <c r="K42" s="1244"/>
      <c r="L42" s="1244"/>
      <c r="M42" s="1244"/>
      <c r="N42" s="1244"/>
      <c r="O42" s="1244"/>
      <c r="P42" s="1244"/>
    </row>
    <row r="43" spans="1:17" s="166" customFormat="1">
      <c r="A43" s="1244" t="s">
        <v>597</v>
      </c>
      <c r="B43" s="1244"/>
      <c r="C43" s="1244"/>
      <c r="D43" s="1244"/>
      <c r="E43" s="1244"/>
      <c r="F43" s="1244"/>
      <c r="G43" s="1244"/>
      <c r="H43" s="1244"/>
      <c r="I43" s="1244"/>
      <c r="J43" s="1244"/>
      <c r="K43" s="1244"/>
      <c r="L43" s="1244"/>
      <c r="M43" s="1244"/>
      <c r="N43" s="1244"/>
      <c r="O43" s="1244"/>
      <c r="P43" s="1244"/>
    </row>
    <row r="44" spans="1:17" s="166" customFormat="1">
      <c r="A44" s="1244"/>
      <c r="B44" s="1244"/>
      <c r="C44" s="1244"/>
      <c r="D44" s="1244"/>
      <c r="E44" s="1244"/>
      <c r="F44" s="1244"/>
      <c r="G44" s="1244"/>
      <c r="H44" s="1244"/>
      <c r="I44" s="1244"/>
      <c r="J44" s="1244"/>
      <c r="K44" s="1244"/>
      <c r="L44" s="1244"/>
      <c r="M44" s="1244"/>
      <c r="N44" s="1244"/>
      <c r="O44" s="1244"/>
      <c r="P44" s="1244"/>
    </row>
    <row r="45" spans="1:17" s="166" customFormat="1" ht="11.25" customHeight="1">
      <c r="A45" s="1245" t="s">
        <v>611</v>
      </c>
      <c r="B45" s="1245"/>
      <c r="C45" s="1245"/>
      <c r="D45" s="1245"/>
      <c r="E45" s="1245"/>
      <c r="F45" s="1245"/>
      <c r="G45" s="1245"/>
      <c r="H45" s="1245"/>
      <c r="I45" s="1245"/>
      <c r="J45" s="1245"/>
      <c r="K45" s="1245"/>
      <c r="L45" s="1245"/>
      <c r="M45" s="1245"/>
      <c r="N45" s="1245"/>
      <c r="O45" s="1245"/>
      <c r="P45" s="1245"/>
    </row>
    <row r="46" spans="1:17" s="166" customFormat="1" ht="11.25" customHeight="1">
      <c r="A46" s="109"/>
      <c r="B46" s="171"/>
      <c r="C46" s="171"/>
      <c r="D46" s="171"/>
      <c r="E46" s="171"/>
      <c r="F46" s="171"/>
      <c r="G46" s="171"/>
      <c r="H46" s="171"/>
      <c r="I46" s="171"/>
      <c r="J46" s="171"/>
    </row>
    <row r="47" spans="1:17" s="166" customFormat="1" ht="11.25" customHeight="1">
      <c r="A47" s="1266" t="s">
        <v>704</v>
      </c>
      <c r="B47" s="1267"/>
      <c r="C47" s="1267"/>
      <c r="D47" s="1267"/>
      <c r="E47" s="171"/>
      <c r="F47" s="171"/>
      <c r="G47" s="171"/>
      <c r="H47" s="171"/>
      <c r="I47" s="171"/>
      <c r="J47" s="171"/>
    </row>
    <row r="48" spans="1:17" s="166" customFormat="1" ht="12.75" customHeight="1">
      <c r="A48" s="33" t="s">
        <v>224</v>
      </c>
      <c r="B48" s="169"/>
      <c r="C48" s="169"/>
      <c r="D48" s="169"/>
      <c r="E48" s="169"/>
      <c r="F48" s="156"/>
      <c r="G48" s="156"/>
      <c r="H48" s="156"/>
      <c r="I48" s="156"/>
      <c r="J48" s="156"/>
    </row>
    <row r="49" spans="1:10" s="166" customFormat="1">
      <c r="E49" s="169"/>
      <c r="F49" s="156"/>
      <c r="G49" s="156"/>
      <c r="H49" s="156"/>
      <c r="I49" s="156"/>
      <c r="J49" s="156"/>
    </row>
    <row r="50" spans="1:10" s="166" customFormat="1" ht="10.5" customHeight="1">
      <c r="A50" s="167"/>
      <c r="B50" s="167"/>
      <c r="C50" s="167"/>
      <c r="D50" s="167"/>
      <c r="E50" s="167"/>
    </row>
    <row r="51" spans="1:10" s="166" customFormat="1">
      <c r="A51" s="167"/>
      <c r="B51" s="167"/>
      <c r="C51" s="167"/>
      <c r="D51" s="167"/>
      <c r="E51" s="167"/>
    </row>
    <row r="52" spans="1:10" ht="15">
      <c r="A52" s="168"/>
      <c r="B52" s="168"/>
      <c r="C52" s="168"/>
      <c r="D52" s="168"/>
      <c r="E52" s="168"/>
    </row>
    <row r="53" spans="1:10" ht="15">
      <c r="A53" s="168"/>
      <c r="B53" s="168"/>
      <c r="C53" s="168"/>
      <c r="D53" s="168"/>
      <c r="E53" s="168"/>
    </row>
    <row r="54" spans="1:10" ht="15">
      <c r="A54" s="168"/>
      <c r="B54" s="168"/>
      <c r="C54" s="168"/>
      <c r="D54" s="168"/>
      <c r="E54" s="168"/>
    </row>
    <row r="55" spans="1:10" ht="15">
      <c r="A55" s="168"/>
      <c r="B55" s="168"/>
      <c r="C55" s="168"/>
      <c r="D55" s="168"/>
      <c r="E55" s="168"/>
    </row>
    <row r="56" spans="1:10" ht="15">
      <c r="A56" s="168"/>
      <c r="B56" s="168"/>
      <c r="C56" s="168"/>
      <c r="D56" s="168"/>
      <c r="E56" s="168"/>
    </row>
    <row r="57" spans="1:10" ht="15">
      <c r="A57" s="168"/>
      <c r="B57" s="168"/>
      <c r="C57" s="168"/>
      <c r="D57" s="168"/>
      <c r="E57" s="168"/>
    </row>
    <row r="58" spans="1:10" ht="15">
      <c r="A58" s="168"/>
      <c r="B58" s="168"/>
      <c r="C58" s="168"/>
      <c r="D58" s="168"/>
      <c r="E58" s="168"/>
    </row>
    <row r="59" spans="1:10" ht="15">
      <c r="A59" s="168"/>
      <c r="B59" s="168"/>
      <c r="C59" s="168"/>
      <c r="D59" s="168"/>
      <c r="E59" s="168"/>
    </row>
    <row r="60" spans="1:10" ht="15">
      <c r="A60" s="168"/>
      <c r="B60" s="168"/>
      <c r="C60" s="168"/>
      <c r="D60" s="168"/>
      <c r="E60" s="168"/>
    </row>
    <row r="61" spans="1:10" ht="15">
      <c r="A61" s="168"/>
      <c r="B61" s="168"/>
      <c r="C61" s="168"/>
      <c r="D61" s="168"/>
      <c r="E61" s="168"/>
    </row>
    <row r="62" spans="1:10" ht="15">
      <c r="A62" s="168"/>
      <c r="B62" s="168"/>
      <c r="C62" s="168"/>
      <c r="D62" s="168"/>
      <c r="E62" s="168"/>
    </row>
    <row r="63" spans="1:10" ht="15">
      <c r="A63" s="168"/>
      <c r="B63" s="168"/>
      <c r="C63" s="168"/>
      <c r="D63" s="168"/>
      <c r="E63" s="168"/>
    </row>
    <row r="64" spans="1:10" ht="15">
      <c r="A64" s="168"/>
      <c r="B64" s="168"/>
      <c r="C64" s="168"/>
      <c r="D64" s="168"/>
      <c r="E64" s="168"/>
    </row>
    <row r="65" spans="1:5" ht="15">
      <c r="A65" s="168"/>
      <c r="B65" s="168"/>
      <c r="C65" s="168"/>
      <c r="D65" s="168"/>
      <c r="E65" s="168"/>
    </row>
    <row r="66" spans="1:5" ht="15">
      <c r="A66" s="168"/>
      <c r="B66" s="168"/>
      <c r="C66" s="168"/>
      <c r="D66" s="168"/>
      <c r="E66" s="168"/>
    </row>
    <row r="67" spans="1:5" ht="15">
      <c r="A67" s="168"/>
      <c r="B67" s="168"/>
      <c r="C67" s="168"/>
      <c r="D67" s="168"/>
      <c r="E67" s="168"/>
    </row>
    <row r="68" spans="1:5" ht="15">
      <c r="A68" s="168"/>
      <c r="B68" s="168"/>
      <c r="C68" s="168"/>
      <c r="D68" s="168"/>
      <c r="E68" s="168"/>
    </row>
  </sheetData>
  <mergeCells count="37">
    <mergeCell ref="A5:E7"/>
    <mergeCell ref="A1:N3"/>
    <mergeCell ref="P1:R1"/>
    <mergeCell ref="F5:F7"/>
    <mergeCell ref="G5:G7"/>
    <mergeCell ref="H5:H7"/>
    <mergeCell ref="I5:I7"/>
    <mergeCell ref="K5:K7"/>
    <mergeCell ref="M5:M7"/>
    <mergeCell ref="P5:P7"/>
    <mergeCell ref="O5:O7"/>
    <mergeCell ref="N5:N7"/>
    <mergeCell ref="L5:L7"/>
    <mergeCell ref="J5:J7"/>
    <mergeCell ref="A47:D47"/>
    <mergeCell ref="A36:C36"/>
    <mergeCell ref="A29:E29"/>
    <mergeCell ref="A39:P40"/>
    <mergeCell ref="A41:P41"/>
    <mergeCell ref="A42:P42"/>
    <mergeCell ref="A45:P45"/>
    <mergeCell ref="A37:P37"/>
    <mergeCell ref="A38:P38"/>
    <mergeCell ref="A43:P44"/>
    <mergeCell ref="C25:D25"/>
    <mergeCell ref="B27:E27"/>
    <mergeCell ref="B31:E31"/>
    <mergeCell ref="A9:E9"/>
    <mergeCell ref="A20:E20"/>
    <mergeCell ref="C18:E18"/>
    <mergeCell ref="B22:E22"/>
    <mergeCell ref="C24:D24"/>
    <mergeCell ref="C16:E16"/>
    <mergeCell ref="A11:D11"/>
    <mergeCell ref="C12:E12"/>
    <mergeCell ref="C14:E14"/>
    <mergeCell ref="C15:E15"/>
  </mergeCells>
  <phoneticPr fontId="22" type="noConversion"/>
  <hyperlinks>
    <hyperlink ref="P1" location="Contents!A1" display="back to contents"/>
  </hyperlinks>
  <pageMargins left="0.51" right="0.47" top="0.71" bottom="0.73" header="0.5" footer="0.5"/>
  <pageSetup paperSize="9" scale="71"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0"/>
  <sheetViews>
    <sheetView showGridLines="0" zoomScaleNormal="100" workbookViewId="0">
      <selection sqref="A1:K2"/>
    </sheetView>
  </sheetViews>
  <sheetFormatPr defaultRowHeight="11.25"/>
  <cols>
    <col min="1" max="1" width="5.1640625" style="156" customWidth="1"/>
    <col min="2" max="2" width="69" style="156" customWidth="1"/>
    <col min="3" max="3" width="12.33203125" style="156" customWidth="1"/>
    <col min="4" max="4" width="9.1640625" style="156" customWidth="1"/>
    <col min="5" max="5" width="12.1640625" style="156" customWidth="1"/>
    <col min="6" max="8" width="8.83203125" style="156" customWidth="1"/>
    <col min="9" max="9" width="2.6640625" style="156" customWidth="1"/>
    <col min="10" max="11" width="8.83203125" style="156" customWidth="1"/>
    <col min="12" max="12" width="2" style="156" customWidth="1"/>
    <col min="13" max="16384" width="9.33203125" style="156"/>
  </cols>
  <sheetData>
    <row r="1" spans="1:15" ht="18" customHeight="1">
      <c r="A1" s="1255" t="s">
        <v>757</v>
      </c>
      <c r="B1" s="1255"/>
      <c r="C1" s="1255"/>
      <c r="D1" s="1255"/>
      <c r="E1" s="1255"/>
      <c r="F1" s="1255"/>
      <c r="G1" s="1255"/>
      <c r="H1" s="1255"/>
      <c r="I1" s="1255"/>
      <c r="J1" s="1255"/>
      <c r="K1" s="1255"/>
      <c r="L1" s="171"/>
      <c r="M1" s="1013" t="s">
        <v>1376</v>
      </c>
      <c r="N1" s="1013"/>
      <c r="O1" s="944"/>
    </row>
    <row r="2" spans="1:15" ht="18" customHeight="1">
      <c r="A2" s="1255"/>
      <c r="B2" s="1255"/>
      <c r="C2" s="1255"/>
      <c r="D2" s="1255"/>
      <c r="E2" s="1255"/>
      <c r="F2" s="1255"/>
      <c r="G2" s="1255"/>
      <c r="H2" s="1255"/>
      <c r="I2" s="1255"/>
      <c r="J2" s="1255"/>
      <c r="K2" s="1255"/>
      <c r="L2" s="895"/>
      <c r="M2" s="888"/>
      <c r="N2" s="888"/>
      <c r="O2" s="888"/>
    </row>
    <row r="3" spans="1:15" ht="15" customHeight="1" thickBot="1">
      <c r="A3" s="245"/>
      <c r="B3" s="245"/>
      <c r="C3" s="245"/>
      <c r="D3" s="245"/>
      <c r="E3" s="245"/>
      <c r="F3" s="245"/>
      <c r="G3" s="245"/>
      <c r="H3" s="245"/>
      <c r="I3" s="245"/>
      <c r="J3" s="245"/>
      <c r="K3" s="245"/>
    </row>
    <row r="4" spans="1:15" ht="12.75">
      <c r="A4" s="198"/>
      <c r="B4" s="187"/>
      <c r="C4" s="195"/>
      <c r="D4" s="195"/>
      <c r="E4" s="195"/>
      <c r="F4" s="195"/>
      <c r="G4" s="195"/>
      <c r="H4" s="195"/>
      <c r="I4" s="195"/>
      <c r="J4" s="195"/>
    </row>
    <row r="5" spans="1:15" ht="15">
      <c r="A5" s="1288" t="s">
        <v>343</v>
      </c>
      <c r="B5" s="1288"/>
      <c r="C5" s="1288"/>
      <c r="D5" s="1288"/>
      <c r="E5" s="1288"/>
      <c r="F5" s="1288"/>
      <c r="G5" s="1288"/>
      <c r="H5" s="1288"/>
      <c r="I5" s="1288"/>
      <c r="J5" s="1288"/>
    </row>
    <row r="6" spans="1:15" ht="15.75">
      <c r="A6" s="200"/>
      <c r="B6" s="199"/>
      <c r="C6" s="249"/>
      <c r="D6" s="249"/>
      <c r="E6" s="249"/>
      <c r="F6" s="248"/>
      <c r="G6" s="248"/>
      <c r="H6" s="248"/>
      <c r="I6" s="248"/>
      <c r="J6" s="248"/>
    </row>
    <row r="7" spans="1:15" ht="15.75">
      <c r="A7" s="200"/>
      <c r="B7" s="925"/>
      <c r="C7" s="1271" t="s">
        <v>260</v>
      </c>
      <c r="D7" s="1271"/>
      <c r="E7" s="1271"/>
      <c r="F7" s="1271"/>
      <c r="G7" s="1271"/>
      <c r="H7" s="1271"/>
      <c r="I7" s="1271"/>
      <c r="J7" s="1271"/>
    </row>
    <row r="8" spans="1:15" ht="13.5" thickBot="1">
      <c r="A8" s="199"/>
      <c r="B8" s="199"/>
      <c r="C8" s="1272"/>
      <c r="D8" s="1272"/>
      <c r="E8" s="1272"/>
      <c r="F8" s="1272"/>
      <c r="G8" s="1272"/>
      <c r="H8" s="1272"/>
      <c r="I8" s="1272"/>
      <c r="J8" s="1272"/>
    </row>
    <row r="9" spans="1:15" ht="12.75">
      <c r="A9" s="199"/>
      <c r="B9" s="199"/>
      <c r="C9" s="1289" t="s">
        <v>305</v>
      </c>
      <c r="D9" s="224"/>
      <c r="E9" s="1289" t="s">
        <v>306</v>
      </c>
      <c r="F9" s="224"/>
      <c r="G9" s="1289" t="s">
        <v>307</v>
      </c>
      <c r="J9" s="1290" t="s">
        <v>308</v>
      </c>
    </row>
    <row r="10" spans="1:15" ht="12.75">
      <c r="A10" s="199"/>
      <c r="B10" s="199"/>
      <c r="C10" s="1290"/>
      <c r="D10" s="224"/>
      <c r="E10" s="1290"/>
      <c r="F10" s="224"/>
      <c r="G10" s="1290"/>
      <c r="J10" s="1290"/>
    </row>
    <row r="11" spans="1:15" ht="12.75">
      <c r="A11" s="199"/>
      <c r="B11" s="199"/>
      <c r="C11" s="1290"/>
      <c r="D11" s="224"/>
      <c r="E11" s="1290"/>
      <c r="F11" s="224"/>
      <c r="G11" s="1290"/>
      <c r="J11" s="1290"/>
    </row>
    <row r="12" spans="1:15" ht="12.75">
      <c r="A12" s="199"/>
      <c r="B12" s="199"/>
      <c r="C12" s="1290"/>
      <c r="D12" s="224"/>
      <c r="E12" s="1290"/>
      <c r="F12" s="224"/>
      <c r="G12" s="1290"/>
      <c r="J12" s="1290"/>
    </row>
    <row r="13" spans="1:15" ht="12.75">
      <c r="A13" s="925"/>
      <c r="B13" s="925"/>
      <c r="C13" s="1290"/>
      <c r="D13" s="224"/>
      <c r="E13" s="1290"/>
      <c r="F13" s="224"/>
      <c r="G13" s="1290"/>
      <c r="J13" s="1290"/>
    </row>
    <row r="14" spans="1:15" ht="12.75">
      <c r="A14" s="925"/>
      <c r="B14" s="925"/>
      <c r="C14" s="1290"/>
      <c r="D14" s="224"/>
      <c r="E14" s="1290"/>
      <c r="F14" s="224"/>
      <c r="G14" s="1290"/>
      <c r="J14" s="1290"/>
    </row>
    <row r="15" spans="1:15" ht="12.75">
      <c r="A15" s="925"/>
      <c r="B15" s="925"/>
      <c r="C15" s="1290"/>
      <c r="D15" s="224"/>
      <c r="E15" s="1290"/>
      <c r="F15" s="224"/>
      <c r="G15" s="1290"/>
      <c r="J15" s="1290"/>
    </row>
    <row r="16" spans="1:15" ht="12.75">
      <c r="A16" s="925"/>
      <c r="B16" s="925"/>
      <c r="C16" s="1290"/>
      <c r="D16" s="224"/>
      <c r="E16" s="1290"/>
      <c r="F16" s="224"/>
      <c r="G16" s="1290"/>
      <c r="J16" s="1290"/>
    </row>
    <row r="17" spans="1:10" ht="12.75">
      <c r="A17" s="201"/>
      <c r="B17" s="201"/>
      <c r="C17" s="1290"/>
      <c r="D17" s="224"/>
      <c r="E17" s="1290"/>
      <c r="F17" s="224"/>
      <c r="G17" s="1290"/>
      <c r="J17" s="1290"/>
    </row>
    <row r="18" spans="1:10" ht="12.75">
      <c r="A18" s="202"/>
      <c r="B18" s="202"/>
      <c r="C18" s="248"/>
      <c r="D18" s="197"/>
      <c r="E18" s="248"/>
      <c r="F18" s="197"/>
      <c r="G18" s="248"/>
      <c r="H18" s="197"/>
      <c r="I18" s="197"/>
      <c r="J18" s="248"/>
    </row>
    <row r="19" spans="1:10" ht="14.25">
      <c r="A19" s="1283" t="s">
        <v>265</v>
      </c>
      <c r="B19" s="1283"/>
      <c r="C19" s="195"/>
      <c r="E19" s="195"/>
      <c r="G19" s="195"/>
      <c r="J19" s="195"/>
    </row>
    <row r="20" spans="1:10" ht="12.75">
      <c r="A20" s="199"/>
      <c r="B20" s="250" t="s">
        <v>283</v>
      </c>
      <c r="C20" s="800">
        <v>8</v>
      </c>
      <c r="D20" s="228"/>
      <c r="E20" s="800">
        <v>0</v>
      </c>
      <c r="F20" s="228"/>
      <c r="G20" s="800">
        <v>0</v>
      </c>
      <c r="H20" s="228"/>
      <c r="I20" s="228"/>
      <c r="J20" s="801">
        <v>8</v>
      </c>
    </row>
    <row r="21" spans="1:10" ht="12.75">
      <c r="A21" s="199"/>
      <c r="B21" s="250" t="s">
        <v>284</v>
      </c>
      <c r="C21" s="800">
        <v>560</v>
      </c>
      <c r="D21" s="228"/>
      <c r="E21" s="800">
        <v>3</v>
      </c>
      <c r="F21" s="228"/>
      <c r="G21" s="800">
        <v>1</v>
      </c>
      <c r="H21" s="228"/>
      <c r="I21" s="228"/>
      <c r="J21" s="801">
        <v>564</v>
      </c>
    </row>
    <row r="22" spans="1:10" ht="12.75">
      <c r="A22" s="199"/>
      <c r="B22" s="202" t="s">
        <v>103</v>
      </c>
      <c r="C22" s="800">
        <v>568</v>
      </c>
      <c r="D22" s="228"/>
      <c r="E22" s="800">
        <v>3</v>
      </c>
      <c r="F22" s="228"/>
      <c r="G22" s="800">
        <v>1</v>
      </c>
      <c r="H22" s="228"/>
      <c r="I22" s="228"/>
      <c r="J22" s="801">
        <v>572</v>
      </c>
    </row>
    <row r="23" spans="1:10" ht="12.75">
      <c r="A23" s="227"/>
      <c r="B23" s="601"/>
      <c r="C23" s="800"/>
      <c r="D23" s="228"/>
      <c r="E23" s="800"/>
      <c r="F23" s="228"/>
      <c r="G23" s="800"/>
      <c r="H23" s="228"/>
      <c r="I23" s="228"/>
      <c r="J23" s="801"/>
    </row>
    <row r="24" spans="1:10" ht="12.75">
      <c r="A24" s="1284" t="s">
        <v>257</v>
      </c>
      <c r="B24" s="1284"/>
      <c r="C24" s="229"/>
      <c r="D24" s="228"/>
      <c r="E24" s="229"/>
      <c r="F24" s="228"/>
      <c r="G24" s="800"/>
      <c r="H24" s="228"/>
      <c r="I24" s="228"/>
      <c r="J24" s="664"/>
    </row>
    <row r="25" spans="1:10" ht="12.75">
      <c r="A25" s="229"/>
      <c r="B25" s="601" t="s">
        <v>283</v>
      </c>
      <c r="C25" s="800">
        <v>1</v>
      </c>
      <c r="D25" s="228"/>
      <c r="E25" s="800">
        <v>0</v>
      </c>
      <c r="F25" s="228"/>
      <c r="G25" s="800">
        <v>0</v>
      </c>
      <c r="H25" s="228"/>
      <c r="I25" s="228"/>
      <c r="J25" s="801">
        <v>1</v>
      </c>
    </row>
    <row r="26" spans="1:10" ht="12.75">
      <c r="A26" s="229"/>
      <c r="B26" s="601" t="s">
        <v>284</v>
      </c>
      <c r="C26" s="800">
        <v>2</v>
      </c>
      <c r="D26" s="228"/>
      <c r="E26" s="800">
        <v>0</v>
      </c>
      <c r="F26" s="228"/>
      <c r="G26" s="800">
        <v>0</v>
      </c>
      <c r="H26" s="228"/>
      <c r="I26" s="228"/>
      <c r="J26" s="801">
        <v>2</v>
      </c>
    </row>
    <row r="27" spans="1:10" ht="12.75">
      <c r="A27" s="800"/>
      <c r="B27" s="601" t="s">
        <v>103</v>
      </c>
      <c r="C27" s="800">
        <v>3</v>
      </c>
      <c r="D27" s="228"/>
      <c r="E27" s="800">
        <v>0</v>
      </c>
      <c r="F27" s="228"/>
      <c r="G27" s="800">
        <v>0</v>
      </c>
      <c r="H27" s="228"/>
      <c r="I27" s="228"/>
      <c r="J27" s="801">
        <v>3</v>
      </c>
    </row>
    <row r="28" spans="1:10" ht="12.75">
      <c r="A28" s="228"/>
      <c r="B28" s="228"/>
      <c r="C28" s="228"/>
      <c r="D28" s="228"/>
      <c r="E28" s="228"/>
      <c r="F28" s="228"/>
      <c r="G28" s="800"/>
      <c r="H28" s="228"/>
      <c r="I28" s="228"/>
      <c r="J28" s="665"/>
    </row>
    <row r="29" spans="1:10" ht="12.75">
      <c r="A29" s="1284" t="s">
        <v>262</v>
      </c>
      <c r="B29" s="1284"/>
      <c r="C29" s="1284"/>
      <c r="D29" s="1284"/>
      <c r="E29" s="1284"/>
      <c r="F29" s="228"/>
      <c r="G29" s="800"/>
      <c r="H29" s="228"/>
      <c r="I29" s="228"/>
      <c r="J29" s="664"/>
    </row>
    <row r="30" spans="1:10" ht="12.75">
      <c r="A30" s="800"/>
      <c r="B30" s="601" t="s">
        <v>283</v>
      </c>
      <c r="C30" s="800">
        <v>9</v>
      </c>
      <c r="D30" s="228"/>
      <c r="E30" s="800">
        <v>0</v>
      </c>
      <c r="F30" s="228"/>
      <c r="G30" s="800">
        <v>0</v>
      </c>
      <c r="H30" s="228"/>
      <c r="I30" s="228"/>
      <c r="J30" s="801">
        <v>9</v>
      </c>
    </row>
    <row r="31" spans="1:10" ht="12.75">
      <c r="A31" s="800"/>
      <c r="B31" s="601" t="s">
        <v>284</v>
      </c>
      <c r="C31" s="800">
        <v>562</v>
      </c>
      <c r="D31" s="228"/>
      <c r="E31" s="800">
        <v>3</v>
      </c>
      <c r="F31" s="228"/>
      <c r="G31" s="800">
        <v>1</v>
      </c>
      <c r="H31" s="228"/>
      <c r="I31" s="228"/>
      <c r="J31" s="801">
        <v>566</v>
      </c>
    </row>
    <row r="32" spans="1:10" ht="12.75">
      <c r="A32" s="800"/>
      <c r="B32" s="601" t="s">
        <v>103</v>
      </c>
      <c r="C32" s="800">
        <v>571</v>
      </c>
      <c r="D32" s="228"/>
      <c r="E32" s="800">
        <v>3</v>
      </c>
      <c r="F32" s="228"/>
      <c r="G32" s="800">
        <v>1</v>
      </c>
      <c r="H32" s="228"/>
      <c r="I32" s="228"/>
      <c r="J32" s="801">
        <v>575</v>
      </c>
    </row>
    <row r="33" spans="1:11">
      <c r="A33" s="187"/>
      <c r="B33" s="187"/>
      <c r="C33" s="195"/>
      <c r="D33" s="195"/>
      <c r="E33" s="195"/>
      <c r="F33" s="195"/>
      <c r="G33" s="195"/>
      <c r="H33" s="195"/>
      <c r="I33" s="195"/>
      <c r="J33" s="195"/>
    </row>
    <row r="34" spans="1:11">
      <c r="A34" s="187"/>
      <c r="B34" s="187"/>
      <c r="C34" s="248"/>
      <c r="D34" s="248"/>
      <c r="E34" s="248"/>
      <c r="F34" s="248"/>
      <c r="G34" s="248"/>
      <c r="H34" s="248"/>
      <c r="I34" s="248"/>
      <c r="J34" s="248"/>
      <c r="K34" s="197"/>
    </row>
    <row r="35" spans="1:11" ht="12.75">
      <c r="A35" s="199"/>
      <c r="B35" s="199"/>
      <c r="C35" s="1273" t="s">
        <v>102</v>
      </c>
      <c r="D35" s="1273"/>
      <c r="E35" s="1273"/>
      <c r="F35" s="1273"/>
      <c r="G35" s="1273"/>
      <c r="H35" s="246"/>
      <c r="I35" s="246"/>
      <c r="J35" s="1273" t="s">
        <v>84</v>
      </c>
      <c r="K35" s="1273"/>
    </row>
    <row r="36" spans="1:11" ht="13.5" thickBot="1">
      <c r="A36" s="925"/>
      <c r="B36" s="925"/>
      <c r="C36" s="1274"/>
      <c r="D36" s="1274"/>
      <c r="E36" s="1274"/>
      <c r="F36" s="1274"/>
      <c r="G36" s="1274"/>
      <c r="H36" s="246"/>
      <c r="I36" s="246"/>
      <c r="J36" s="1274"/>
      <c r="K36" s="1274"/>
    </row>
    <row r="37" spans="1:11" ht="12.75">
      <c r="A37" s="199"/>
      <c r="B37" s="199"/>
      <c r="C37" s="1277" t="s">
        <v>309</v>
      </c>
      <c r="D37" s="1286" t="s">
        <v>130</v>
      </c>
      <c r="E37" s="1277" t="s">
        <v>310</v>
      </c>
      <c r="F37" s="1286" t="s">
        <v>132</v>
      </c>
      <c r="G37" s="1277" t="s">
        <v>203</v>
      </c>
      <c r="H37" s="1279" t="s">
        <v>103</v>
      </c>
      <c r="I37" s="247"/>
      <c r="J37" s="1292" t="s">
        <v>83</v>
      </c>
      <c r="K37" s="1292" t="s">
        <v>198</v>
      </c>
    </row>
    <row r="38" spans="1:11" ht="12.75">
      <c r="A38" s="202"/>
      <c r="B38" s="202"/>
      <c r="C38" s="1291"/>
      <c r="D38" s="1287"/>
      <c r="E38" s="1278"/>
      <c r="F38" s="1287"/>
      <c r="G38" s="1278"/>
      <c r="H38" s="1280"/>
      <c r="I38" s="248"/>
      <c r="J38" s="1280"/>
      <c r="K38" s="1280"/>
    </row>
    <row r="39" spans="1:11" ht="14.25">
      <c r="A39" s="1285" t="s">
        <v>265</v>
      </c>
      <c r="B39" s="1285"/>
      <c r="C39" s="195"/>
      <c r="D39" s="195"/>
      <c r="E39" s="195"/>
      <c r="F39" s="195"/>
      <c r="G39" s="195"/>
      <c r="H39" s="195"/>
      <c r="I39" s="195"/>
      <c r="J39" s="195"/>
      <c r="K39" s="195"/>
    </row>
    <row r="40" spans="1:11" ht="12.75">
      <c r="A40" s="199"/>
      <c r="B40" s="202" t="s">
        <v>258</v>
      </c>
      <c r="C40" s="800">
        <v>28</v>
      </c>
      <c r="D40" s="800">
        <v>106</v>
      </c>
      <c r="E40" s="800">
        <v>231</v>
      </c>
      <c r="F40" s="800">
        <v>169</v>
      </c>
      <c r="G40" s="800">
        <v>34</v>
      </c>
      <c r="H40" s="801">
        <v>568</v>
      </c>
      <c r="I40" s="800"/>
      <c r="J40" s="800">
        <v>421</v>
      </c>
      <c r="K40" s="800">
        <v>147</v>
      </c>
    </row>
    <row r="41" spans="1:11" ht="12.75">
      <c r="A41" s="199"/>
      <c r="B41" s="202" t="s">
        <v>259</v>
      </c>
      <c r="C41" s="800">
        <v>0</v>
      </c>
      <c r="D41" s="800">
        <v>1</v>
      </c>
      <c r="E41" s="800">
        <v>0</v>
      </c>
      <c r="F41" s="800">
        <v>2</v>
      </c>
      <c r="G41" s="800">
        <v>0</v>
      </c>
      <c r="H41" s="801">
        <v>3</v>
      </c>
      <c r="I41" s="800"/>
      <c r="J41" s="800">
        <v>2</v>
      </c>
      <c r="K41" s="800">
        <v>1</v>
      </c>
    </row>
    <row r="42" spans="1:11" ht="12.75">
      <c r="A42" s="199"/>
      <c r="B42" s="202" t="s">
        <v>264</v>
      </c>
      <c r="C42" s="800">
        <v>0</v>
      </c>
      <c r="D42" s="800">
        <v>0</v>
      </c>
      <c r="E42" s="800">
        <v>1</v>
      </c>
      <c r="F42" s="800">
        <v>0</v>
      </c>
      <c r="G42" s="800">
        <v>0</v>
      </c>
      <c r="H42" s="801">
        <v>1</v>
      </c>
      <c r="I42" s="800"/>
      <c r="J42" s="800">
        <v>1</v>
      </c>
      <c r="K42" s="800">
        <v>0</v>
      </c>
    </row>
    <row r="43" spans="1:11" ht="12.75">
      <c r="A43" s="199"/>
      <c r="B43" s="202" t="s">
        <v>103</v>
      </c>
      <c r="C43" s="800">
        <v>28</v>
      </c>
      <c r="D43" s="800">
        <v>107</v>
      </c>
      <c r="E43" s="800">
        <v>232</v>
      </c>
      <c r="F43" s="800">
        <v>171</v>
      </c>
      <c r="G43" s="800">
        <v>34</v>
      </c>
      <c r="H43" s="801">
        <v>572</v>
      </c>
      <c r="I43" s="800"/>
      <c r="J43" s="800">
        <v>424</v>
      </c>
      <c r="K43" s="800">
        <v>148</v>
      </c>
    </row>
    <row r="44" spans="1:11" ht="12.75">
      <c r="A44" s="199"/>
      <c r="B44" s="202"/>
      <c r="C44" s="800"/>
      <c r="D44" s="800"/>
      <c r="E44" s="800"/>
      <c r="F44" s="800"/>
      <c r="G44" s="800"/>
      <c r="H44" s="801"/>
      <c r="I44" s="800"/>
      <c r="J44" s="800"/>
      <c r="K44" s="800"/>
    </row>
    <row r="45" spans="1:11" ht="12.75">
      <c r="A45" s="1283" t="s">
        <v>257</v>
      </c>
      <c r="B45" s="1283"/>
      <c r="C45" s="229"/>
      <c r="D45" s="229"/>
      <c r="E45" s="229"/>
      <c r="F45" s="229"/>
      <c r="G45" s="229"/>
      <c r="H45" s="664"/>
      <c r="I45" s="229"/>
      <c r="J45" s="229"/>
      <c r="K45" s="229"/>
    </row>
    <row r="46" spans="1:11" ht="12.75">
      <c r="A46" s="195"/>
      <c r="B46" s="202" t="s">
        <v>258</v>
      </c>
      <c r="C46" s="800">
        <v>1</v>
      </c>
      <c r="D46" s="800">
        <v>0</v>
      </c>
      <c r="E46" s="800">
        <v>1</v>
      </c>
      <c r="F46" s="800">
        <v>1</v>
      </c>
      <c r="G46" s="800">
        <v>0</v>
      </c>
      <c r="H46" s="801">
        <v>3</v>
      </c>
      <c r="I46" s="800"/>
      <c r="J46" s="800">
        <v>3</v>
      </c>
      <c r="K46" s="800">
        <v>0</v>
      </c>
    </row>
    <row r="47" spans="1:11" ht="12.75">
      <c r="A47" s="199"/>
      <c r="B47" s="202" t="s">
        <v>259</v>
      </c>
      <c r="C47" s="800">
        <v>0</v>
      </c>
      <c r="D47" s="800">
        <v>0</v>
      </c>
      <c r="E47" s="800">
        <v>0</v>
      </c>
      <c r="F47" s="800">
        <v>0</v>
      </c>
      <c r="G47" s="800">
        <v>0</v>
      </c>
      <c r="H47" s="801">
        <v>0</v>
      </c>
      <c r="I47" s="800"/>
      <c r="J47" s="800">
        <v>0</v>
      </c>
      <c r="K47" s="800">
        <v>0</v>
      </c>
    </row>
    <row r="48" spans="1:11" ht="12.75">
      <c r="A48" s="199"/>
      <c r="B48" s="202" t="s">
        <v>264</v>
      </c>
      <c r="C48" s="800">
        <v>0</v>
      </c>
      <c r="D48" s="800">
        <v>0</v>
      </c>
      <c r="E48" s="800">
        <v>0</v>
      </c>
      <c r="F48" s="800">
        <v>0</v>
      </c>
      <c r="G48" s="800">
        <v>0</v>
      </c>
      <c r="H48" s="801">
        <v>0</v>
      </c>
      <c r="I48" s="800"/>
      <c r="J48" s="800">
        <v>0</v>
      </c>
      <c r="K48" s="800">
        <v>0</v>
      </c>
    </row>
    <row r="49" spans="1:11" ht="12.75">
      <c r="A49" s="199"/>
      <c r="B49" s="202" t="s">
        <v>103</v>
      </c>
      <c r="C49" s="800">
        <v>1</v>
      </c>
      <c r="D49" s="800">
        <v>0</v>
      </c>
      <c r="E49" s="800">
        <v>1</v>
      </c>
      <c r="F49" s="800">
        <v>1</v>
      </c>
      <c r="G49" s="800">
        <v>0</v>
      </c>
      <c r="H49" s="801">
        <v>3</v>
      </c>
      <c r="I49" s="800"/>
      <c r="J49" s="800">
        <v>3</v>
      </c>
      <c r="K49" s="800">
        <v>0</v>
      </c>
    </row>
    <row r="50" spans="1:11" ht="12.75">
      <c r="A50" s="199"/>
      <c r="B50" s="202"/>
      <c r="C50" s="227"/>
      <c r="D50" s="227"/>
      <c r="E50" s="227"/>
      <c r="F50" s="227"/>
      <c r="G50" s="227"/>
      <c r="H50" s="662"/>
      <c r="I50" s="800"/>
      <c r="J50" s="227"/>
      <c r="K50" s="227"/>
    </row>
    <row r="51" spans="1:11" ht="12.75">
      <c r="A51" s="1283" t="s">
        <v>262</v>
      </c>
      <c r="B51" s="1283"/>
      <c r="C51" s="1283"/>
      <c r="D51" s="1283"/>
      <c r="E51" s="1283"/>
      <c r="F51" s="229"/>
      <c r="G51" s="229"/>
      <c r="H51" s="664"/>
      <c r="I51" s="229"/>
      <c r="J51" s="229"/>
      <c r="K51" s="229"/>
    </row>
    <row r="52" spans="1:11" ht="12.75">
      <c r="A52" s="199"/>
      <c r="B52" s="202" t="s">
        <v>258</v>
      </c>
      <c r="C52" s="800">
        <v>29</v>
      </c>
      <c r="D52" s="800">
        <v>106</v>
      </c>
      <c r="E52" s="800">
        <v>232</v>
      </c>
      <c r="F52" s="800">
        <v>170</v>
      </c>
      <c r="G52" s="800">
        <v>34</v>
      </c>
      <c r="H52" s="801">
        <v>571</v>
      </c>
      <c r="I52" s="800"/>
      <c r="J52" s="800">
        <v>424</v>
      </c>
      <c r="K52" s="800">
        <v>147</v>
      </c>
    </row>
    <row r="53" spans="1:11" ht="12.75">
      <c r="A53" s="199"/>
      <c r="B53" s="202" t="s">
        <v>259</v>
      </c>
      <c r="C53" s="800">
        <v>0</v>
      </c>
      <c r="D53" s="800">
        <v>1</v>
      </c>
      <c r="E53" s="800">
        <v>0</v>
      </c>
      <c r="F53" s="800">
        <v>2</v>
      </c>
      <c r="G53" s="800">
        <v>0</v>
      </c>
      <c r="H53" s="801">
        <v>3</v>
      </c>
      <c r="I53" s="800"/>
      <c r="J53" s="800">
        <v>2</v>
      </c>
      <c r="K53" s="800">
        <v>1</v>
      </c>
    </row>
    <row r="54" spans="1:11" ht="12.75">
      <c r="A54" s="199"/>
      <c r="B54" s="202" t="s">
        <v>264</v>
      </c>
      <c r="C54" s="800">
        <v>0</v>
      </c>
      <c r="D54" s="800">
        <v>0</v>
      </c>
      <c r="E54" s="800">
        <v>1</v>
      </c>
      <c r="F54" s="800">
        <v>0</v>
      </c>
      <c r="G54" s="800">
        <v>0</v>
      </c>
      <c r="H54" s="801">
        <v>1</v>
      </c>
      <c r="I54" s="800"/>
      <c r="J54" s="800">
        <v>1</v>
      </c>
      <c r="K54" s="800">
        <v>0</v>
      </c>
    </row>
    <row r="55" spans="1:11" ht="12.75">
      <c r="A55" s="199"/>
      <c r="B55" s="202" t="s">
        <v>103</v>
      </c>
      <c r="C55" s="801">
        <v>29</v>
      </c>
      <c r="D55" s="801">
        <v>107</v>
      </c>
      <c r="E55" s="801">
        <v>233</v>
      </c>
      <c r="F55" s="801">
        <v>172</v>
      </c>
      <c r="G55" s="801">
        <v>34</v>
      </c>
      <c r="H55" s="801">
        <v>575</v>
      </c>
      <c r="I55" s="801"/>
      <c r="J55" s="801">
        <v>427</v>
      </c>
      <c r="K55" s="801">
        <v>148</v>
      </c>
    </row>
    <row r="56" spans="1:11">
      <c r="A56" s="187"/>
      <c r="B56" s="187"/>
      <c r="C56" s="195"/>
      <c r="D56" s="195"/>
      <c r="E56" s="195"/>
      <c r="F56" s="195"/>
      <c r="G56" s="195"/>
      <c r="H56" s="195"/>
      <c r="I56" s="195"/>
      <c r="J56" s="195"/>
    </row>
    <row r="57" spans="1:11">
      <c r="A57" s="187"/>
      <c r="B57" s="187"/>
      <c r="C57" s="195"/>
      <c r="D57" s="195"/>
      <c r="E57" s="195"/>
      <c r="F57" s="195"/>
      <c r="G57" s="195"/>
      <c r="H57" s="195"/>
      <c r="I57" s="195"/>
      <c r="J57" s="195"/>
    </row>
    <row r="58" spans="1:11" ht="15">
      <c r="A58" s="1288" t="s">
        <v>344</v>
      </c>
      <c r="B58" s="1288"/>
      <c r="C58" s="1288"/>
      <c r="D58" s="1288"/>
      <c r="E58" s="1288"/>
      <c r="F58" s="1288"/>
      <c r="G58" s="1288"/>
      <c r="H58" s="1288"/>
      <c r="I58" s="195"/>
      <c r="J58" s="195"/>
    </row>
    <row r="59" spans="1:11">
      <c r="A59" s="187"/>
      <c r="B59" s="187"/>
      <c r="C59" s="248"/>
      <c r="D59" s="248"/>
      <c r="E59" s="248"/>
      <c r="F59" s="248"/>
      <c r="G59" s="248"/>
      <c r="H59" s="248"/>
      <c r="I59" s="248"/>
      <c r="J59" s="248"/>
      <c r="K59" s="197"/>
    </row>
    <row r="60" spans="1:11" ht="12.75">
      <c r="A60" s="199"/>
      <c r="B60" s="199"/>
      <c r="C60" s="1273" t="s">
        <v>102</v>
      </c>
      <c r="D60" s="1273"/>
      <c r="E60" s="1273"/>
      <c r="F60" s="1273"/>
      <c r="G60" s="1273"/>
      <c r="H60" s="246"/>
      <c r="I60" s="246"/>
      <c r="J60" s="1273" t="s">
        <v>84</v>
      </c>
      <c r="K60" s="1273"/>
    </row>
    <row r="61" spans="1:11" ht="13.5" thickBot="1">
      <c r="A61" s="925"/>
      <c r="B61" s="925"/>
      <c r="C61" s="1274"/>
      <c r="D61" s="1274"/>
      <c r="E61" s="1274"/>
      <c r="F61" s="1274"/>
      <c r="G61" s="1274"/>
      <c r="H61" s="246"/>
      <c r="I61" s="246"/>
      <c r="J61" s="1274"/>
      <c r="K61" s="1274"/>
    </row>
    <row r="62" spans="1:11" ht="12.75">
      <c r="A62" s="199"/>
      <c r="B62" s="199"/>
      <c r="C62" s="1277" t="s">
        <v>309</v>
      </c>
      <c r="D62" s="1286" t="s">
        <v>130</v>
      </c>
      <c r="E62" s="1277" t="s">
        <v>310</v>
      </c>
      <c r="F62" s="1286" t="s">
        <v>132</v>
      </c>
      <c r="G62" s="1277" t="s">
        <v>203</v>
      </c>
      <c r="H62" s="1279" t="s">
        <v>103</v>
      </c>
      <c r="I62" s="247"/>
      <c r="J62" s="1292" t="s">
        <v>83</v>
      </c>
      <c r="K62" s="1292" t="s">
        <v>198</v>
      </c>
    </row>
    <row r="63" spans="1:11" ht="12.75">
      <c r="A63" s="202"/>
      <c r="B63" s="202"/>
      <c r="C63" s="1291"/>
      <c r="D63" s="1287"/>
      <c r="E63" s="1278"/>
      <c r="F63" s="1287"/>
      <c r="G63" s="1278"/>
      <c r="H63" s="1280"/>
      <c r="I63" s="248"/>
      <c r="J63" s="1280"/>
      <c r="K63" s="1280"/>
    </row>
    <row r="64" spans="1:11" ht="14.25">
      <c r="A64" s="1283" t="s">
        <v>265</v>
      </c>
      <c r="B64" s="1283"/>
      <c r="C64" s="195"/>
      <c r="D64" s="195"/>
      <c r="E64" s="195"/>
      <c r="F64" s="195"/>
      <c r="G64" s="195"/>
      <c r="H64" s="195"/>
      <c r="I64" s="195"/>
      <c r="J64" s="195"/>
      <c r="K64" s="195"/>
    </row>
    <row r="65" spans="1:11" ht="12.75">
      <c r="A65" s="229"/>
      <c r="B65" s="601" t="s">
        <v>258</v>
      </c>
      <c r="C65" s="800">
        <v>0</v>
      </c>
      <c r="D65" s="800">
        <v>2</v>
      </c>
      <c r="E65" s="800">
        <v>4</v>
      </c>
      <c r="F65" s="800">
        <v>6</v>
      </c>
      <c r="G65" s="800">
        <v>1</v>
      </c>
      <c r="H65" s="801">
        <v>13</v>
      </c>
      <c r="I65" s="800"/>
      <c r="J65" s="800">
        <v>11</v>
      </c>
      <c r="K65" s="800">
        <v>2</v>
      </c>
    </row>
    <row r="66" spans="1:11" ht="12.75">
      <c r="A66" s="655"/>
      <c r="B66" s="601" t="s">
        <v>259</v>
      </c>
      <c r="C66" s="800">
        <v>0</v>
      </c>
      <c r="D66" s="800">
        <v>0</v>
      </c>
      <c r="E66" s="800">
        <v>0</v>
      </c>
      <c r="F66" s="800">
        <v>0</v>
      </c>
      <c r="G66" s="800">
        <v>0</v>
      </c>
      <c r="H66" s="801">
        <v>0</v>
      </c>
      <c r="I66" s="800"/>
      <c r="J66" s="800">
        <v>0</v>
      </c>
      <c r="K66" s="800">
        <v>0</v>
      </c>
    </row>
    <row r="67" spans="1:11" ht="12.75">
      <c r="A67" s="655"/>
      <c r="B67" s="601" t="s">
        <v>264</v>
      </c>
      <c r="C67" s="800">
        <v>0</v>
      </c>
      <c r="D67" s="800">
        <v>0</v>
      </c>
      <c r="E67" s="800">
        <v>0</v>
      </c>
      <c r="F67" s="800">
        <v>0</v>
      </c>
      <c r="G67" s="800">
        <v>0</v>
      </c>
      <c r="H67" s="801">
        <v>0</v>
      </c>
      <c r="I67" s="800"/>
      <c r="J67" s="800">
        <v>0</v>
      </c>
      <c r="K67" s="800">
        <v>0</v>
      </c>
    </row>
    <row r="68" spans="1:11" ht="12.75">
      <c r="A68" s="655"/>
      <c r="B68" s="601" t="s">
        <v>103</v>
      </c>
      <c r="C68" s="800">
        <v>0</v>
      </c>
      <c r="D68" s="800">
        <v>2</v>
      </c>
      <c r="E68" s="800">
        <v>4</v>
      </c>
      <c r="F68" s="800">
        <v>6</v>
      </c>
      <c r="G68" s="800">
        <v>1</v>
      </c>
      <c r="H68" s="801">
        <v>13</v>
      </c>
      <c r="I68" s="800"/>
      <c r="J68" s="800">
        <v>11</v>
      </c>
      <c r="K68" s="800">
        <v>2</v>
      </c>
    </row>
    <row r="69" spans="1:11" ht="12.75">
      <c r="A69" s="655"/>
      <c r="B69" s="601"/>
      <c r="C69" s="800"/>
      <c r="D69" s="800"/>
      <c r="E69" s="800"/>
      <c r="F69" s="800"/>
      <c r="G69" s="800"/>
      <c r="H69" s="801"/>
      <c r="I69" s="800"/>
      <c r="J69" s="800"/>
      <c r="K69" s="800"/>
    </row>
    <row r="70" spans="1:11" ht="12.75">
      <c r="A70" s="1284" t="s">
        <v>257</v>
      </c>
      <c r="B70" s="1284"/>
      <c r="C70" s="800"/>
      <c r="D70" s="229"/>
      <c r="E70" s="800"/>
      <c r="F70" s="800"/>
      <c r="G70" s="800"/>
      <c r="H70" s="801"/>
      <c r="I70" s="800"/>
      <c r="J70" s="800"/>
      <c r="K70" s="800"/>
    </row>
    <row r="71" spans="1:11" ht="12.75">
      <c r="A71" s="229"/>
      <c r="B71" s="601" t="s">
        <v>258</v>
      </c>
      <c r="C71" s="800">
        <v>0</v>
      </c>
      <c r="D71" s="800">
        <v>0</v>
      </c>
      <c r="E71" s="800">
        <v>0</v>
      </c>
      <c r="F71" s="800">
        <v>0</v>
      </c>
      <c r="G71" s="800">
        <v>0</v>
      </c>
      <c r="H71" s="801">
        <v>0</v>
      </c>
      <c r="I71" s="800"/>
      <c r="J71" s="800">
        <v>0</v>
      </c>
      <c r="K71" s="800">
        <v>0</v>
      </c>
    </row>
    <row r="72" spans="1:11" ht="12.75">
      <c r="A72" s="655"/>
      <c r="B72" s="601" t="s">
        <v>259</v>
      </c>
      <c r="C72" s="800">
        <v>0</v>
      </c>
      <c r="D72" s="800">
        <v>0</v>
      </c>
      <c r="E72" s="800">
        <v>0</v>
      </c>
      <c r="F72" s="800">
        <v>0</v>
      </c>
      <c r="G72" s="800">
        <v>0</v>
      </c>
      <c r="H72" s="801">
        <v>0</v>
      </c>
      <c r="I72" s="800"/>
      <c r="J72" s="800">
        <v>0</v>
      </c>
      <c r="K72" s="800">
        <v>0</v>
      </c>
    </row>
    <row r="73" spans="1:11" ht="12.75">
      <c r="A73" s="655"/>
      <c r="B73" s="601" t="s">
        <v>264</v>
      </c>
      <c r="C73" s="800">
        <v>0</v>
      </c>
      <c r="D73" s="800">
        <v>0</v>
      </c>
      <c r="E73" s="800">
        <v>0</v>
      </c>
      <c r="F73" s="800">
        <v>0</v>
      </c>
      <c r="G73" s="800">
        <v>0</v>
      </c>
      <c r="H73" s="801">
        <v>0</v>
      </c>
      <c r="I73" s="800"/>
      <c r="J73" s="800">
        <v>0</v>
      </c>
      <c r="K73" s="800">
        <v>0</v>
      </c>
    </row>
    <row r="74" spans="1:11" ht="12.75">
      <c r="A74" s="655"/>
      <c r="B74" s="601" t="s">
        <v>103</v>
      </c>
      <c r="C74" s="800">
        <v>0</v>
      </c>
      <c r="D74" s="800">
        <v>0</v>
      </c>
      <c r="E74" s="800">
        <v>0</v>
      </c>
      <c r="F74" s="800">
        <v>0</v>
      </c>
      <c r="G74" s="800">
        <v>0</v>
      </c>
      <c r="H74" s="801">
        <v>0</v>
      </c>
      <c r="I74" s="800"/>
      <c r="J74" s="800">
        <v>0</v>
      </c>
      <c r="K74" s="800">
        <v>0</v>
      </c>
    </row>
    <row r="75" spans="1:11" ht="12.75">
      <c r="A75" s="655"/>
      <c r="B75" s="601"/>
      <c r="C75" s="655"/>
      <c r="D75" s="655"/>
      <c r="E75" s="655"/>
      <c r="F75" s="655"/>
      <c r="G75" s="655"/>
      <c r="H75" s="662"/>
      <c r="I75" s="655"/>
      <c r="J75" s="655"/>
      <c r="K75" s="655"/>
    </row>
    <row r="76" spans="1:11" ht="12.75">
      <c r="A76" s="1284" t="s">
        <v>263</v>
      </c>
      <c r="B76" s="1284"/>
      <c r="C76" s="1284"/>
      <c r="D76" s="1284"/>
      <c r="E76" s="1284"/>
      <c r="F76" s="1284"/>
      <c r="G76" s="229"/>
      <c r="H76" s="664"/>
      <c r="I76" s="229"/>
      <c r="J76" s="229"/>
      <c r="K76" s="229"/>
    </row>
    <row r="77" spans="1:11" ht="12.75">
      <c r="A77" s="655"/>
      <c r="B77" s="601" t="s">
        <v>258</v>
      </c>
      <c r="C77" s="800">
        <v>0</v>
      </c>
      <c r="D77" s="800">
        <v>2</v>
      </c>
      <c r="E77" s="800">
        <v>4</v>
      </c>
      <c r="F77" s="800">
        <v>6</v>
      </c>
      <c r="G77" s="800">
        <v>1</v>
      </c>
      <c r="H77" s="801">
        <v>13</v>
      </c>
      <c r="I77" s="800"/>
      <c r="J77" s="800">
        <v>11</v>
      </c>
      <c r="K77" s="800">
        <v>2</v>
      </c>
    </row>
    <row r="78" spans="1:11" ht="12.75">
      <c r="A78" s="655"/>
      <c r="B78" s="601" t="s">
        <v>259</v>
      </c>
      <c r="C78" s="800">
        <v>0</v>
      </c>
      <c r="D78" s="800">
        <v>0</v>
      </c>
      <c r="E78" s="800">
        <v>0</v>
      </c>
      <c r="F78" s="800">
        <v>0</v>
      </c>
      <c r="G78" s="800">
        <v>0</v>
      </c>
      <c r="H78" s="801">
        <v>0</v>
      </c>
      <c r="I78" s="800"/>
      <c r="J78" s="800">
        <v>0</v>
      </c>
      <c r="K78" s="800">
        <v>0</v>
      </c>
    </row>
    <row r="79" spans="1:11" ht="12.75">
      <c r="A79" s="655"/>
      <c r="B79" s="601" t="s">
        <v>264</v>
      </c>
      <c r="C79" s="800">
        <v>0</v>
      </c>
      <c r="D79" s="800">
        <v>0</v>
      </c>
      <c r="E79" s="800">
        <v>0</v>
      </c>
      <c r="F79" s="800">
        <v>0</v>
      </c>
      <c r="G79" s="800">
        <v>0</v>
      </c>
      <c r="H79" s="801">
        <v>0</v>
      </c>
      <c r="I79" s="800"/>
      <c r="J79" s="800">
        <v>0</v>
      </c>
      <c r="K79" s="800">
        <v>0</v>
      </c>
    </row>
    <row r="80" spans="1:11" ht="12.75">
      <c r="A80" s="655"/>
      <c r="B80" s="601" t="s">
        <v>103</v>
      </c>
      <c r="C80" s="839">
        <v>0</v>
      </c>
      <c r="D80" s="839">
        <v>2</v>
      </c>
      <c r="E80" s="839">
        <v>4</v>
      </c>
      <c r="F80" s="839">
        <v>6</v>
      </c>
      <c r="G80" s="839">
        <v>1</v>
      </c>
      <c r="H80" s="840">
        <v>13</v>
      </c>
      <c r="I80" s="841"/>
      <c r="J80" s="839">
        <v>11</v>
      </c>
      <c r="K80" s="839">
        <v>2</v>
      </c>
    </row>
    <row r="81" spans="1:15">
      <c r="A81" s="197"/>
      <c r="B81" s="197"/>
      <c r="C81" s="197"/>
      <c r="D81" s="197"/>
      <c r="E81" s="197"/>
      <c r="F81" s="197"/>
      <c r="G81" s="197"/>
      <c r="H81" s="197"/>
      <c r="I81" s="197"/>
      <c r="J81" s="197"/>
      <c r="K81" s="197"/>
    </row>
    <row r="82" spans="1:15" ht="9.75" customHeight="1"/>
    <row r="83" spans="1:15" ht="11.25" customHeight="1">
      <c r="A83" s="1268" t="s">
        <v>195</v>
      </c>
      <c r="B83" s="1268"/>
      <c r="C83" s="1268"/>
      <c r="D83" s="169"/>
      <c r="E83" s="169"/>
    </row>
    <row r="84" spans="1:15" ht="11.25" customHeight="1">
      <c r="A84" s="1282" t="s">
        <v>261</v>
      </c>
      <c r="B84" s="1282"/>
      <c r="C84" s="1282"/>
      <c r="D84" s="1282"/>
      <c r="E84" s="1282"/>
      <c r="F84" s="1282"/>
      <c r="G84" s="1282"/>
      <c r="H84" s="1282"/>
      <c r="I84" s="1282"/>
      <c r="J84" s="1282"/>
      <c r="K84" s="1282"/>
      <c r="L84" s="33"/>
      <c r="M84" s="33"/>
      <c r="N84" s="33"/>
      <c r="O84" s="33"/>
    </row>
    <row r="85" spans="1:15" ht="11.25" customHeight="1">
      <c r="A85" s="1281" t="s">
        <v>758</v>
      </c>
      <c r="B85" s="1281"/>
      <c r="C85" s="1281"/>
      <c r="D85" s="1281"/>
      <c r="E85" s="1281"/>
      <c r="F85" s="1281"/>
      <c r="G85" s="1281"/>
      <c r="H85" s="1281"/>
      <c r="I85" s="1281"/>
      <c r="J85" s="1281"/>
      <c r="K85" s="1281"/>
      <c r="L85" s="195"/>
      <c r="M85" s="195"/>
      <c r="N85" s="195"/>
      <c r="O85" s="195"/>
    </row>
    <row r="86" spans="1:15" ht="11.25" customHeight="1">
      <c r="A86" s="1275" t="s">
        <v>759</v>
      </c>
      <c r="B86" s="1275"/>
      <c r="C86" s="1275"/>
      <c r="D86" s="1275"/>
      <c r="E86" s="1275"/>
      <c r="F86" s="1275"/>
      <c r="G86" s="1275"/>
      <c r="H86" s="1275"/>
      <c r="I86" s="1275"/>
      <c r="J86" s="1275"/>
      <c r="K86" s="1275"/>
      <c r="L86" s="195"/>
      <c r="M86" s="195"/>
      <c r="N86" s="195"/>
      <c r="O86" s="195"/>
    </row>
    <row r="87" spans="1:15" ht="11.25" customHeight="1">
      <c r="A87" s="1275"/>
      <c r="B87" s="1275"/>
      <c r="C87" s="1275"/>
      <c r="D87" s="1275"/>
      <c r="E87" s="1275"/>
      <c r="F87" s="1275"/>
      <c r="G87" s="1275"/>
      <c r="H87" s="1275"/>
      <c r="I87" s="1275"/>
      <c r="J87" s="1275"/>
      <c r="K87" s="1275"/>
      <c r="L87" s="195"/>
      <c r="M87" s="195"/>
      <c r="N87" s="195"/>
      <c r="O87" s="195"/>
    </row>
    <row r="88" spans="1:15" ht="11.25" customHeight="1">
      <c r="A88" s="1276" t="s">
        <v>311</v>
      </c>
      <c r="B88" s="1276"/>
      <c r="C88" s="1276"/>
      <c r="D88" s="1276"/>
      <c r="E88" s="1276"/>
      <c r="F88" s="1276"/>
      <c r="G88" s="1276"/>
      <c r="H88" s="1276"/>
      <c r="I88" s="1276"/>
      <c r="J88" s="1276"/>
      <c r="K88" s="1276"/>
      <c r="L88" s="195"/>
      <c r="M88" s="195"/>
      <c r="N88" s="195"/>
      <c r="O88" s="195"/>
    </row>
    <row r="90" spans="1:15">
      <c r="A90" s="1293" t="s">
        <v>704</v>
      </c>
      <c r="B90" s="1294"/>
      <c r="C90" s="196"/>
      <c r="D90" s="196"/>
    </row>
  </sheetData>
  <mergeCells count="44">
    <mergeCell ref="A90:B90"/>
    <mergeCell ref="A58:H58"/>
    <mergeCell ref="A64:B64"/>
    <mergeCell ref="A70:B70"/>
    <mergeCell ref="A76:F76"/>
    <mergeCell ref="A83:C83"/>
    <mergeCell ref="C62:C63"/>
    <mergeCell ref="D62:D63"/>
    <mergeCell ref="E62:E63"/>
    <mergeCell ref="F62:F63"/>
    <mergeCell ref="K37:K38"/>
    <mergeCell ref="F37:F38"/>
    <mergeCell ref="G37:G38"/>
    <mergeCell ref="H37:H38"/>
    <mergeCell ref="M1:N1"/>
    <mergeCell ref="E9:E17"/>
    <mergeCell ref="G9:G17"/>
    <mergeCell ref="J9:J17"/>
    <mergeCell ref="C37:C38"/>
    <mergeCell ref="J37:J38"/>
    <mergeCell ref="A86:K87"/>
    <mergeCell ref="A88:K88"/>
    <mergeCell ref="G62:G63"/>
    <mergeCell ref="H62:H63"/>
    <mergeCell ref="A85:K85"/>
    <mergeCell ref="A84:K84"/>
    <mergeCell ref="J62:J63"/>
    <mergeCell ref="K62:K63"/>
    <mergeCell ref="A1:K2"/>
    <mergeCell ref="C7:J8"/>
    <mergeCell ref="C35:G36"/>
    <mergeCell ref="J35:K36"/>
    <mergeCell ref="C60:G61"/>
    <mergeCell ref="J60:K61"/>
    <mergeCell ref="A19:B19"/>
    <mergeCell ref="A24:B24"/>
    <mergeCell ref="A29:E29"/>
    <mergeCell ref="A39:B39"/>
    <mergeCell ref="A45:B45"/>
    <mergeCell ref="A51:E51"/>
    <mergeCell ref="D37:D38"/>
    <mergeCell ref="E37:E38"/>
    <mergeCell ref="A5:J5"/>
    <mergeCell ref="C9:C17"/>
  </mergeCells>
  <hyperlinks>
    <hyperlink ref="M1" location="Contents!A1" display="back to contents"/>
  </hyperlinks>
  <pageMargins left="0.70866141732283472" right="0.70866141732283472" top="0.74803149606299213" bottom="0.74803149606299213" header="0.31496062992125984" footer="0.31496062992125984"/>
  <pageSetup paperSize="9" scale="6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9"/>
  <sheetViews>
    <sheetView showGridLines="0" zoomScaleNormal="100" workbookViewId="0">
      <selection sqref="A1:N2"/>
    </sheetView>
  </sheetViews>
  <sheetFormatPr defaultRowHeight="11.25"/>
  <cols>
    <col min="1" max="3" width="2.83203125" style="157" customWidth="1"/>
    <col min="4" max="4" width="28.83203125" style="157" customWidth="1"/>
    <col min="5" max="5" width="30.83203125" style="157" customWidth="1"/>
    <col min="6" max="14" width="6.33203125" style="157" customWidth="1"/>
    <col min="15" max="15" width="8" style="157" customWidth="1"/>
    <col min="16" max="16" width="8.6640625" style="157" customWidth="1"/>
    <col min="17" max="17" width="3" style="157" customWidth="1"/>
    <col min="18" max="16384" width="9.33203125" style="157"/>
  </cols>
  <sheetData>
    <row r="1" spans="1:20" ht="18" customHeight="1">
      <c r="A1" s="1255" t="s">
        <v>760</v>
      </c>
      <c r="B1" s="1255"/>
      <c r="C1" s="1255"/>
      <c r="D1" s="1255"/>
      <c r="E1" s="1255"/>
      <c r="F1" s="1255"/>
      <c r="G1" s="1255"/>
      <c r="H1" s="1255"/>
      <c r="I1" s="1255"/>
      <c r="J1" s="1255"/>
      <c r="K1" s="1255"/>
      <c r="L1" s="1255"/>
      <c r="M1" s="1255"/>
      <c r="N1" s="1255"/>
      <c r="O1" s="730"/>
      <c r="P1" s="1371" t="s">
        <v>1376</v>
      </c>
      <c r="Q1" s="1371"/>
      <c r="R1" s="1371"/>
      <c r="S1" s="1375"/>
      <c r="T1" s="1375"/>
    </row>
    <row r="2" spans="1:20" ht="18" customHeight="1">
      <c r="A2" s="1255"/>
      <c r="B2" s="1255"/>
      <c r="C2" s="1255"/>
      <c r="D2" s="1255"/>
      <c r="E2" s="1255"/>
      <c r="F2" s="1255"/>
      <c r="G2" s="1255"/>
      <c r="H2" s="1255"/>
      <c r="I2" s="1255"/>
      <c r="J2" s="1255"/>
      <c r="K2" s="1255"/>
      <c r="L2" s="1255"/>
      <c r="M2" s="1255"/>
      <c r="N2" s="1255"/>
      <c r="O2" s="923"/>
      <c r="P2" s="923"/>
      <c r="R2" s="888"/>
      <c r="S2" s="888"/>
      <c r="T2" s="888"/>
    </row>
    <row r="3" spans="1:20" ht="15" customHeight="1" thickBot="1">
      <c r="A3" s="367"/>
      <c r="B3" s="243"/>
      <c r="C3" s="243"/>
      <c r="D3" s="243"/>
      <c r="E3" s="243"/>
      <c r="F3" s="244"/>
      <c r="G3" s="244"/>
      <c r="H3" s="244"/>
      <c r="I3" s="244"/>
      <c r="J3" s="244"/>
      <c r="K3" s="244"/>
      <c r="L3" s="244"/>
      <c r="M3" s="363"/>
      <c r="N3" s="363"/>
      <c r="O3" s="363"/>
      <c r="P3" s="363"/>
      <c r="Q3" s="363"/>
    </row>
    <row r="4" spans="1:20" ht="15.75">
      <c r="A4" s="242"/>
      <c r="B4" s="242"/>
      <c r="C4" s="242"/>
      <c r="D4" s="242"/>
      <c r="E4" s="242"/>
      <c r="F4" s="1246">
        <v>2008</v>
      </c>
      <c r="G4" s="1246">
        <v>2009</v>
      </c>
      <c r="H4" s="1249">
        <v>2010</v>
      </c>
      <c r="I4" s="1246">
        <v>2011</v>
      </c>
      <c r="J4" s="1246">
        <v>2012</v>
      </c>
      <c r="K4" s="1249">
        <v>2013</v>
      </c>
      <c r="L4" s="1249">
        <v>2014</v>
      </c>
      <c r="M4" s="1246">
        <v>2015</v>
      </c>
      <c r="N4" s="1246">
        <v>2016</v>
      </c>
      <c r="O4" s="1246">
        <v>2017</v>
      </c>
      <c r="P4" s="1246">
        <v>2018</v>
      </c>
      <c r="Q4" s="348"/>
    </row>
    <row r="5" spans="1:20" s="158" customFormat="1" ht="12.75">
      <c r="A5" s="1300"/>
      <c r="B5" s="1300"/>
      <c r="C5" s="1300"/>
      <c r="D5" s="1300"/>
      <c r="E5" s="1300"/>
      <c r="F5" s="1247"/>
      <c r="G5" s="1247"/>
      <c r="H5" s="1250"/>
      <c r="I5" s="1247"/>
      <c r="J5" s="1247"/>
      <c r="K5" s="1250"/>
      <c r="L5" s="1250"/>
      <c r="M5" s="1247"/>
      <c r="N5" s="1247"/>
      <c r="O5" s="1247"/>
      <c r="P5" s="1247"/>
      <c r="Q5" s="348"/>
    </row>
    <row r="6" spans="1:20" s="158" customFormat="1" ht="12.75">
      <c r="A6" s="241"/>
      <c r="B6" s="241"/>
      <c r="C6" s="241"/>
      <c r="D6" s="241"/>
      <c r="E6" s="241"/>
      <c r="F6" s="1248"/>
      <c r="G6" s="1248"/>
      <c r="H6" s="1251"/>
      <c r="I6" s="1248"/>
      <c r="J6" s="1248"/>
      <c r="K6" s="1251"/>
      <c r="L6" s="1251"/>
      <c r="M6" s="1248"/>
      <c r="N6" s="1248"/>
      <c r="O6" s="1248"/>
      <c r="P6" s="1248"/>
      <c r="Q6" s="348"/>
    </row>
    <row r="7" spans="1:20" s="158" customFormat="1" ht="12.75">
      <c r="A7" s="159"/>
      <c r="B7" s="159"/>
      <c r="C7" s="159"/>
      <c r="D7" s="159"/>
      <c r="E7" s="159"/>
      <c r="F7" s="160"/>
      <c r="G7" s="114"/>
      <c r="H7" s="114"/>
      <c r="I7" s="90"/>
      <c r="J7" s="90"/>
    </row>
    <row r="8" spans="1:20" s="158" customFormat="1" ht="12.75">
      <c r="A8" s="1259" t="s">
        <v>226</v>
      </c>
      <c r="B8" s="1259"/>
      <c r="C8" s="1259"/>
      <c r="D8" s="1259"/>
      <c r="E8" s="1259"/>
      <c r="F8" s="130">
        <v>737</v>
      </c>
      <c r="G8" s="130">
        <v>716</v>
      </c>
      <c r="H8" s="130">
        <v>692</v>
      </c>
      <c r="I8" s="113">
        <v>749</v>
      </c>
      <c r="J8" s="113">
        <v>734</v>
      </c>
      <c r="K8" s="158">
        <v>685</v>
      </c>
      <c r="L8" s="158">
        <v>743</v>
      </c>
      <c r="M8" s="158">
        <v>813</v>
      </c>
      <c r="N8" s="158">
        <v>997</v>
      </c>
      <c r="O8" s="741">
        <v>1045</v>
      </c>
      <c r="P8" s="842">
        <v>1313</v>
      </c>
    </row>
    <row r="9" spans="1:20" s="158" customFormat="1" ht="12.75">
      <c r="A9" s="104"/>
      <c r="B9" s="172"/>
      <c r="C9" s="172"/>
      <c r="D9" s="172"/>
      <c r="E9" s="172"/>
      <c r="F9" s="104"/>
      <c r="G9" s="163"/>
      <c r="H9" s="164"/>
      <c r="I9" s="164"/>
      <c r="J9" s="164"/>
      <c r="P9" s="755"/>
    </row>
    <row r="10" spans="1:20" s="158" customFormat="1" ht="14.25">
      <c r="A10" s="1299" t="s">
        <v>312</v>
      </c>
      <c r="B10" s="1299"/>
      <c r="C10" s="1299"/>
      <c r="D10" s="1299"/>
      <c r="E10" s="1299"/>
      <c r="F10" s="180">
        <f t="shared" ref="F10:P10" si="0">F14+F33</f>
        <v>0</v>
      </c>
      <c r="G10" s="180">
        <f t="shared" si="0"/>
        <v>4</v>
      </c>
      <c r="H10" s="180">
        <f t="shared" si="0"/>
        <v>11</v>
      </c>
      <c r="I10" s="180">
        <f t="shared" si="0"/>
        <v>47</v>
      </c>
      <c r="J10" s="180">
        <f t="shared" si="0"/>
        <v>47</v>
      </c>
      <c r="K10" s="180">
        <f t="shared" si="0"/>
        <v>113</v>
      </c>
      <c r="L10" s="180">
        <f t="shared" si="0"/>
        <v>114</v>
      </c>
      <c r="M10" s="180">
        <f t="shared" si="0"/>
        <v>112</v>
      </c>
      <c r="N10" s="180">
        <f t="shared" si="0"/>
        <v>345</v>
      </c>
      <c r="O10" s="180">
        <f t="shared" si="0"/>
        <v>363</v>
      </c>
      <c r="P10" s="180">
        <f t="shared" si="0"/>
        <v>588</v>
      </c>
    </row>
    <row r="11" spans="1:20" s="158" customFormat="1" ht="12.75">
      <c r="A11" s="179"/>
      <c r="B11" s="179"/>
      <c r="C11" s="178"/>
      <c r="D11" s="178"/>
      <c r="E11" s="178"/>
      <c r="F11" s="163"/>
      <c r="G11" s="163"/>
      <c r="H11" s="163"/>
      <c r="I11" s="163"/>
      <c r="J11" s="163"/>
      <c r="P11" s="755"/>
    </row>
    <row r="12" spans="1:20" s="158" customFormat="1" ht="12.75">
      <c r="A12" s="179"/>
      <c r="B12" s="1296" t="s">
        <v>92</v>
      </c>
      <c r="C12" s="1296"/>
      <c r="D12" s="1296"/>
      <c r="E12" s="178"/>
      <c r="F12" s="163"/>
      <c r="G12" s="163"/>
      <c r="H12" s="163"/>
      <c r="I12" s="163"/>
      <c r="J12" s="163"/>
      <c r="P12" s="755"/>
    </row>
    <row r="13" spans="1:20" s="158" customFormat="1" ht="12.75">
      <c r="A13" s="179"/>
      <c r="B13" s="733" t="s">
        <v>230</v>
      </c>
      <c r="C13" s="733"/>
      <c r="D13" s="733"/>
      <c r="E13" s="733"/>
      <c r="F13" s="163"/>
      <c r="G13" s="163"/>
      <c r="H13" s="163"/>
      <c r="I13" s="163"/>
      <c r="J13" s="163"/>
      <c r="P13" s="755"/>
    </row>
    <row r="14" spans="1:20" s="158" customFormat="1" ht="12.75">
      <c r="A14" s="179"/>
      <c r="B14" s="179"/>
      <c r="C14" s="1297" t="s">
        <v>229</v>
      </c>
      <c r="D14" s="1297"/>
      <c r="E14" s="1297"/>
      <c r="F14" s="163">
        <f t="shared" ref="F14" si="1">F16+F22</f>
        <v>0</v>
      </c>
      <c r="G14" s="163">
        <v>3</v>
      </c>
      <c r="H14" s="163">
        <v>9</v>
      </c>
      <c r="I14" s="163">
        <v>28</v>
      </c>
      <c r="J14" s="163">
        <v>32</v>
      </c>
      <c r="K14" s="163">
        <v>60</v>
      </c>
      <c r="L14" s="163">
        <v>62</v>
      </c>
      <c r="M14" s="163">
        <v>74</v>
      </c>
      <c r="N14" s="163">
        <v>286</v>
      </c>
      <c r="O14" s="163">
        <v>337</v>
      </c>
      <c r="P14" s="163">
        <v>575</v>
      </c>
    </row>
    <row r="15" spans="1:20" s="158" customFormat="1" ht="12.75">
      <c r="A15" s="179"/>
      <c r="B15" s="129"/>
      <c r="C15" s="179"/>
      <c r="D15" s="179"/>
      <c r="E15" s="179"/>
      <c r="F15" s="163"/>
      <c r="G15" s="163"/>
      <c r="H15" s="163"/>
      <c r="I15" s="163"/>
      <c r="J15" s="163"/>
      <c r="P15" s="755"/>
    </row>
    <row r="16" spans="1:20" s="158" customFormat="1" ht="12.75">
      <c r="A16" s="179"/>
      <c r="B16" s="179"/>
      <c r="C16" s="1297" t="s">
        <v>228</v>
      </c>
      <c r="D16" s="1297"/>
      <c r="E16" s="1297"/>
      <c r="F16" s="163">
        <f t="shared" ref="F16:P16" si="2">F19+F20</f>
        <v>0</v>
      </c>
      <c r="G16" s="163">
        <f t="shared" si="2"/>
        <v>2</v>
      </c>
      <c r="H16" s="163">
        <f t="shared" si="2"/>
        <v>6</v>
      </c>
      <c r="I16" s="163">
        <f t="shared" si="2"/>
        <v>26</v>
      </c>
      <c r="J16" s="163">
        <f t="shared" si="2"/>
        <v>30</v>
      </c>
      <c r="K16" s="163">
        <f t="shared" si="2"/>
        <v>58</v>
      </c>
      <c r="L16" s="163">
        <f t="shared" si="2"/>
        <v>56</v>
      </c>
      <c r="M16" s="163">
        <f t="shared" si="2"/>
        <v>72</v>
      </c>
      <c r="N16" s="163">
        <f t="shared" si="2"/>
        <v>281</v>
      </c>
      <c r="O16" s="163">
        <f t="shared" si="2"/>
        <v>335</v>
      </c>
      <c r="P16" s="163">
        <f t="shared" si="2"/>
        <v>572</v>
      </c>
    </row>
    <row r="17" spans="1:16" s="158" customFormat="1" ht="12.75">
      <c r="A17" s="179"/>
      <c r="B17" s="179"/>
      <c r="C17" s="1298" t="s">
        <v>554</v>
      </c>
      <c r="D17" s="1298"/>
      <c r="E17" s="1298"/>
      <c r="F17" s="163"/>
      <c r="G17" s="163"/>
      <c r="H17" s="163"/>
      <c r="I17" s="163"/>
      <c r="J17" s="163"/>
      <c r="P17" s="755"/>
    </row>
    <row r="18" spans="1:16" s="158" customFormat="1" ht="12.75">
      <c r="A18" s="179"/>
      <c r="B18" s="179"/>
      <c r="C18" s="1296" t="s">
        <v>92</v>
      </c>
      <c r="D18" s="1296"/>
      <c r="E18" s="179"/>
      <c r="F18" s="163"/>
      <c r="G18" s="163"/>
      <c r="H18" s="163"/>
      <c r="I18" s="163"/>
      <c r="J18" s="163"/>
      <c r="P18" s="755"/>
    </row>
    <row r="19" spans="1:16" s="158" customFormat="1" ht="14.25">
      <c r="A19" s="179"/>
      <c r="B19" s="179"/>
      <c r="C19" s="179"/>
      <c r="D19" s="1295" t="s">
        <v>281</v>
      </c>
      <c r="E19" s="1295"/>
      <c r="F19" s="163">
        <v>0</v>
      </c>
      <c r="G19" s="163">
        <v>0</v>
      </c>
      <c r="H19" s="163">
        <v>4</v>
      </c>
      <c r="I19" s="163">
        <v>0</v>
      </c>
      <c r="J19" s="163">
        <v>3</v>
      </c>
      <c r="K19" s="755">
        <v>4</v>
      </c>
      <c r="L19" s="755">
        <v>3</v>
      </c>
      <c r="M19" s="755">
        <v>2</v>
      </c>
      <c r="N19" s="755">
        <v>2</v>
      </c>
      <c r="O19" s="755">
        <v>4</v>
      </c>
      <c r="P19" s="755">
        <v>8</v>
      </c>
    </row>
    <row r="20" spans="1:16" s="158" customFormat="1" ht="14.25">
      <c r="A20" s="179"/>
      <c r="B20" s="179"/>
      <c r="C20" s="179"/>
      <c r="D20" s="1295" t="s">
        <v>285</v>
      </c>
      <c r="E20" s="1295"/>
      <c r="F20" s="163">
        <v>0</v>
      </c>
      <c r="G20" s="163">
        <v>2</v>
      </c>
      <c r="H20" s="163">
        <v>2</v>
      </c>
      <c r="I20" s="163">
        <v>26</v>
      </c>
      <c r="J20" s="163">
        <v>27</v>
      </c>
      <c r="K20" s="755">
        <v>54</v>
      </c>
      <c r="L20" s="755">
        <v>53</v>
      </c>
      <c r="M20" s="755">
        <v>70</v>
      </c>
      <c r="N20" s="755">
        <v>279</v>
      </c>
      <c r="O20" s="755">
        <v>331</v>
      </c>
      <c r="P20" s="755">
        <v>564</v>
      </c>
    </row>
    <row r="21" spans="1:16" s="158" customFormat="1" ht="12.75">
      <c r="A21" s="179"/>
      <c r="B21" s="179"/>
      <c r="C21" s="179"/>
      <c r="D21" s="179"/>
      <c r="E21" s="179"/>
      <c r="F21" s="163"/>
      <c r="G21" s="163"/>
      <c r="H21" s="163"/>
      <c r="I21" s="163"/>
      <c r="J21" s="163"/>
      <c r="P21" s="755"/>
    </row>
    <row r="22" spans="1:16" s="158" customFormat="1" ht="12.75">
      <c r="A22" s="179"/>
      <c r="B22" s="179"/>
      <c r="C22" s="1297" t="s">
        <v>232</v>
      </c>
      <c r="D22" s="1297"/>
      <c r="E22" s="1297"/>
      <c r="F22" s="163">
        <f t="shared" ref="F22:P22" si="3">F24+F25</f>
        <v>0</v>
      </c>
      <c r="G22" s="163">
        <f t="shared" si="3"/>
        <v>1</v>
      </c>
      <c r="H22" s="163">
        <f t="shared" si="3"/>
        <v>3</v>
      </c>
      <c r="I22" s="163">
        <f t="shared" si="3"/>
        <v>2</v>
      </c>
      <c r="J22" s="163">
        <f t="shared" si="3"/>
        <v>2</v>
      </c>
      <c r="K22" s="163">
        <f t="shared" si="3"/>
        <v>2</v>
      </c>
      <c r="L22" s="163">
        <f t="shared" si="3"/>
        <v>6</v>
      </c>
      <c r="M22" s="163">
        <f t="shared" si="3"/>
        <v>2</v>
      </c>
      <c r="N22" s="163">
        <f t="shared" si="3"/>
        <v>5</v>
      </c>
      <c r="O22" s="163">
        <f t="shared" si="3"/>
        <v>2</v>
      </c>
      <c r="P22" s="163">
        <f t="shared" si="3"/>
        <v>3</v>
      </c>
    </row>
    <row r="23" spans="1:16" s="158" customFormat="1" ht="12.75">
      <c r="A23" s="179"/>
      <c r="B23" s="179"/>
      <c r="C23" s="1296" t="s">
        <v>92</v>
      </c>
      <c r="D23" s="1296"/>
      <c r="E23" s="179"/>
      <c r="F23" s="163"/>
      <c r="G23" s="163"/>
      <c r="H23" s="163"/>
      <c r="I23" s="163"/>
      <c r="J23" s="163"/>
      <c r="P23" s="755"/>
    </row>
    <row r="24" spans="1:16" s="158" customFormat="1" ht="14.25">
      <c r="A24" s="179"/>
      <c r="B24" s="179"/>
      <c r="C24" s="179"/>
      <c r="D24" s="1295" t="s">
        <v>282</v>
      </c>
      <c r="E24" s="1295"/>
      <c r="F24" s="163">
        <v>0</v>
      </c>
      <c r="G24" s="163">
        <v>0</v>
      </c>
      <c r="H24" s="163">
        <v>3</v>
      </c>
      <c r="I24" s="163">
        <v>1</v>
      </c>
      <c r="J24" s="163">
        <v>2</v>
      </c>
      <c r="K24" s="755">
        <v>2</v>
      </c>
      <c r="L24" s="755">
        <v>4</v>
      </c>
      <c r="M24" s="755">
        <v>1</v>
      </c>
      <c r="N24" s="755">
        <v>2</v>
      </c>
      <c r="O24" s="755">
        <v>1</v>
      </c>
      <c r="P24" s="755">
        <v>1</v>
      </c>
    </row>
    <row r="25" spans="1:16" s="158" customFormat="1" ht="14.25">
      <c r="A25" s="179"/>
      <c r="B25" s="179"/>
      <c r="C25" s="179"/>
      <c r="D25" s="1295" t="s">
        <v>286</v>
      </c>
      <c r="E25" s="1295"/>
      <c r="F25" s="163">
        <v>0</v>
      </c>
      <c r="G25" s="163">
        <v>1</v>
      </c>
      <c r="H25" s="163">
        <v>0</v>
      </c>
      <c r="I25" s="163">
        <v>1</v>
      </c>
      <c r="J25" s="163">
        <v>0</v>
      </c>
      <c r="K25" s="755">
        <v>0</v>
      </c>
      <c r="L25" s="755">
        <v>2</v>
      </c>
      <c r="M25" s="755">
        <v>1</v>
      </c>
      <c r="N25" s="755">
        <v>3</v>
      </c>
      <c r="O25" s="755">
        <v>1</v>
      </c>
      <c r="P25" s="755">
        <v>2</v>
      </c>
    </row>
    <row r="26" spans="1:16" s="158" customFormat="1" ht="12.75">
      <c r="A26" s="351"/>
      <c r="B26" s="351"/>
      <c r="C26" s="351"/>
      <c r="D26" s="350"/>
      <c r="E26" s="350"/>
      <c r="F26" s="163"/>
      <c r="G26" s="163"/>
      <c r="H26" s="163"/>
      <c r="I26" s="163"/>
      <c r="J26" s="163"/>
      <c r="P26" s="755"/>
    </row>
    <row r="27" spans="1:16" s="158" customFormat="1" ht="12.75">
      <c r="A27" s="351"/>
      <c r="B27" s="351"/>
      <c r="C27" s="1298" t="s">
        <v>373</v>
      </c>
      <c r="D27" s="1298"/>
      <c r="E27" s="396"/>
      <c r="F27" s="163"/>
      <c r="G27" s="163"/>
      <c r="H27" s="163"/>
      <c r="I27" s="163"/>
      <c r="J27" s="163"/>
      <c r="P27" s="755"/>
    </row>
    <row r="28" spans="1:16" s="158" customFormat="1" ht="12.75">
      <c r="A28" s="351"/>
      <c r="B28" s="351"/>
      <c r="C28" s="351"/>
      <c r="D28" s="1295" t="s">
        <v>283</v>
      </c>
      <c r="E28" s="1295"/>
      <c r="F28" s="163">
        <f t="shared" ref="F28:P28" si="4">F19+F24</f>
        <v>0</v>
      </c>
      <c r="G28" s="163">
        <f t="shared" si="4"/>
        <v>0</v>
      </c>
      <c r="H28" s="163">
        <f t="shared" si="4"/>
        <v>7</v>
      </c>
      <c r="I28" s="163">
        <f t="shared" si="4"/>
        <v>1</v>
      </c>
      <c r="J28" s="163">
        <f t="shared" si="4"/>
        <v>5</v>
      </c>
      <c r="K28" s="163">
        <f t="shared" si="4"/>
        <v>6</v>
      </c>
      <c r="L28" s="163">
        <f t="shared" si="4"/>
        <v>7</v>
      </c>
      <c r="M28" s="163">
        <f t="shared" si="4"/>
        <v>3</v>
      </c>
      <c r="N28" s="163">
        <f t="shared" si="4"/>
        <v>4</v>
      </c>
      <c r="O28" s="163">
        <f t="shared" si="4"/>
        <v>5</v>
      </c>
      <c r="P28" s="163">
        <f t="shared" si="4"/>
        <v>9</v>
      </c>
    </row>
    <row r="29" spans="1:16" s="158" customFormat="1" ht="12.75">
      <c r="A29" s="351"/>
      <c r="B29" s="351"/>
      <c r="C29" s="351"/>
      <c r="D29" s="1295" t="s">
        <v>372</v>
      </c>
      <c r="E29" s="1295"/>
      <c r="F29" s="163">
        <f t="shared" ref="F29:P29" si="5">F20+F25</f>
        <v>0</v>
      </c>
      <c r="G29" s="163">
        <f t="shared" si="5"/>
        <v>3</v>
      </c>
      <c r="H29" s="163">
        <f t="shared" si="5"/>
        <v>2</v>
      </c>
      <c r="I29" s="163">
        <f t="shared" si="5"/>
        <v>27</v>
      </c>
      <c r="J29" s="163">
        <f t="shared" si="5"/>
        <v>27</v>
      </c>
      <c r="K29" s="163">
        <f t="shared" si="5"/>
        <v>54</v>
      </c>
      <c r="L29" s="163">
        <f t="shared" si="5"/>
        <v>55</v>
      </c>
      <c r="M29" s="163">
        <f t="shared" si="5"/>
        <v>71</v>
      </c>
      <c r="N29" s="163">
        <f t="shared" si="5"/>
        <v>282</v>
      </c>
      <c r="O29" s="163">
        <f t="shared" si="5"/>
        <v>332</v>
      </c>
      <c r="P29" s="163">
        <f t="shared" si="5"/>
        <v>566</v>
      </c>
    </row>
    <row r="30" spans="1:16" s="158" customFormat="1" ht="12.75">
      <c r="A30" s="351"/>
      <c r="B30" s="351"/>
      <c r="C30" s="351"/>
      <c r="D30" s="350"/>
      <c r="E30" s="350"/>
      <c r="F30" s="163"/>
      <c r="G30" s="163"/>
      <c r="H30" s="163"/>
      <c r="I30" s="163"/>
      <c r="J30" s="163"/>
      <c r="P30" s="755"/>
    </row>
    <row r="31" spans="1:16" s="158" customFormat="1" ht="12.75">
      <c r="A31" s="179"/>
      <c r="B31" s="179"/>
      <c r="C31" s="179"/>
      <c r="D31" s="179"/>
      <c r="E31" s="179"/>
      <c r="F31" s="163"/>
      <c r="G31" s="163"/>
      <c r="H31" s="163"/>
      <c r="I31" s="163"/>
      <c r="J31" s="163"/>
      <c r="P31" s="755"/>
    </row>
    <row r="32" spans="1:16" s="158" customFormat="1" ht="12.75">
      <c r="A32" s="179"/>
      <c r="B32" s="733" t="s">
        <v>231</v>
      </c>
      <c r="C32" s="733"/>
      <c r="D32" s="733"/>
      <c r="E32" s="733"/>
      <c r="F32" s="163"/>
      <c r="G32" s="163"/>
      <c r="H32" s="163"/>
      <c r="I32" s="163"/>
      <c r="J32" s="163"/>
      <c r="P32" s="755"/>
    </row>
    <row r="33" spans="1:17" s="158" customFormat="1" ht="12.75">
      <c r="A33" s="179"/>
      <c r="B33" s="179"/>
      <c r="C33" s="1297" t="s">
        <v>233</v>
      </c>
      <c r="D33" s="1297"/>
      <c r="E33" s="1297"/>
      <c r="F33" s="163">
        <f t="shared" ref="F33:P33" si="6">F35+F36</f>
        <v>0</v>
      </c>
      <c r="G33" s="163">
        <f t="shared" si="6"/>
        <v>1</v>
      </c>
      <c r="H33" s="163">
        <f t="shared" si="6"/>
        <v>2</v>
      </c>
      <c r="I33" s="163">
        <f t="shared" si="6"/>
        <v>19</v>
      </c>
      <c r="J33" s="163">
        <f t="shared" si="6"/>
        <v>15</v>
      </c>
      <c r="K33" s="163">
        <f t="shared" si="6"/>
        <v>53</v>
      </c>
      <c r="L33" s="163">
        <f t="shared" si="6"/>
        <v>52</v>
      </c>
      <c r="M33" s="163">
        <f t="shared" si="6"/>
        <v>38</v>
      </c>
      <c r="N33" s="163">
        <f t="shared" si="6"/>
        <v>59</v>
      </c>
      <c r="O33" s="163">
        <f t="shared" si="6"/>
        <v>26</v>
      </c>
      <c r="P33" s="163">
        <f t="shared" si="6"/>
        <v>13</v>
      </c>
    </row>
    <row r="34" spans="1:17" s="158" customFormat="1" ht="12.75">
      <c r="A34" s="179"/>
      <c r="B34" s="179"/>
      <c r="C34" s="1296" t="s">
        <v>92</v>
      </c>
      <c r="D34" s="1296"/>
      <c r="E34" s="179"/>
      <c r="F34" s="163"/>
      <c r="G34" s="163"/>
      <c r="H34" s="163"/>
      <c r="I34" s="163"/>
      <c r="J34" s="163"/>
      <c r="P34" s="755"/>
    </row>
    <row r="35" spans="1:17" s="158" customFormat="1" ht="15" customHeight="1">
      <c r="A35" s="179"/>
      <c r="B35" s="179"/>
      <c r="C35" s="179"/>
      <c r="D35" s="1295" t="s">
        <v>255</v>
      </c>
      <c r="E35" s="1295"/>
      <c r="F35" s="163">
        <v>0</v>
      </c>
      <c r="G35" s="163">
        <v>1</v>
      </c>
      <c r="H35" s="163">
        <v>2</v>
      </c>
      <c r="I35" s="163">
        <v>19</v>
      </c>
      <c r="J35" s="163">
        <v>15</v>
      </c>
      <c r="K35" s="755">
        <v>52</v>
      </c>
      <c r="L35" s="755">
        <v>51</v>
      </c>
      <c r="M35" s="755">
        <v>36</v>
      </c>
      <c r="N35" s="755">
        <v>58</v>
      </c>
      <c r="O35" s="755">
        <v>25</v>
      </c>
      <c r="P35" s="755">
        <v>13</v>
      </c>
    </row>
    <row r="36" spans="1:17" s="158" customFormat="1" ht="15" customHeight="1">
      <c r="A36" s="179"/>
      <c r="B36" s="179"/>
      <c r="C36" s="179"/>
      <c r="D36" s="1295" t="s">
        <v>315</v>
      </c>
      <c r="E36" s="1295"/>
      <c r="F36" s="163">
        <v>0</v>
      </c>
      <c r="G36" s="163">
        <v>0</v>
      </c>
      <c r="H36" s="163">
        <v>0</v>
      </c>
      <c r="I36" s="163">
        <v>0</v>
      </c>
      <c r="J36" s="163">
        <v>0</v>
      </c>
      <c r="K36" s="158">
        <v>1</v>
      </c>
      <c r="L36" s="158">
        <v>1</v>
      </c>
      <c r="M36" s="158">
        <v>2</v>
      </c>
      <c r="N36" s="158">
        <v>1</v>
      </c>
      <c r="O36" s="158">
        <v>1</v>
      </c>
      <c r="P36" s="755">
        <v>0</v>
      </c>
    </row>
    <row r="37" spans="1:17" s="158" customFormat="1" ht="15" customHeight="1">
      <c r="A37" s="179"/>
      <c r="B37" s="179"/>
      <c r="C37" s="179"/>
      <c r="D37" s="194"/>
      <c r="E37" s="179"/>
      <c r="F37" s="163"/>
      <c r="G37" s="163"/>
      <c r="H37" s="163"/>
      <c r="I37" s="163"/>
      <c r="J37" s="163"/>
      <c r="P37" s="755"/>
    </row>
    <row r="38" spans="1:17" s="158" customFormat="1" ht="15" customHeight="1">
      <c r="A38" s="179"/>
      <c r="B38" s="1295" t="s">
        <v>293</v>
      </c>
      <c r="C38" s="1295"/>
      <c r="D38" s="1295"/>
      <c r="E38" s="1295"/>
      <c r="F38" s="163">
        <f t="shared" ref="F38:P38" si="7">F10</f>
        <v>0</v>
      </c>
      <c r="G38" s="163">
        <f t="shared" si="7"/>
        <v>4</v>
      </c>
      <c r="H38" s="163">
        <f t="shared" si="7"/>
        <v>11</v>
      </c>
      <c r="I38" s="163">
        <f t="shared" si="7"/>
        <v>47</v>
      </c>
      <c r="J38" s="163">
        <f t="shared" si="7"/>
        <v>47</v>
      </c>
      <c r="K38" s="163">
        <f t="shared" si="7"/>
        <v>113</v>
      </c>
      <c r="L38" s="163">
        <f t="shared" si="7"/>
        <v>114</v>
      </c>
      <c r="M38" s="163">
        <f t="shared" si="7"/>
        <v>112</v>
      </c>
      <c r="N38" s="163">
        <f t="shared" si="7"/>
        <v>345</v>
      </c>
      <c r="O38" s="163">
        <f t="shared" si="7"/>
        <v>363</v>
      </c>
      <c r="P38" s="163">
        <f t="shared" si="7"/>
        <v>588</v>
      </c>
    </row>
    <row r="39" spans="1:17" s="158" customFormat="1" ht="15" customHeight="1">
      <c r="A39" s="179"/>
      <c r="B39" s="1296" t="s">
        <v>92</v>
      </c>
      <c r="C39" s="1296"/>
      <c r="D39" s="1296"/>
      <c r="E39" s="179"/>
      <c r="F39" s="163"/>
      <c r="G39" s="163"/>
      <c r="H39" s="163"/>
      <c r="I39" s="163"/>
      <c r="J39" s="163"/>
      <c r="K39" s="163"/>
      <c r="P39" s="755"/>
    </row>
    <row r="40" spans="1:17" s="158" customFormat="1" ht="15" customHeight="1">
      <c r="A40" s="179"/>
      <c r="B40" s="179"/>
      <c r="C40" s="179"/>
      <c r="D40" s="1295" t="s">
        <v>228</v>
      </c>
      <c r="E40" s="1295"/>
      <c r="F40" s="163">
        <f t="shared" ref="F40:P40" si="8">F16+F35</f>
        <v>0</v>
      </c>
      <c r="G40" s="163">
        <f t="shared" si="8"/>
        <v>3</v>
      </c>
      <c r="H40" s="163">
        <f t="shared" si="8"/>
        <v>8</v>
      </c>
      <c r="I40" s="163">
        <f t="shared" si="8"/>
        <v>45</v>
      </c>
      <c r="J40" s="163">
        <f t="shared" si="8"/>
        <v>45</v>
      </c>
      <c r="K40" s="163">
        <f t="shared" si="8"/>
        <v>110</v>
      </c>
      <c r="L40" s="163">
        <f t="shared" si="8"/>
        <v>107</v>
      </c>
      <c r="M40" s="163">
        <f t="shared" si="8"/>
        <v>108</v>
      </c>
      <c r="N40" s="163">
        <f t="shared" si="8"/>
        <v>339</v>
      </c>
      <c r="O40" s="163">
        <f t="shared" si="8"/>
        <v>360</v>
      </c>
      <c r="P40" s="163">
        <f t="shared" si="8"/>
        <v>585</v>
      </c>
    </row>
    <row r="41" spans="1:17" s="158" customFormat="1" ht="15" customHeight="1">
      <c r="A41" s="179"/>
      <c r="B41" s="179"/>
      <c r="C41" s="179"/>
      <c r="D41" s="1295" t="s">
        <v>232</v>
      </c>
      <c r="E41" s="1295"/>
      <c r="F41" s="163">
        <f t="shared" ref="F41:P41" si="9">F22+F36</f>
        <v>0</v>
      </c>
      <c r="G41" s="163">
        <f t="shared" si="9"/>
        <v>1</v>
      </c>
      <c r="H41" s="163">
        <f t="shared" si="9"/>
        <v>3</v>
      </c>
      <c r="I41" s="163">
        <f t="shared" si="9"/>
        <v>2</v>
      </c>
      <c r="J41" s="163">
        <f t="shared" si="9"/>
        <v>2</v>
      </c>
      <c r="K41" s="163">
        <f t="shared" si="9"/>
        <v>3</v>
      </c>
      <c r="L41" s="163">
        <f t="shared" si="9"/>
        <v>7</v>
      </c>
      <c r="M41" s="163">
        <f t="shared" si="9"/>
        <v>4</v>
      </c>
      <c r="N41" s="163">
        <f t="shared" si="9"/>
        <v>6</v>
      </c>
      <c r="O41" s="163">
        <f t="shared" si="9"/>
        <v>3</v>
      </c>
      <c r="P41" s="163">
        <f t="shared" si="9"/>
        <v>3</v>
      </c>
      <c r="Q41" s="163"/>
    </row>
    <row r="42" spans="1:17" ht="12.75">
      <c r="A42" s="165"/>
      <c r="B42" s="165"/>
      <c r="C42" s="165"/>
      <c r="D42" s="165"/>
      <c r="E42" s="165"/>
      <c r="F42" s="165"/>
      <c r="G42" s="165"/>
      <c r="H42" s="165"/>
      <c r="I42" s="165"/>
      <c r="J42" s="165"/>
      <c r="K42" s="165"/>
      <c r="L42" s="165"/>
      <c r="M42" s="165"/>
      <c r="N42" s="165"/>
      <c r="O42" s="165"/>
      <c r="P42" s="165"/>
    </row>
    <row r="43" spans="1:17" ht="15">
      <c r="A43" s="151"/>
      <c r="B43" s="151"/>
      <c r="C43" s="151"/>
      <c r="D43" s="151"/>
      <c r="E43" s="151"/>
      <c r="F43" s="45"/>
      <c r="G43" s="45"/>
      <c r="H43" s="45"/>
      <c r="I43" s="45"/>
      <c r="J43" s="45"/>
      <c r="K43" s="45"/>
    </row>
    <row r="44" spans="1:17" s="166" customFormat="1" ht="11.25" customHeight="1">
      <c r="A44" s="1268" t="s">
        <v>195</v>
      </c>
      <c r="B44" s="1268"/>
      <c r="C44" s="1268"/>
      <c r="D44" s="1268"/>
      <c r="E44" s="169"/>
      <c r="F44" s="156"/>
      <c r="G44" s="156"/>
      <c r="H44" s="156"/>
      <c r="I44" s="156"/>
      <c r="J44" s="156"/>
    </row>
    <row r="45" spans="1:17" s="166" customFormat="1" ht="11.25" customHeight="1">
      <c r="A45" s="993" t="s">
        <v>313</v>
      </c>
      <c r="B45" s="993"/>
      <c r="C45" s="993"/>
      <c r="D45" s="993"/>
      <c r="E45" s="993"/>
      <c r="F45" s="993"/>
      <c r="G45" s="993"/>
      <c r="H45" s="993"/>
      <c r="I45" s="993"/>
      <c r="J45" s="993"/>
      <c r="K45" s="993"/>
      <c r="L45" s="993"/>
      <c r="M45" s="993"/>
      <c r="N45" s="993"/>
      <c r="O45" s="993"/>
      <c r="P45" s="993"/>
    </row>
    <row r="46" spans="1:17" s="166" customFormat="1" ht="11.25" customHeight="1">
      <c r="A46" s="993" t="s">
        <v>555</v>
      </c>
      <c r="B46" s="993"/>
      <c r="C46" s="993"/>
      <c r="D46" s="993"/>
      <c r="E46" s="993"/>
      <c r="F46" s="993"/>
      <c r="G46" s="993"/>
      <c r="H46" s="993"/>
      <c r="I46" s="993"/>
      <c r="J46" s="993"/>
      <c r="K46" s="993"/>
      <c r="L46" s="993"/>
      <c r="M46" s="993"/>
      <c r="N46" s="993"/>
      <c r="O46" s="993"/>
      <c r="P46" s="993"/>
    </row>
    <row r="47" spans="1:17" s="166" customFormat="1" ht="11.25" customHeight="1">
      <c r="A47" s="993" t="s">
        <v>556</v>
      </c>
      <c r="B47" s="993"/>
      <c r="C47" s="993"/>
      <c r="D47" s="993"/>
      <c r="E47" s="993"/>
      <c r="F47" s="993"/>
      <c r="G47" s="993"/>
      <c r="H47" s="993"/>
      <c r="I47" s="993"/>
      <c r="J47" s="993"/>
      <c r="K47" s="993"/>
      <c r="L47" s="993"/>
      <c r="M47" s="993"/>
      <c r="N47" s="993"/>
      <c r="O47" s="993"/>
      <c r="P47" s="993"/>
    </row>
    <row r="48" spans="1:17" s="166" customFormat="1" ht="11.25" customHeight="1">
      <c r="A48" s="993" t="s">
        <v>314</v>
      </c>
      <c r="B48" s="993"/>
      <c r="C48" s="993"/>
      <c r="D48" s="993"/>
      <c r="E48" s="993"/>
      <c r="F48" s="993"/>
      <c r="G48" s="993"/>
      <c r="H48" s="993"/>
      <c r="I48" s="993"/>
      <c r="J48" s="993"/>
      <c r="K48" s="993"/>
      <c r="L48" s="993"/>
      <c r="M48" s="993"/>
      <c r="N48" s="993"/>
      <c r="O48" s="993"/>
      <c r="P48" s="993"/>
    </row>
    <row r="49" spans="1:16" s="166" customFormat="1" ht="11.25" customHeight="1">
      <c r="A49" s="993" t="s">
        <v>557</v>
      </c>
      <c r="B49" s="993"/>
      <c r="C49" s="993"/>
      <c r="D49" s="993"/>
      <c r="E49" s="993"/>
      <c r="F49" s="993"/>
      <c r="G49" s="993"/>
      <c r="H49" s="993"/>
      <c r="I49" s="993"/>
      <c r="J49" s="993"/>
      <c r="K49" s="993"/>
      <c r="L49" s="993"/>
      <c r="M49" s="993"/>
      <c r="N49" s="993"/>
      <c r="O49" s="993"/>
      <c r="P49" s="993"/>
    </row>
    <row r="50" spans="1:16" s="166" customFormat="1" ht="11.25" customHeight="1">
      <c r="A50" s="1009" t="s">
        <v>558</v>
      </c>
      <c r="B50" s="1009"/>
      <c r="C50" s="1009"/>
      <c r="D50" s="1009"/>
      <c r="E50" s="1009"/>
      <c r="F50" s="1009"/>
      <c r="G50" s="1009"/>
      <c r="H50" s="1009"/>
      <c r="I50" s="1009"/>
      <c r="J50" s="1009"/>
      <c r="K50" s="1009"/>
      <c r="L50" s="1009"/>
      <c r="M50" s="1009"/>
      <c r="N50" s="1009"/>
      <c r="O50" s="1009"/>
      <c r="P50" s="1009"/>
    </row>
    <row r="51" spans="1:16" s="166" customFormat="1" ht="11.25" customHeight="1">
      <c r="A51" s="1009"/>
      <c r="B51" s="1009"/>
      <c r="C51" s="1009"/>
      <c r="D51" s="1009"/>
      <c r="E51" s="1009"/>
      <c r="F51" s="1009"/>
      <c r="G51" s="1009"/>
      <c r="H51" s="1009"/>
      <c r="I51" s="1009"/>
      <c r="J51" s="1009"/>
      <c r="K51" s="1009"/>
      <c r="L51" s="1009"/>
      <c r="M51" s="1009"/>
      <c r="N51" s="1009"/>
      <c r="O51" s="1009"/>
      <c r="P51" s="1009"/>
    </row>
    <row r="52" spans="1:16" s="166" customFormat="1" ht="11.25" customHeight="1">
      <c r="A52" s="993" t="s">
        <v>559</v>
      </c>
      <c r="B52" s="993"/>
      <c r="C52" s="993"/>
      <c r="D52" s="993"/>
      <c r="E52" s="993"/>
      <c r="F52" s="993"/>
      <c r="G52" s="993"/>
      <c r="H52" s="993"/>
      <c r="I52" s="993"/>
      <c r="J52" s="993"/>
      <c r="K52" s="993"/>
      <c r="L52" s="993"/>
      <c r="M52" s="993"/>
      <c r="N52" s="993"/>
      <c r="O52" s="993"/>
      <c r="P52" s="993"/>
    </row>
    <row r="53" spans="1:16" s="166" customFormat="1" ht="11.25" customHeight="1">
      <c r="A53" s="1009" t="s">
        <v>560</v>
      </c>
      <c r="B53" s="1009"/>
      <c r="C53" s="1009"/>
      <c r="D53" s="1009"/>
      <c r="E53" s="1009"/>
      <c r="F53" s="1009"/>
      <c r="G53" s="1009"/>
      <c r="H53" s="1009"/>
      <c r="I53" s="1009"/>
      <c r="J53" s="1009"/>
      <c r="K53" s="1009"/>
      <c r="L53" s="1009"/>
      <c r="M53" s="1009"/>
      <c r="N53" s="1009"/>
      <c r="O53" s="1009"/>
      <c r="P53" s="1009"/>
    </row>
    <row r="54" spans="1:16" s="166" customFormat="1" ht="11.25" customHeight="1">
      <c r="A54" s="1009"/>
      <c r="B54" s="1009"/>
      <c r="C54" s="1009"/>
      <c r="D54" s="1009"/>
      <c r="E54" s="1009"/>
      <c r="F54" s="1009"/>
      <c r="G54" s="1009"/>
      <c r="H54" s="1009"/>
      <c r="I54" s="1009"/>
      <c r="J54" s="1009"/>
      <c r="K54" s="1009"/>
      <c r="L54" s="1009"/>
      <c r="M54" s="1009"/>
      <c r="N54" s="1009"/>
      <c r="O54" s="1009"/>
      <c r="P54" s="1009"/>
    </row>
    <row r="55" spans="1:16" s="166" customFormat="1" ht="11.25" customHeight="1">
      <c r="A55" s="993" t="s">
        <v>385</v>
      </c>
      <c r="B55" s="993"/>
      <c r="C55" s="993"/>
      <c r="D55" s="993"/>
      <c r="E55" s="993"/>
      <c r="F55" s="993"/>
      <c r="G55" s="993"/>
      <c r="H55" s="993"/>
      <c r="I55" s="993"/>
      <c r="J55" s="993"/>
      <c r="K55" s="993"/>
      <c r="L55" s="993"/>
      <c r="M55" s="993"/>
      <c r="N55" s="993"/>
      <c r="O55" s="993"/>
      <c r="P55" s="993"/>
    </row>
    <row r="56" spans="1:16" s="166" customFormat="1" ht="11.25" customHeight="1">
      <c r="A56" s="993" t="s">
        <v>311</v>
      </c>
      <c r="B56" s="993"/>
      <c r="C56" s="993"/>
      <c r="D56" s="993"/>
      <c r="E56" s="993"/>
      <c r="F56" s="993"/>
      <c r="G56" s="993"/>
      <c r="H56" s="993"/>
      <c r="I56" s="993"/>
      <c r="J56" s="993"/>
      <c r="K56" s="993"/>
      <c r="L56" s="993"/>
      <c r="M56" s="993"/>
      <c r="N56" s="993"/>
      <c r="O56" s="993"/>
      <c r="P56" s="993"/>
    </row>
    <row r="57" spans="1:16" s="166" customFormat="1" ht="11.25" customHeight="1">
      <c r="A57" s="109"/>
      <c r="B57" s="171"/>
      <c r="C57" s="171"/>
      <c r="D57" s="171"/>
      <c r="E57" s="171"/>
      <c r="F57" s="171"/>
      <c r="G57" s="171"/>
      <c r="H57" s="171"/>
      <c r="I57" s="171"/>
      <c r="J57" s="171"/>
    </row>
    <row r="58" spans="1:16" s="166" customFormat="1" ht="11.25" customHeight="1">
      <c r="A58" s="1266" t="s">
        <v>704</v>
      </c>
      <c r="B58" s="1267"/>
      <c r="C58" s="1267"/>
      <c r="D58" s="1267"/>
      <c r="E58" s="171"/>
      <c r="F58" s="171"/>
      <c r="G58" s="171"/>
      <c r="H58" s="171"/>
      <c r="I58" s="171"/>
      <c r="J58" s="171"/>
    </row>
    <row r="59" spans="1:16" s="166" customFormat="1">
      <c r="A59" s="33" t="s">
        <v>224</v>
      </c>
      <c r="B59" s="169"/>
      <c r="C59" s="169"/>
      <c r="D59" s="169"/>
      <c r="E59" s="169"/>
      <c r="F59" s="156"/>
      <c r="G59" s="156"/>
      <c r="H59" s="156"/>
      <c r="I59" s="156"/>
      <c r="J59" s="156"/>
    </row>
    <row r="60" spans="1:16" s="166" customFormat="1">
      <c r="E60" s="169"/>
      <c r="F60" s="156"/>
      <c r="G60" s="156"/>
      <c r="H60" s="156"/>
      <c r="I60" s="156"/>
      <c r="J60" s="156"/>
    </row>
    <row r="61" spans="1:16" s="166" customFormat="1">
      <c r="A61" s="167"/>
      <c r="B61" s="167"/>
      <c r="C61" s="167"/>
      <c r="D61" s="167"/>
      <c r="E61" s="167"/>
    </row>
    <row r="62" spans="1:16" s="166" customFormat="1">
      <c r="A62" s="167"/>
      <c r="B62" s="167"/>
      <c r="C62" s="167"/>
      <c r="D62" s="167"/>
      <c r="E62" s="167"/>
    </row>
    <row r="63" spans="1:16" ht="15">
      <c r="A63" s="168"/>
      <c r="B63" s="168"/>
      <c r="C63" s="168"/>
      <c r="D63" s="168"/>
      <c r="E63" s="168"/>
    </row>
    <row r="64" spans="1:16" ht="15">
      <c r="A64" s="168"/>
      <c r="B64" s="168"/>
      <c r="C64" s="168"/>
      <c r="D64" s="168"/>
      <c r="E64" s="168"/>
    </row>
    <row r="65" spans="1:5" ht="15">
      <c r="A65" s="168"/>
      <c r="B65" s="168"/>
      <c r="C65" s="168"/>
      <c r="D65" s="168"/>
      <c r="E65" s="168"/>
    </row>
    <row r="66" spans="1:5" ht="15">
      <c r="A66" s="168"/>
      <c r="B66" s="168"/>
      <c r="C66" s="168"/>
      <c r="D66" s="168"/>
      <c r="E66" s="168"/>
    </row>
    <row r="67" spans="1:5" ht="15">
      <c r="A67" s="168"/>
      <c r="B67" s="168"/>
      <c r="C67" s="168"/>
      <c r="D67" s="168"/>
      <c r="E67" s="168"/>
    </row>
    <row r="68" spans="1:5" ht="15">
      <c r="A68" s="168"/>
      <c r="B68" s="168"/>
      <c r="C68" s="168"/>
      <c r="D68" s="168"/>
      <c r="E68" s="168"/>
    </row>
    <row r="69" spans="1:5" ht="15">
      <c r="A69" s="168"/>
      <c r="B69" s="168"/>
      <c r="C69" s="168"/>
      <c r="D69" s="168"/>
      <c r="E69" s="168"/>
    </row>
    <row r="70" spans="1:5" ht="15">
      <c r="A70" s="168"/>
      <c r="B70" s="168"/>
      <c r="C70" s="168"/>
      <c r="D70" s="168"/>
      <c r="E70" s="168"/>
    </row>
    <row r="71" spans="1:5" ht="15">
      <c r="A71" s="168"/>
      <c r="B71" s="168"/>
      <c r="C71" s="168"/>
      <c r="D71" s="168"/>
      <c r="E71" s="168"/>
    </row>
    <row r="72" spans="1:5" ht="15">
      <c r="A72" s="168"/>
      <c r="B72" s="168"/>
      <c r="C72" s="168"/>
      <c r="D72" s="168"/>
      <c r="E72" s="168"/>
    </row>
    <row r="73" spans="1:5" ht="15">
      <c r="A73" s="168"/>
      <c r="B73" s="168"/>
      <c r="C73" s="168"/>
      <c r="D73" s="168"/>
      <c r="E73" s="168"/>
    </row>
    <row r="74" spans="1:5" ht="15">
      <c r="A74" s="168"/>
      <c r="B74" s="168"/>
      <c r="C74" s="168"/>
      <c r="D74" s="168"/>
      <c r="E74" s="168"/>
    </row>
    <row r="75" spans="1:5" ht="15">
      <c r="A75" s="168"/>
      <c r="B75" s="168"/>
      <c r="C75" s="168"/>
      <c r="D75" s="168"/>
      <c r="E75" s="168"/>
    </row>
    <row r="76" spans="1:5" ht="15">
      <c r="A76" s="168"/>
      <c r="B76" s="168"/>
      <c r="C76" s="168"/>
      <c r="D76" s="168"/>
      <c r="E76" s="168"/>
    </row>
    <row r="77" spans="1:5" ht="15">
      <c r="A77" s="168"/>
      <c r="B77" s="168"/>
      <c r="C77" s="168"/>
      <c r="D77" s="168"/>
      <c r="E77" s="168"/>
    </row>
    <row r="78" spans="1:5" ht="15">
      <c r="A78" s="168"/>
      <c r="B78" s="168"/>
      <c r="C78" s="168"/>
      <c r="D78" s="168"/>
      <c r="E78" s="168"/>
    </row>
    <row r="79" spans="1:5" ht="15">
      <c r="A79" s="168"/>
      <c r="B79" s="168"/>
      <c r="C79" s="168"/>
      <c r="D79" s="168"/>
      <c r="E79" s="168"/>
    </row>
  </sheetData>
  <mergeCells count="50">
    <mergeCell ref="P1:R1"/>
    <mergeCell ref="K4:K6"/>
    <mergeCell ref="A10:E10"/>
    <mergeCell ref="B12:D12"/>
    <mergeCell ref="F4:F6"/>
    <mergeCell ref="A5:E5"/>
    <mergeCell ref="A8:E8"/>
    <mergeCell ref="J4:J6"/>
    <mergeCell ref="L4:L6"/>
    <mergeCell ref="M4:M6"/>
    <mergeCell ref="N4:N6"/>
    <mergeCell ref="O4:O6"/>
    <mergeCell ref="P4:P6"/>
    <mergeCell ref="A1:N2"/>
    <mergeCell ref="C14:E14"/>
    <mergeCell ref="G4:G6"/>
    <mergeCell ref="D35:E35"/>
    <mergeCell ref="C22:E22"/>
    <mergeCell ref="D28:E28"/>
    <mergeCell ref="D29:E29"/>
    <mergeCell ref="C17:E17"/>
    <mergeCell ref="C27:D27"/>
    <mergeCell ref="A58:D58"/>
    <mergeCell ref="H4:H6"/>
    <mergeCell ref="I4:I6"/>
    <mergeCell ref="C18:D18"/>
    <mergeCell ref="D19:E19"/>
    <mergeCell ref="D20:E20"/>
    <mergeCell ref="D36:E36"/>
    <mergeCell ref="B38:E38"/>
    <mergeCell ref="B39:D39"/>
    <mergeCell ref="C23:D23"/>
    <mergeCell ref="D24:E24"/>
    <mergeCell ref="D25:E25"/>
    <mergeCell ref="C33:E33"/>
    <mergeCell ref="C34:D34"/>
    <mergeCell ref="D40:E40"/>
    <mergeCell ref="C16:E16"/>
    <mergeCell ref="A56:P56"/>
    <mergeCell ref="D41:E41"/>
    <mergeCell ref="A44:D44"/>
    <mergeCell ref="A45:P45"/>
    <mergeCell ref="A46:P46"/>
    <mergeCell ref="A47:P47"/>
    <mergeCell ref="A48:P48"/>
    <mergeCell ref="A49:P49"/>
    <mergeCell ref="A50:P51"/>
    <mergeCell ref="A52:P52"/>
    <mergeCell ref="A53:P54"/>
    <mergeCell ref="A55:P55"/>
  </mergeCells>
  <hyperlinks>
    <hyperlink ref="P1" location="Contents!A1" display="back to contents"/>
  </hyperlinks>
  <pageMargins left="0.70866141732283472" right="0.70866141732283472" top="0.74803149606299213" bottom="0.74803149606299213" header="0.31496062992125984" footer="0.31496062992125984"/>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showGridLines="0" zoomScaleNormal="100" workbookViewId="0">
      <selection sqref="A1:L2"/>
    </sheetView>
  </sheetViews>
  <sheetFormatPr defaultRowHeight="15"/>
  <cols>
    <col min="1" max="1" width="12.6640625" style="4" customWidth="1"/>
    <col min="2" max="16384" width="9.33203125" style="4"/>
  </cols>
  <sheetData>
    <row r="1" spans="1:16" s="51" customFormat="1" ht="18" customHeight="1">
      <c r="A1" s="1014" t="s">
        <v>187</v>
      </c>
      <c r="B1" s="1014"/>
      <c r="C1" s="1014"/>
      <c r="D1" s="1014"/>
      <c r="E1" s="1014"/>
      <c r="F1" s="1014"/>
      <c r="G1" s="1014"/>
      <c r="H1" s="1014"/>
      <c r="I1" s="1014"/>
      <c r="J1" s="1014"/>
      <c r="K1" s="1014"/>
      <c r="L1" s="1014"/>
      <c r="N1" s="1013" t="s">
        <v>1376</v>
      </c>
      <c r="O1" s="1013"/>
      <c r="P1" s="944"/>
    </row>
    <row r="2" spans="1:16" ht="18" customHeight="1">
      <c r="A2" s="1014"/>
      <c r="B2" s="1014"/>
      <c r="C2" s="1014"/>
      <c r="D2" s="1014"/>
      <c r="E2" s="1014"/>
      <c r="F2" s="1014"/>
      <c r="G2" s="1014"/>
      <c r="H2" s="1014"/>
      <c r="I2" s="1014"/>
      <c r="J2" s="1014"/>
      <c r="K2" s="1014"/>
      <c r="L2" s="1014"/>
    </row>
    <row r="3" spans="1:16" ht="15.75">
      <c r="A3" s="887"/>
      <c r="B3" s="887"/>
      <c r="C3" s="887"/>
      <c r="D3" s="887"/>
      <c r="E3" s="887"/>
      <c r="F3" s="887"/>
      <c r="G3" s="887"/>
      <c r="H3" s="887"/>
      <c r="I3" s="887"/>
      <c r="J3" s="887"/>
      <c r="K3" s="887"/>
      <c r="L3" s="887"/>
    </row>
    <row r="16" spans="1:16">
      <c r="N16" s="216"/>
    </row>
    <row r="44" spans="1:3" s="51" customFormat="1">
      <c r="A44" s="1011" t="s">
        <v>704</v>
      </c>
      <c r="B44" s="1012"/>
      <c r="C44" s="1012"/>
    </row>
  </sheetData>
  <mergeCells count="3">
    <mergeCell ref="A44:C44"/>
    <mergeCell ref="A1:L2"/>
    <mergeCell ref="N1:O1"/>
  </mergeCells>
  <phoneticPr fontId="25" type="noConversion"/>
  <hyperlinks>
    <hyperlink ref="N1" location="Contents!A1" display="back to contents"/>
  </hyperlinks>
  <pageMargins left="0.75" right="0.75" top="1" bottom="1" header="0.5" footer="0.5"/>
  <pageSetup paperSize="9" scale="95"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8"/>
  <sheetViews>
    <sheetView showGridLines="0" zoomScaleNormal="100" workbookViewId="0">
      <selection sqref="A1:E2"/>
    </sheetView>
  </sheetViews>
  <sheetFormatPr defaultRowHeight="11.25"/>
  <cols>
    <col min="1" max="2" width="4.83203125" customWidth="1"/>
    <col min="3" max="3" width="5.83203125" customWidth="1"/>
    <col min="4" max="5" width="80.83203125" customWidth="1"/>
    <col min="6" max="6" width="2.5" style="347" customWidth="1"/>
  </cols>
  <sheetData>
    <row r="1" spans="1:12" ht="18" customHeight="1">
      <c r="A1" s="1305" t="s">
        <v>761</v>
      </c>
      <c r="B1" s="1305"/>
      <c r="C1" s="1305"/>
      <c r="D1" s="1305"/>
      <c r="E1" s="1305"/>
      <c r="F1" s="349"/>
      <c r="G1" s="1013" t="s">
        <v>1376</v>
      </c>
      <c r="H1" s="1013"/>
      <c r="I1" s="944"/>
      <c r="J1" s="183"/>
      <c r="K1" s="183"/>
      <c r="L1" s="183"/>
    </row>
    <row r="2" spans="1:12" s="697" customFormat="1" ht="18" customHeight="1">
      <c r="A2" s="1305"/>
      <c r="B2" s="1305"/>
      <c r="C2" s="1305"/>
      <c r="D2" s="1305"/>
      <c r="E2" s="1305"/>
      <c r="F2" s="923"/>
      <c r="G2" s="888"/>
      <c r="H2" s="888"/>
      <c r="I2" s="888"/>
      <c r="J2" s="183"/>
      <c r="K2" s="183"/>
      <c r="L2" s="183"/>
    </row>
    <row r="3" spans="1:12" ht="15" customHeight="1">
      <c r="A3" s="753"/>
      <c r="B3" s="753"/>
      <c r="C3" s="753"/>
      <c r="D3" s="753"/>
      <c r="E3" s="753"/>
      <c r="F3" s="370"/>
    </row>
    <row r="4" spans="1:12">
      <c r="A4" s="35"/>
      <c r="B4" s="35"/>
      <c r="C4" s="35"/>
      <c r="D4" s="35"/>
      <c r="E4" s="35"/>
    </row>
    <row r="5" spans="1:12" ht="15.75">
      <c r="A5" s="1311" t="s">
        <v>346</v>
      </c>
      <c r="B5" s="1311"/>
      <c r="C5" s="1311"/>
      <c r="D5" s="1311"/>
      <c r="E5" s="1311"/>
      <c r="F5" s="711"/>
    </row>
    <row r="6" spans="1:12" ht="12.75">
      <c r="A6" s="203"/>
      <c r="B6" s="203"/>
      <c r="C6" s="203"/>
      <c r="D6" s="204"/>
      <c r="E6" s="204"/>
      <c r="F6" s="204"/>
    </row>
    <row r="7" spans="1:12" ht="12.75">
      <c r="A7" s="203"/>
      <c r="B7" s="1307" t="s">
        <v>347</v>
      </c>
      <c r="C7" s="1307"/>
      <c r="D7" s="1307"/>
      <c r="E7" s="203"/>
      <c r="F7" s="203"/>
    </row>
    <row r="8" spans="1:12" ht="12.75">
      <c r="A8" s="203"/>
      <c r="B8" s="203"/>
      <c r="C8" s="748"/>
      <c r="D8" s="203"/>
      <c r="E8" s="748"/>
      <c r="F8" s="205"/>
    </row>
    <row r="9" spans="1:12" ht="14.25">
      <c r="A9" s="203"/>
      <c r="B9" s="203"/>
      <c r="C9" s="1310" t="s">
        <v>267</v>
      </c>
      <c r="D9" s="1310"/>
      <c r="E9" s="748"/>
      <c r="F9" s="205"/>
    </row>
    <row r="10" spans="1:12" ht="12.75">
      <c r="A10" s="203"/>
      <c r="B10" s="203"/>
      <c r="C10" s="203"/>
      <c r="D10" s="204"/>
      <c r="E10" s="204"/>
      <c r="F10" s="204"/>
    </row>
    <row r="11" spans="1:12" ht="12.75">
      <c r="A11" s="203"/>
      <c r="B11" s="203"/>
      <c r="C11" s="1302" t="s">
        <v>266</v>
      </c>
      <c r="D11" s="1303" t="s">
        <v>268</v>
      </c>
      <c r="E11" s="1303" t="s">
        <v>269</v>
      </c>
      <c r="F11" s="710"/>
    </row>
    <row r="12" spans="1:12" s="697" customFormat="1" ht="12.75">
      <c r="A12" s="203"/>
      <c r="B12" s="203"/>
      <c r="C12" s="1302"/>
      <c r="D12" s="1304"/>
      <c r="E12" s="1304"/>
      <c r="F12" s="710"/>
    </row>
    <row r="13" spans="1:12" ht="12.75">
      <c r="A13" s="203"/>
      <c r="B13" s="203"/>
      <c r="C13" s="206">
        <v>1</v>
      </c>
      <c r="D13" s="856" t="s">
        <v>793</v>
      </c>
      <c r="E13" s="856"/>
      <c r="F13" s="712"/>
    </row>
    <row r="14" spans="1:12" ht="12.75">
      <c r="A14" s="203"/>
      <c r="B14" s="203"/>
      <c r="C14" s="206">
        <v>2</v>
      </c>
      <c r="D14" s="856" t="s">
        <v>426</v>
      </c>
      <c r="E14" s="856"/>
      <c r="F14" s="712"/>
    </row>
    <row r="15" spans="1:12" ht="12.75">
      <c r="A15" s="203"/>
      <c r="B15" s="203"/>
      <c r="C15" s="206">
        <v>3</v>
      </c>
      <c r="D15" s="856" t="s">
        <v>794</v>
      </c>
      <c r="E15" s="856" t="s">
        <v>95</v>
      </c>
      <c r="F15" s="712"/>
    </row>
    <row r="16" spans="1:12" s="661" customFormat="1" ht="12.75">
      <c r="A16" s="203"/>
      <c r="B16" s="203"/>
      <c r="C16" s="206">
        <v>4</v>
      </c>
      <c r="D16" s="856" t="s">
        <v>795</v>
      </c>
      <c r="E16" s="856" t="s">
        <v>796</v>
      </c>
      <c r="F16" s="712"/>
    </row>
    <row r="17" spans="1:6" s="661" customFormat="1" ht="12.75">
      <c r="A17" s="203"/>
      <c r="B17" s="203"/>
      <c r="C17" s="206">
        <v>5</v>
      </c>
      <c r="D17" s="856" t="s">
        <v>436</v>
      </c>
      <c r="E17" s="856" t="s">
        <v>797</v>
      </c>
      <c r="F17" s="712"/>
    </row>
    <row r="18" spans="1:6" s="661" customFormat="1" ht="25.5">
      <c r="A18" s="203"/>
      <c r="B18" s="203"/>
      <c r="C18" s="206">
        <v>6</v>
      </c>
      <c r="D18" s="856" t="s">
        <v>798</v>
      </c>
      <c r="E18" s="856"/>
      <c r="F18" s="712"/>
    </row>
    <row r="19" spans="1:6" s="661" customFormat="1" ht="12.75">
      <c r="A19" s="203"/>
      <c r="B19" s="203"/>
      <c r="C19" s="206">
        <v>7</v>
      </c>
      <c r="D19" s="856" t="s">
        <v>799</v>
      </c>
      <c r="E19" s="856"/>
      <c r="F19" s="712"/>
    </row>
    <row r="20" spans="1:6" s="661" customFormat="1" ht="25.5">
      <c r="A20" s="203"/>
      <c r="B20" s="203"/>
      <c r="C20" s="206">
        <v>8</v>
      </c>
      <c r="D20" s="856" t="s">
        <v>800</v>
      </c>
      <c r="E20" s="856" t="s">
        <v>801</v>
      </c>
      <c r="F20" s="712"/>
    </row>
    <row r="21" spans="1:6" s="661" customFormat="1" ht="12.75">
      <c r="A21" s="203"/>
      <c r="B21" s="203"/>
      <c r="C21" s="206">
        <v>9</v>
      </c>
      <c r="D21" s="856" t="s">
        <v>802</v>
      </c>
      <c r="E21" s="856" t="s">
        <v>803</v>
      </c>
      <c r="F21" s="712"/>
    </row>
    <row r="22" spans="1:6" s="661" customFormat="1" ht="25.5">
      <c r="A22" s="203"/>
      <c r="B22" s="203"/>
      <c r="C22" s="206">
        <v>10</v>
      </c>
      <c r="D22" s="856" t="s">
        <v>804</v>
      </c>
      <c r="E22" s="856" t="s">
        <v>805</v>
      </c>
      <c r="F22" s="712"/>
    </row>
    <row r="23" spans="1:6" s="661" customFormat="1" ht="25.5">
      <c r="A23" s="203"/>
      <c r="B23" s="203"/>
      <c r="C23" s="206">
        <v>11</v>
      </c>
      <c r="D23" s="856" t="s">
        <v>806</v>
      </c>
      <c r="E23" s="856" t="s">
        <v>95</v>
      </c>
      <c r="F23" s="712"/>
    </row>
    <row r="24" spans="1:6" s="661" customFormat="1" ht="12.75">
      <c r="A24" s="203"/>
      <c r="B24" s="203"/>
      <c r="C24" s="206">
        <v>12</v>
      </c>
      <c r="D24" s="856" t="s">
        <v>436</v>
      </c>
      <c r="E24" s="856" t="s">
        <v>430</v>
      </c>
      <c r="F24" s="712"/>
    </row>
    <row r="25" spans="1:6" s="661" customFormat="1" ht="25.5">
      <c r="A25" s="203"/>
      <c r="B25" s="203"/>
      <c r="C25" s="206">
        <v>13</v>
      </c>
      <c r="D25" s="856" t="s">
        <v>807</v>
      </c>
      <c r="E25" s="856" t="s">
        <v>34</v>
      </c>
      <c r="F25" s="712"/>
    </row>
    <row r="26" spans="1:6" s="661" customFormat="1" ht="12.75">
      <c r="A26" s="203"/>
      <c r="B26" s="203"/>
      <c r="C26" s="206">
        <v>14</v>
      </c>
      <c r="D26" s="856" t="s">
        <v>808</v>
      </c>
      <c r="E26" s="856"/>
      <c r="F26" s="712"/>
    </row>
    <row r="27" spans="1:6" s="661" customFormat="1" ht="12.75">
      <c r="A27" s="203"/>
      <c r="B27" s="203"/>
      <c r="C27" s="206">
        <v>15</v>
      </c>
      <c r="D27" s="856" t="s">
        <v>809</v>
      </c>
      <c r="E27" s="856" t="s">
        <v>810</v>
      </c>
      <c r="F27" s="712"/>
    </row>
    <row r="28" spans="1:6" s="661" customFormat="1" ht="12.75">
      <c r="A28" s="203"/>
      <c r="B28" s="203"/>
      <c r="C28" s="206">
        <v>16</v>
      </c>
      <c r="D28" s="856" t="s">
        <v>811</v>
      </c>
      <c r="E28" s="856" t="s">
        <v>812</v>
      </c>
      <c r="F28" s="712"/>
    </row>
    <row r="29" spans="1:6" s="661" customFormat="1" ht="12.75">
      <c r="A29" s="203"/>
      <c r="B29" s="203"/>
      <c r="C29" s="206">
        <v>17</v>
      </c>
      <c r="D29" s="856" t="s">
        <v>429</v>
      </c>
      <c r="E29" s="856" t="s">
        <v>661</v>
      </c>
      <c r="F29" s="712"/>
    </row>
    <row r="30" spans="1:6" s="661" customFormat="1" ht="12.75">
      <c r="A30" s="203"/>
      <c r="B30" s="203"/>
      <c r="C30" s="206">
        <v>18</v>
      </c>
      <c r="D30" s="856" t="s">
        <v>813</v>
      </c>
      <c r="E30" s="856"/>
      <c r="F30" s="712"/>
    </row>
    <row r="31" spans="1:6" s="661" customFormat="1" ht="12.75">
      <c r="A31" s="203"/>
      <c r="B31" s="203"/>
      <c r="C31" s="206">
        <v>19</v>
      </c>
      <c r="D31" s="856" t="s">
        <v>814</v>
      </c>
      <c r="E31" s="856" t="s">
        <v>815</v>
      </c>
      <c r="F31" s="712"/>
    </row>
    <row r="32" spans="1:6" s="661" customFormat="1" ht="12.75">
      <c r="A32" s="203"/>
      <c r="B32" s="203"/>
      <c r="C32" s="206">
        <v>20</v>
      </c>
      <c r="D32" s="856" t="s">
        <v>816</v>
      </c>
      <c r="E32" s="856" t="s">
        <v>817</v>
      </c>
      <c r="F32" s="712"/>
    </row>
    <row r="33" spans="1:6" s="661" customFormat="1" ht="12.75">
      <c r="A33" s="203"/>
      <c r="B33" s="203"/>
      <c r="C33" s="206">
        <v>21</v>
      </c>
      <c r="D33" s="856" t="s">
        <v>818</v>
      </c>
      <c r="E33" s="856"/>
      <c r="F33" s="712"/>
    </row>
    <row r="34" spans="1:6" s="661" customFormat="1" ht="12.75">
      <c r="A34" s="203"/>
      <c r="B34" s="203"/>
      <c r="C34" s="206">
        <v>22</v>
      </c>
      <c r="D34" s="856" t="s">
        <v>819</v>
      </c>
      <c r="E34" s="856" t="s">
        <v>95</v>
      </c>
      <c r="F34" s="712"/>
    </row>
    <row r="35" spans="1:6" s="661" customFormat="1" ht="12.75">
      <c r="A35" s="203"/>
      <c r="B35" s="203"/>
      <c r="C35" s="206">
        <v>23</v>
      </c>
      <c r="D35" s="856" t="s">
        <v>820</v>
      </c>
      <c r="E35" s="856" t="s">
        <v>655</v>
      </c>
      <c r="F35" s="712"/>
    </row>
    <row r="36" spans="1:6" s="661" customFormat="1" ht="12.75">
      <c r="A36" s="203"/>
      <c r="B36" s="203"/>
      <c r="C36" s="206">
        <v>24</v>
      </c>
      <c r="D36" s="856" t="s">
        <v>462</v>
      </c>
      <c r="E36" s="856" t="s">
        <v>821</v>
      </c>
      <c r="F36" s="712"/>
    </row>
    <row r="37" spans="1:6" s="661" customFormat="1" ht="25.5">
      <c r="A37" s="203"/>
      <c r="B37" s="203"/>
      <c r="C37" s="206">
        <v>25</v>
      </c>
      <c r="D37" s="856" t="s">
        <v>822</v>
      </c>
      <c r="E37" s="856" t="s">
        <v>431</v>
      </c>
      <c r="F37" s="712"/>
    </row>
    <row r="38" spans="1:6" s="661" customFormat="1" ht="12.75">
      <c r="A38" s="203"/>
      <c r="B38" s="203"/>
      <c r="C38" s="206">
        <v>26</v>
      </c>
      <c r="D38" s="856" t="s">
        <v>823</v>
      </c>
      <c r="E38" s="856" t="s">
        <v>824</v>
      </c>
      <c r="F38" s="712"/>
    </row>
    <row r="39" spans="1:6" s="661" customFormat="1" ht="25.5">
      <c r="A39" s="203"/>
      <c r="B39" s="203"/>
      <c r="C39" s="206">
        <v>27</v>
      </c>
      <c r="D39" s="856" t="s">
        <v>825</v>
      </c>
      <c r="E39" s="856" t="s">
        <v>826</v>
      </c>
      <c r="F39" s="712"/>
    </row>
    <row r="40" spans="1:6" s="661" customFormat="1" ht="12.75">
      <c r="A40" s="203"/>
      <c r="B40" s="203"/>
      <c r="C40" s="206">
        <v>28</v>
      </c>
      <c r="D40" s="856" t="s">
        <v>440</v>
      </c>
      <c r="E40" s="856" t="s">
        <v>827</v>
      </c>
      <c r="F40" s="712"/>
    </row>
    <row r="41" spans="1:6" s="661" customFormat="1" ht="12.75">
      <c r="A41" s="203"/>
      <c r="B41" s="203"/>
      <c r="C41" s="206">
        <v>29</v>
      </c>
      <c r="D41" s="856" t="s">
        <v>451</v>
      </c>
      <c r="E41" s="856" t="s">
        <v>450</v>
      </c>
      <c r="F41" s="712"/>
    </row>
    <row r="42" spans="1:6" s="661" customFormat="1" ht="12.75">
      <c r="A42" s="203"/>
      <c r="B42" s="203"/>
      <c r="C42" s="206">
        <v>30</v>
      </c>
      <c r="D42" s="856" t="s">
        <v>828</v>
      </c>
      <c r="E42" s="856"/>
      <c r="F42" s="712"/>
    </row>
    <row r="43" spans="1:6" s="661" customFormat="1" ht="12.75">
      <c r="A43" s="203"/>
      <c r="B43" s="203"/>
      <c r="C43" s="206">
        <v>31</v>
      </c>
      <c r="D43" s="856" t="s">
        <v>457</v>
      </c>
      <c r="E43" s="856"/>
      <c r="F43" s="712"/>
    </row>
    <row r="44" spans="1:6" s="661" customFormat="1" ht="12.75">
      <c r="A44" s="203"/>
      <c r="B44" s="203"/>
      <c r="C44" s="206">
        <v>32</v>
      </c>
      <c r="D44" s="856" t="s">
        <v>436</v>
      </c>
      <c r="E44" s="856" t="s">
        <v>829</v>
      </c>
      <c r="F44" s="712"/>
    </row>
    <row r="45" spans="1:6" s="661" customFormat="1" ht="12.75">
      <c r="A45" s="203"/>
      <c r="B45" s="203"/>
      <c r="C45" s="206">
        <v>33</v>
      </c>
      <c r="D45" s="856" t="s">
        <v>830</v>
      </c>
      <c r="E45" s="856" t="s">
        <v>95</v>
      </c>
      <c r="F45" s="712"/>
    </row>
    <row r="46" spans="1:6" s="661" customFormat="1" ht="12.75">
      <c r="A46" s="203"/>
      <c r="B46" s="203"/>
      <c r="C46" s="206">
        <v>34</v>
      </c>
      <c r="D46" s="856" t="s">
        <v>831</v>
      </c>
      <c r="E46" s="856" t="s">
        <v>832</v>
      </c>
      <c r="F46" s="712"/>
    </row>
    <row r="47" spans="1:6" s="661" customFormat="1" ht="12.75">
      <c r="A47" s="203"/>
      <c r="B47" s="203"/>
      <c r="C47" s="206">
        <v>35</v>
      </c>
      <c r="D47" s="856" t="s">
        <v>833</v>
      </c>
      <c r="E47" s="856"/>
      <c r="F47" s="712"/>
    </row>
    <row r="48" spans="1:6" s="661" customFormat="1" ht="12.75">
      <c r="A48" s="203"/>
      <c r="B48" s="203"/>
      <c r="C48" s="206">
        <v>36</v>
      </c>
      <c r="D48" s="856" t="s">
        <v>425</v>
      </c>
      <c r="E48" s="856" t="s">
        <v>834</v>
      </c>
      <c r="F48" s="712"/>
    </row>
    <row r="49" spans="1:6" s="661" customFormat="1" ht="12.75">
      <c r="A49" s="203"/>
      <c r="B49" s="203"/>
      <c r="C49" s="206">
        <v>37</v>
      </c>
      <c r="D49" s="856" t="s">
        <v>835</v>
      </c>
      <c r="E49" s="856" t="s">
        <v>836</v>
      </c>
      <c r="F49" s="712"/>
    </row>
    <row r="50" spans="1:6" s="661" customFormat="1" ht="12.75">
      <c r="A50" s="203"/>
      <c r="B50" s="203"/>
      <c r="C50" s="206">
        <v>38</v>
      </c>
      <c r="D50" s="856" t="s">
        <v>835</v>
      </c>
      <c r="E50" s="856" t="s">
        <v>95</v>
      </c>
      <c r="F50" s="712"/>
    </row>
    <row r="51" spans="1:6" s="661" customFormat="1" ht="12.75">
      <c r="A51" s="203"/>
      <c r="B51" s="203"/>
      <c r="C51" s="206">
        <v>39</v>
      </c>
      <c r="D51" s="856" t="s">
        <v>837</v>
      </c>
      <c r="E51" s="856" t="s">
        <v>452</v>
      </c>
      <c r="F51" s="712"/>
    </row>
    <row r="52" spans="1:6" s="661" customFormat="1" ht="12.75">
      <c r="A52" s="203"/>
      <c r="B52" s="203"/>
      <c r="C52" s="206">
        <v>40</v>
      </c>
      <c r="D52" s="856" t="s">
        <v>428</v>
      </c>
      <c r="E52" s="856"/>
      <c r="F52" s="712"/>
    </row>
    <row r="53" spans="1:6" s="661" customFormat="1" ht="12.75">
      <c r="A53" s="203"/>
      <c r="B53" s="203"/>
      <c r="C53" s="206">
        <v>41</v>
      </c>
      <c r="D53" s="856" t="s">
        <v>838</v>
      </c>
      <c r="E53" s="856"/>
      <c r="F53" s="712"/>
    </row>
    <row r="54" spans="1:6" s="661" customFormat="1" ht="12.75">
      <c r="A54" s="203"/>
      <c r="B54" s="203"/>
      <c r="C54" s="206">
        <v>42</v>
      </c>
      <c r="D54" s="856" t="s">
        <v>838</v>
      </c>
      <c r="E54" s="856" t="s">
        <v>431</v>
      </c>
      <c r="F54" s="712"/>
    </row>
    <row r="55" spans="1:6" s="661" customFormat="1" ht="12.75">
      <c r="A55" s="203"/>
      <c r="B55" s="203"/>
      <c r="C55" s="206">
        <v>43</v>
      </c>
      <c r="D55" s="856" t="s">
        <v>839</v>
      </c>
      <c r="E55" s="856"/>
      <c r="F55" s="712"/>
    </row>
    <row r="56" spans="1:6" s="661" customFormat="1" ht="12.75">
      <c r="A56" s="203"/>
      <c r="B56" s="203"/>
      <c r="C56" s="206">
        <v>44</v>
      </c>
      <c r="D56" s="856" t="s">
        <v>636</v>
      </c>
      <c r="E56" s="856"/>
      <c r="F56" s="712"/>
    </row>
    <row r="57" spans="1:6" s="661" customFormat="1" ht="12.75">
      <c r="A57" s="203"/>
      <c r="B57" s="203"/>
      <c r="C57" s="206">
        <v>45</v>
      </c>
      <c r="D57" s="856" t="s">
        <v>469</v>
      </c>
      <c r="E57" s="856" t="s">
        <v>368</v>
      </c>
      <c r="F57" s="712"/>
    </row>
    <row r="58" spans="1:6" s="661" customFormat="1" ht="12.75">
      <c r="A58" s="203"/>
      <c r="B58" s="203"/>
      <c r="C58" s="206">
        <v>46</v>
      </c>
      <c r="D58" s="856" t="s">
        <v>424</v>
      </c>
      <c r="E58" s="856" t="s">
        <v>840</v>
      </c>
      <c r="F58" s="712"/>
    </row>
    <row r="59" spans="1:6" s="661" customFormat="1" ht="12.75">
      <c r="A59" s="203"/>
      <c r="B59" s="203"/>
      <c r="C59" s="206">
        <v>47</v>
      </c>
      <c r="D59" s="856" t="s">
        <v>841</v>
      </c>
      <c r="E59" s="856"/>
      <c r="F59" s="712"/>
    </row>
    <row r="60" spans="1:6" s="661" customFormat="1" ht="12.75">
      <c r="A60" s="203"/>
      <c r="B60" s="203"/>
      <c r="C60" s="206">
        <v>48</v>
      </c>
      <c r="D60" s="856" t="s">
        <v>842</v>
      </c>
      <c r="E60" s="856" t="s">
        <v>431</v>
      </c>
      <c r="F60" s="712"/>
    </row>
    <row r="61" spans="1:6" s="661" customFormat="1" ht="25.5">
      <c r="A61" s="203"/>
      <c r="B61" s="203"/>
      <c r="C61" s="206">
        <v>49</v>
      </c>
      <c r="D61" s="856" t="s">
        <v>843</v>
      </c>
      <c r="E61" s="856" t="s">
        <v>95</v>
      </c>
      <c r="F61" s="712"/>
    </row>
    <row r="62" spans="1:6" s="661" customFormat="1" ht="12.75">
      <c r="A62" s="203"/>
      <c r="B62" s="203"/>
      <c r="C62" s="206">
        <v>50</v>
      </c>
      <c r="D62" s="856" t="s">
        <v>844</v>
      </c>
      <c r="E62" s="856" t="s">
        <v>845</v>
      </c>
      <c r="F62" s="712"/>
    </row>
    <row r="63" spans="1:6" s="661" customFormat="1" ht="12.75">
      <c r="A63" s="203"/>
      <c r="B63" s="203"/>
      <c r="C63" s="206">
        <v>51</v>
      </c>
      <c r="D63" s="856" t="s">
        <v>846</v>
      </c>
      <c r="E63" s="856" t="s">
        <v>847</v>
      </c>
      <c r="F63" s="712"/>
    </row>
    <row r="64" spans="1:6" s="661" customFormat="1" ht="12.75">
      <c r="A64" s="203"/>
      <c r="B64" s="203"/>
      <c r="C64" s="206">
        <v>52</v>
      </c>
      <c r="D64" s="856" t="s">
        <v>429</v>
      </c>
      <c r="E64" s="856" t="s">
        <v>848</v>
      </c>
      <c r="F64" s="712"/>
    </row>
    <row r="65" spans="1:6" s="661" customFormat="1" ht="12.75">
      <c r="A65" s="203"/>
      <c r="B65" s="203"/>
      <c r="C65" s="206">
        <v>53</v>
      </c>
      <c r="D65" s="856" t="s">
        <v>849</v>
      </c>
      <c r="E65" s="856"/>
      <c r="F65" s="712"/>
    </row>
    <row r="66" spans="1:6" s="661" customFormat="1" ht="12.75">
      <c r="A66" s="203"/>
      <c r="B66" s="203"/>
      <c r="C66" s="206">
        <v>54</v>
      </c>
      <c r="D66" s="856" t="s">
        <v>850</v>
      </c>
      <c r="E66" s="856" t="s">
        <v>851</v>
      </c>
      <c r="F66" s="712"/>
    </row>
    <row r="67" spans="1:6" s="661" customFormat="1" ht="12.75">
      <c r="A67" s="203"/>
      <c r="B67" s="203"/>
      <c r="C67" s="206">
        <v>55</v>
      </c>
      <c r="D67" s="856" t="s">
        <v>852</v>
      </c>
      <c r="E67" s="856" t="s">
        <v>431</v>
      </c>
      <c r="F67" s="712"/>
    </row>
    <row r="68" spans="1:6" s="661" customFormat="1" ht="12.75">
      <c r="A68" s="203"/>
      <c r="B68" s="203"/>
      <c r="C68" s="206">
        <v>56</v>
      </c>
      <c r="D68" s="856" t="s">
        <v>636</v>
      </c>
      <c r="E68" s="856" t="s">
        <v>95</v>
      </c>
      <c r="F68" s="712"/>
    </row>
    <row r="69" spans="1:6" s="661" customFormat="1" ht="12.75">
      <c r="A69" s="203"/>
      <c r="B69" s="203"/>
      <c r="C69" s="206">
        <v>57</v>
      </c>
      <c r="D69" s="856" t="s">
        <v>853</v>
      </c>
      <c r="E69" s="856" t="s">
        <v>414</v>
      </c>
      <c r="F69" s="712"/>
    </row>
    <row r="70" spans="1:6" s="661" customFormat="1" ht="12.75">
      <c r="A70" s="203"/>
      <c r="B70" s="203"/>
      <c r="C70" s="206">
        <v>58</v>
      </c>
      <c r="D70" s="856" t="s">
        <v>462</v>
      </c>
      <c r="E70" s="856" t="s">
        <v>854</v>
      </c>
      <c r="F70" s="712"/>
    </row>
    <row r="71" spans="1:6" s="661" customFormat="1" ht="12.75">
      <c r="A71" s="203"/>
      <c r="B71" s="203"/>
      <c r="C71" s="206">
        <v>59</v>
      </c>
      <c r="D71" s="856" t="s">
        <v>855</v>
      </c>
      <c r="E71" s="856" t="s">
        <v>32</v>
      </c>
      <c r="F71" s="712"/>
    </row>
    <row r="72" spans="1:6" s="661" customFormat="1" ht="12.75">
      <c r="A72" s="203"/>
      <c r="B72" s="203"/>
      <c r="C72" s="206">
        <v>60</v>
      </c>
      <c r="D72" s="856" t="s">
        <v>643</v>
      </c>
      <c r="E72" s="856" t="s">
        <v>856</v>
      </c>
      <c r="F72" s="712"/>
    </row>
    <row r="73" spans="1:6" s="661" customFormat="1" ht="12.75">
      <c r="A73" s="203"/>
      <c r="B73" s="203"/>
      <c r="C73" s="206">
        <v>61</v>
      </c>
      <c r="D73" s="856" t="s">
        <v>857</v>
      </c>
      <c r="E73" s="856" t="s">
        <v>858</v>
      </c>
      <c r="F73" s="712"/>
    </row>
    <row r="74" spans="1:6" s="661" customFormat="1" ht="25.5">
      <c r="A74" s="203"/>
      <c r="B74" s="203"/>
      <c r="C74" s="206">
        <v>62</v>
      </c>
      <c r="D74" s="856" t="s">
        <v>859</v>
      </c>
      <c r="E74" s="856" t="s">
        <v>860</v>
      </c>
      <c r="F74" s="712"/>
    </row>
    <row r="75" spans="1:6" s="661" customFormat="1" ht="12.75">
      <c r="A75" s="203"/>
      <c r="B75" s="203"/>
      <c r="C75" s="206">
        <v>63</v>
      </c>
      <c r="D75" s="856" t="s">
        <v>861</v>
      </c>
      <c r="E75" s="856" t="s">
        <v>95</v>
      </c>
      <c r="F75" s="712"/>
    </row>
    <row r="76" spans="1:6" s="661" customFormat="1" ht="25.5">
      <c r="A76" s="203"/>
      <c r="B76" s="203"/>
      <c r="C76" s="206">
        <v>64</v>
      </c>
      <c r="D76" s="856" t="s">
        <v>862</v>
      </c>
      <c r="E76" s="856" t="s">
        <v>95</v>
      </c>
      <c r="F76" s="712"/>
    </row>
    <row r="77" spans="1:6" s="661" customFormat="1" ht="12.75">
      <c r="A77" s="203"/>
      <c r="B77" s="203"/>
      <c r="C77" s="206">
        <v>65</v>
      </c>
      <c r="D77" s="856" t="s">
        <v>863</v>
      </c>
      <c r="E77" s="856"/>
      <c r="F77" s="712"/>
    </row>
    <row r="78" spans="1:6" s="661" customFormat="1" ht="12.75">
      <c r="A78" s="203"/>
      <c r="B78" s="203"/>
      <c r="C78" s="206">
        <v>66</v>
      </c>
      <c r="D78" s="856" t="s">
        <v>864</v>
      </c>
      <c r="E78" s="856" t="s">
        <v>45</v>
      </c>
      <c r="F78" s="712"/>
    </row>
    <row r="79" spans="1:6" s="661" customFormat="1" ht="12.75">
      <c r="A79" s="203"/>
      <c r="B79" s="203"/>
      <c r="C79" s="206">
        <v>67</v>
      </c>
      <c r="D79" s="856" t="s">
        <v>865</v>
      </c>
      <c r="E79" s="856" t="s">
        <v>866</v>
      </c>
      <c r="F79" s="712"/>
    </row>
    <row r="80" spans="1:6" s="661" customFormat="1" ht="12.75">
      <c r="A80" s="203"/>
      <c r="B80" s="203"/>
      <c r="C80" s="206">
        <v>68</v>
      </c>
      <c r="D80" s="856" t="s">
        <v>867</v>
      </c>
      <c r="E80" s="856"/>
      <c r="F80" s="712"/>
    </row>
    <row r="81" spans="1:6" s="661" customFormat="1" ht="25.5">
      <c r="A81" s="203"/>
      <c r="B81" s="203"/>
      <c r="C81" s="206">
        <v>69</v>
      </c>
      <c r="D81" s="856" t="s">
        <v>868</v>
      </c>
      <c r="E81" s="856"/>
      <c r="F81" s="712"/>
    </row>
    <row r="82" spans="1:6" s="661" customFormat="1" ht="12.75">
      <c r="A82" s="203"/>
      <c r="B82" s="203"/>
      <c r="C82" s="206">
        <v>70</v>
      </c>
      <c r="D82" s="856" t="s">
        <v>869</v>
      </c>
      <c r="E82" s="856" t="s">
        <v>95</v>
      </c>
      <c r="F82" s="712"/>
    </row>
    <row r="83" spans="1:6" s="661" customFormat="1" ht="12.75">
      <c r="A83" s="203"/>
      <c r="B83" s="203"/>
      <c r="C83" s="206">
        <v>71</v>
      </c>
      <c r="D83" s="856" t="s">
        <v>870</v>
      </c>
      <c r="E83" s="856" t="s">
        <v>95</v>
      </c>
      <c r="F83" s="712"/>
    </row>
    <row r="84" spans="1:6" s="661" customFormat="1" ht="12.75">
      <c r="A84" s="203"/>
      <c r="B84" s="203"/>
      <c r="C84" s="206">
        <v>72</v>
      </c>
      <c r="D84" s="856" t="s">
        <v>871</v>
      </c>
      <c r="E84" s="856" t="s">
        <v>872</v>
      </c>
      <c r="F84" s="712"/>
    </row>
    <row r="85" spans="1:6" s="661" customFormat="1" ht="12.75">
      <c r="A85" s="203"/>
      <c r="B85" s="203"/>
      <c r="C85" s="206">
        <v>73</v>
      </c>
      <c r="D85" s="856" t="s">
        <v>873</v>
      </c>
      <c r="E85" s="856"/>
      <c r="F85" s="712"/>
    </row>
    <row r="86" spans="1:6" s="661" customFormat="1" ht="12.75">
      <c r="A86" s="203"/>
      <c r="B86" s="203"/>
      <c r="C86" s="206">
        <v>74</v>
      </c>
      <c r="D86" s="856" t="s">
        <v>412</v>
      </c>
      <c r="E86" s="856"/>
      <c r="F86" s="712"/>
    </row>
    <row r="87" spans="1:6" s="661" customFormat="1" ht="12.75">
      <c r="A87" s="203"/>
      <c r="B87" s="203"/>
      <c r="C87" s="206">
        <v>75</v>
      </c>
      <c r="D87" s="856" t="s">
        <v>874</v>
      </c>
      <c r="E87" s="856" t="s">
        <v>875</v>
      </c>
      <c r="F87" s="712"/>
    </row>
    <row r="88" spans="1:6" s="697" customFormat="1" ht="12.75">
      <c r="A88" s="203"/>
      <c r="B88" s="203"/>
      <c r="C88" s="206">
        <v>76</v>
      </c>
      <c r="D88" s="856" t="s">
        <v>876</v>
      </c>
      <c r="E88" s="856" t="s">
        <v>649</v>
      </c>
      <c r="F88" s="712"/>
    </row>
    <row r="89" spans="1:6" s="697" customFormat="1" ht="12.75">
      <c r="A89" s="203"/>
      <c r="B89" s="203"/>
      <c r="C89" s="206">
        <v>77</v>
      </c>
      <c r="D89" s="856" t="s">
        <v>877</v>
      </c>
      <c r="E89" s="856" t="s">
        <v>878</v>
      </c>
      <c r="F89" s="712"/>
    </row>
    <row r="90" spans="1:6" s="697" customFormat="1" ht="12.75">
      <c r="A90" s="203"/>
      <c r="B90" s="203"/>
      <c r="C90" s="206">
        <v>78</v>
      </c>
      <c r="D90" s="856" t="s">
        <v>879</v>
      </c>
      <c r="E90" s="856" t="s">
        <v>473</v>
      </c>
      <c r="F90" s="712"/>
    </row>
    <row r="91" spans="1:6" s="697" customFormat="1" ht="12.75">
      <c r="A91" s="203"/>
      <c r="B91" s="203"/>
      <c r="C91" s="206">
        <v>79</v>
      </c>
      <c r="D91" s="856" t="s">
        <v>880</v>
      </c>
      <c r="E91" s="856" t="s">
        <v>414</v>
      </c>
      <c r="F91" s="712"/>
    </row>
    <row r="92" spans="1:6" s="697" customFormat="1" ht="12.75">
      <c r="A92" s="203"/>
      <c r="B92" s="203"/>
      <c r="C92" s="206">
        <v>80</v>
      </c>
      <c r="D92" s="856" t="s">
        <v>881</v>
      </c>
      <c r="E92" s="856" t="s">
        <v>882</v>
      </c>
      <c r="F92" s="712"/>
    </row>
    <row r="93" spans="1:6" s="697" customFormat="1" ht="12.75">
      <c r="A93" s="203"/>
      <c r="B93" s="203"/>
      <c r="C93" s="206">
        <v>81</v>
      </c>
      <c r="D93" s="856" t="s">
        <v>883</v>
      </c>
      <c r="E93" s="856" t="s">
        <v>884</v>
      </c>
      <c r="F93" s="712"/>
    </row>
    <row r="94" spans="1:6" s="697" customFormat="1" ht="12.75">
      <c r="A94" s="203"/>
      <c r="B94" s="203"/>
      <c r="C94" s="206">
        <v>82</v>
      </c>
      <c r="D94" s="856" t="s">
        <v>885</v>
      </c>
      <c r="E94" s="856"/>
      <c r="F94" s="712"/>
    </row>
    <row r="95" spans="1:6" s="697" customFormat="1" ht="12.75">
      <c r="A95" s="203"/>
      <c r="B95" s="203"/>
      <c r="C95" s="206">
        <v>83</v>
      </c>
      <c r="D95" s="856" t="s">
        <v>886</v>
      </c>
      <c r="E95" s="856" t="s">
        <v>433</v>
      </c>
      <c r="F95" s="712"/>
    </row>
    <row r="96" spans="1:6" s="697" customFormat="1" ht="12.75">
      <c r="A96" s="203"/>
      <c r="B96" s="203"/>
      <c r="C96" s="206">
        <v>84</v>
      </c>
      <c r="D96" s="856" t="s">
        <v>470</v>
      </c>
      <c r="E96" s="856" t="s">
        <v>887</v>
      </c>
      <c r="F96" s="712"/>
    </row>
    <row r="97" spans="1:6" s="697" customFormat="1" ht="12.75">
      <c r="A97" s="203"/>
      <c r="B97" s="203"/>
      <c r="C97" s="206">
        <v>85</v>
      </c>
      <c r="D97" s="856" t="s">
        <v>440</v>
      </c>
      <c r="E97" s="856" t="s">
        <v>651</v>
      </c>
      <c r="F97" s="712"/>
    </row>
    <row r="98" spans="1:6" s="697" customFormat="1" ht="12.75">
      <c r="A98" s="203"/>
      <c r="B98" s="203"/>
      <c r="C98" s="206">
        <v>86</v>
      </c>
      <c r="D98" s="856" t="s">
        <v>888</v>
      </c>
      <c r="E98" s="856" t="s">
        <v>95</v>
      </c>
      <c r="F98" s="712"/>
    </row>
    <row r="99" spans="1:6" s="697" customFormat="1" ht="12.75">
      <c r="A99" s="203"/>
      <c r="B99" s="203"/>
      <c r="C99" s="206">
        <v>87</v>
      </c>
      <c r="D99" s="856" t="s">
        <v>889</v>
      </c>
      <c r="E99" s="856"/>
      <c r="F99" s="712"/>
    </row>
    <row r="100" spans="1:6" s="697" customFormat="1" ht="25.5">
      <c r="A100" s="203"/>
      <c r="B100" s="203"/>
      <c r="C100" s="206">
        <v>88</v>
      </c>
      <c r="D100" s="856" t="s">
        <v>890</v>
      </c>
      <c r="E100" s="856" t="s">
        <v>891</v>
      </c>
      <c r="F100" s="712"/>
    </row>
    <row r="101" spans="1:6" s="697" customFormat="1" ht="12.75">
      <c r="A101" s="203"/>
      <c r="B101" s="203"/>
      <c r="C101" s="206">
        <v>89</v>
      </c>
      <c r="D101" s="856" t="s">
        <v>892</v>
      </c>
      <c r="E101" s="856" t="s">
        <v>893</v>
      </c>
      <c r="F101" s="712"/>
    </row>
    <row r="102" spans="1:6" s="697" customFormat="1" ht="12.75">
      <c r="A102" s="203"/>
      <c r="B102" s="203"/>
      <c r="C102" s="206">
        <v>90</v>
      </c>
      <c r="D102" s="856" t="s">
        <v>894</v>
      </c>
      <c r="E102" s="856" t="s">
        <v>442</v>
      </c>
      <c r="F102" s="712"/>
    </row>
    <row r="103" spans="1:6" s="697" customFormat="1" ht="12.75">
      <c r="A103" s="203"/>
      <c r="B103" s="203"/>
      <c r="C103" s="206">
        <v>91</v>
      </c>
      <c r="D103" s="856" t="s">
        <v>454</v>
      </c>
      <c r="E103" s="856"/>
      <c r="F103" s="712"/>
    </row>
    <row r="104" spans="1:6" s="697" customFormat="1" ht="25.5">
      <c r="A104" s="203"/>
      <c r="B104" s="203"/>
      <c r="C104" s="206">
        <v>92</v>
      </c>
      <c r="D104" s="856" t="s">
        <v>895</v>
      </c>
      <c r="E104" s="856"/>
      <c r="F104" s="712"/>
    </row>
    <row r="105" spans="1:6" s="697" customFormat="1" ht="12.75">
      <c r="A105" s="203"/>
      <c r="B105" s="203"/>
      <c r="C105" s="206">
        <v>93</v>
      </c>
      <c r="D105" s="856" t="s">
        <v>896</v>
      </c>
      <c r="E105" s="856"/>
      <c r="F105" s="712"/>
    </row>
    <row r="106" spans="1:6" s="697" customFormat="1" ht="12.75">
      <c r="A106" s="203"/>
      <c r="B106" s="203"/>
      <c r="C106" s="206">
        <v>94</v>
      </c>
      <c r="D106" s="856" t="s">
        <v>455</v>
      </c>
      <c r="E106" s="856"/>
      <c r="F106" s="712"/>
    </row>
    <row r="107" spans="1:6" s="697" customFormat="1" ht="12.75">
      <c r="A107" s="203"/>
      <c r="B107" s="203"/>
      <c r="C107" s="206">
        <v>95</v>
      </c>
      <c r="D107" s="856" t="s">
        <v>436</v>
      </c>
      <c r="E107" s="856" t="s">
        <v>32</v>
      </c>
      <c r="F107" s="712"/>
    </row>
    <row r="108" spans="1:6" s="697" customFormat="1" ht="12.75">
      <c r="A108" s="203"/>
      <c r="B108" s="203"/>
      <c r="C108" s="206">
        <v>96</v>
      </c>
      <c r="D108" s="856" t="s">
        <v>656</v>
      </c>
      <c r="E108" s="856" t="s">
        <v>897</v>
      </c>
      <c r="F108" s="712"/>
    </row>
    <row r="109" spans="1:6" s="697" customFormat="1" ht="12.75">
      <c r="A109" s="203"/>
      <c r="B109" s="203"/>
      <c r="C109" s="206">
        <v>97</v>
      </c>
      <c r="D109" s="856" t="s">
        <v>898</v>
      </c>
      <c r="E109" s="856"/>
      <c r="F109" s="712"/>
    </row>
    <row r="110" spans="1:6" s="697" customFormat="1" ht="12.75">
      <c r="A110" s="203"/>
      <c r="B110" s="203"/>
      <c r="C110" s="206">
        <v>98</v>
      </c>
      <c r="D110" s="856" t="s">
        <v>899</v>
      </c>
      <c r="E110" s="856" t="s">
        <v>900</v>
      </c>
      <c r="F110" s="712"/>
    </row>
    <row r="111" spans="1:6" s="697" customFormat="1" ht="25.5">
      <c r="A111" s="203"/>
      <c r="B111" s="203"/>
      <c r="C111" s="206">
        <v>99</v>
      </c>
      <c r="D111" s="856" t="s">
        <v>901</v>
      </c>
      <c r="E111" s="856" t="s">
        <v>45</v>
      </c>
      <c r="F111" s="712"/>
    </row>
    <row r="112" spans="1:6" s="697" customFormat="1" ht="12.75">
      <c r="A112" s="203"/>
      <c r="B112" s="203"/>
      <c r="C112" s="206">
        <v>100</v>
      </c>
      <c r="D112" s="856" t="s">
        <v>440</v>
      </c>
      <c r="E112" s="856" t="s">
        <v>431</v>
      </c>
      <c r="F112" s="712"/>
    </row>
    <row r="113" spans="1:6" s="697" customFormat="1" ht="12.75">
      <c r="A113" s="203"/>
      <c r="B113" s="203"/>
      <c r="C113" s="206">
        <v>101</v>
      </c>
      <c r="D113" s="856" t="s">
        <v>466</v>
      </c>
      <c r="E113" s="856"/>
      <c r="F113" s="712"/>
    </row>
    <row r="114" spans="1:6" s="697" customFormat="1" ht="12.75">
      <c r="A114" s="203"/>
      <c r="B114" s="203"/>
      <c r="C114" s="206">
        <v>102</v>
      </c>
      <c r="D114" s="856" t="s">
        <v>902</v>
      </c>
      <c r="E114" s="856" t="s">
        <v>903</v>
      </c>
      <c r="F114" s="712"/>
    </row>
    <row r="115" spans="1:6" s="697" customFormat="1" ht="12.75">
      <c r="A115" s="203"/>
      <c r="B115" s="203"/>
      <c r="C115" s="206">
        <v>103</v>
      </c>
      <c r="D115" s="856" t="s">
        <v>904</v>
      </c>
      <c r="E115" s="856" t="s">
        <v>95</v>
      </c>
      <c r="F115" s="712"/>
    </row>
    <row r="116" spans="1:6" s="697" customFormat="1" ht="12.75">
      <c r="A116" s="203"/>
      <c r="B116" s="203"/>
      <c r="C116" s="206">
        <v>104</v>
      </c>
      <c r="D116" s="856" t="s">
        <v>905</v>
      </c>
      <c r="E116" s="856" t="s">
        <v>369</v>
      </c>
      <c r="F116" s="712"/>
    </row>
    <row r="117" spans="1:6" s="697" customFormat="1" ht="12.75">
      <c r="A117" s="203"/>
      <c r="B117" s="203"/>
      <c r="C117" s="206">
        <v>105</v>
      </c>
      <c r="D117" s="856" t="s">
        <v>906</v>
      </c>
      <c r="E117" s="856" t="s">
        <v>654</v>
      </c>
      <c r="F117" s="712"/>
    </row>
    <row r="118" spans="1:6" s="697" customFormat="1" ht="12.75">
      <c r="A118" s="203"/>
      <c r="B118" s="203"/>
      <c r="C118" s="206">
        <v>106</v>
      </c>
      <c r="D118" s="856" t="s">
        <v>907</v>
      </c>
      <c r="E118" s="856" t="s">
        <v>437</v>
      </c>
      <c r="F118" s="712"/>
    </row>
    <row r="119" spans="1:6" s="697" customFormat="1" ht="12.75">
      <c r="A119" s="203"/>
      <c r="B119" s="203"/>
      <c r="C119" s="206">
        <v>107</v>
      </c>
      <c r="D119" s="856" t="s">
        <v>908</v>
      </c>
      <c r="E119" s="856" t="s">
        <v>655</v>
      </c>
      <c r="F119" s="712"/>
    </row>
    <row r="120" spans="1:6" s="697" customFormat="1" ht="12.75">
      <c r="A120" s="203"/>
      <c r="B120" s="203"/>
      <c r="C120" s="206">
        <v>108</v>
      </c>
      <c r="D120" s="856" t="s">
        <v>659</v>
      </c>
      <c r="E120" s="856" t="s">
        <v>423</v>
      </c>
      <c r="F120" s="712"/>
    </row>
    <row r="121" spans="1:6" s="697" customFormat="1" ht="12.75">
      <c r="A121" s="203"/>
      <c r="B121" s="203"/>
      <c r="C121" s="206">
        <v>109</v>
      </c>
      <c r="D121" s="856" t="s">
        <v>466</v>
      </c>
      <c r="E121" s="856" t="s">
        <v>909</v>
      </c>
      <c r="F121" s="712"/>
    </row>
    <row r="122" spans="1:6" s="697" customFormat="1" ht="12.75">
      <c r="A122" s="203"/>
      <c r="B122" s="203"/>
      <c r="C122" s="206">
        <v>110</v>
      </c>
      <c r="D122" s="856" t="s">
        <v>910</v>
      </c>
      <c r="E122" s="856" t="s">
        <v>442</v>
      </c>
      <c r="F122" s="712"/>
    </row>
    <row r="123" spans="1:6" s="697" customFormat="1" ht="12.75">
      <c r="A123" s="203"/>
      <c r="B123" s="203"/>
      <c r="C123" s="206">
        <v>111</v>
      </c>
      <c r="D123" s="856" t="s">
        <v>911</v>
      </c>
      <c r="E123" s="856" t="s">
        <v>912</v>
      </c>
      <c r="F123" s="712"/>
    </row>
    <row r="124" spans="1:6" s="697" customFormat="1" ht="12.75">
      <c r="A124" s="203"/>
      <c r="B124" s="203"/>
      <c r="C124" s="206">
        <v>112</v>
      </c>
      <c r="D124" s="856" t="s">
        <v>913</v>
      </c>
      <c r="E124" s="856"/>
      <c r="F124" s="712"/>
    </row>
    <row r="125" spans="1:6" s="697" customFormat="1" ht="12.75">
      <c r="A125" s="203"/>
      <c r="B125" s="203"/>
      <c r="C125" s="206">
        <v>113</v>
      </c>
      <c r="D125" s="856" t="s">
        <v>914</v>
      </c>
      <c r="E125" s="856"/>
      <c r="F125" s="712"/>
    </row>
    <row r="126" spans="1:6" s="697" customFormat="1" ht="12.75">
      <c r="A126" s="203"/>
      <c r="B126" s="203"/>
      <c r="C126" s="206">
        <v>114</v>
      </c>
      <c r="D126" s="856" t="s">
        <v>915</v>
      </c>
      <c r="E126" s="856" t="s">
        <v>916</v>
      </c>
      <c r="F126" s="712"/>
    </row>
    <row r="127" spans="1:6" s="697" customFormat="1" ht="12.75">
      <c r="A127" s="203"/>
      <c r="B127" s="203"/>
      <c r="C127" s="206">
        <v>115</v>
      </c>
      <c r="D127" s="856" t="s">
        <v>917</v>
      </c>
      <c r="E127" s="856"/>
      <c r="F127" s="712"/>
    </row>
    <row r="128" spans="1:6" s="697" customFormat="1" ht="12.75">
      <c r="A128" s="203"/>
      <c r="B128" s="203"/>
      <c r="C128" s="206">
        <v>116</v>
      </c>
      <c r="D128" s="856" t="s">
        <v>918</v>
      </c>
      <c r="E128" s="856" t="s">
        <v>919</v>
      </c>
      <c r="F128" s="712"/>
    </row>
    <row r="129" spans="1:6" s="697" customFormat="1" ht="12.75">
      <c r="A129" s="203"/>
      <c r="B129" s="203"/>
      <c r="C129" s="206">
        <v>117</v>
      </c>
      <c r="D129" s="856" t="s">
        <v>436</v>
      </c>
      <c r="E129" s="856" t="s">
        <v>95</v>
      </c>
      <c r="F129" s="712"/>
    </row>
    <row r="130" spans="1:6" s="697" customFormat="1" ht="12.75">
      <c r="A130" s="203"/>
      <c r="B130" s="203"/>
      <c r="C130" s="206">
        <v>118</v>
      </c>
      <c r="D130" s="856" t="s">
        <v>920</v>
      </c>
      <c r="E130" s="856"/>
      <c r="F130" s="712"/>
    </row>
    <row r="131" spans="1:6" s="697" customFormat="1" ht="12.75">
      <c r="A131" s="203"/>
      <c r="B131" s="203"/>
      <c r="C131" s="206">
        <v>119</v>
      </c>
      <c r="D131" s="856" t="s">
        <v>429</v>
      </c>
      <c r="E131" s="856" t="s">
        <v>45</v>
      </c>
      <c r="F131" s="712"/>
    </row>
    <row r="132" spans="1:6" s="697" customFormat="1" ht="12.75">
      <c r="A132" s="203"/>
      <c r="B132" s="203"/>
      <c r="C132" s="206">
        <v>120</v>
      </c>
      <c r="D132" s="856" t="s">
        <v>921</v>
      </c>
      <c r="E132" s="856"/>
      <c r="F132" s="712"/>
    </row>
    <row r="133" spans="1:6" s="697" customFormat="1" ht="12.75">
      <c r="A133" s="203"/>
      <c r="B133" s="203"/>
      <c r="C133" s="206">
        <v>121</v>
      </c>
      <c r="D133" s="856" t="s">
        <v>456</v>
      </c>
      <c r="E133" s="856"/>
      <c r="F133" s="712"/>
    </row>
    <row r="134" spans="1:6" s="697" customFormat="1" ht="12.75">
      <c r="A134" s="203"/>
      <c r="B134" s="203"/>
      <c r="C134" s="206">
        <v>122</v>
      </c>
      <c r="D134" s="856" t="s">
        <v>438</v>
      </c>
      <c r="E134" s="856" t="s">
        <v>922</v>
      </c>
      <c r="F134" s="712"/>
    </row>
    <row r="135" spans="1:6" s="697" customFormat="1" ht="12.75">
      <c r="A135" s="203"/>
      <c r="B135" s="203"/>
      <c r="C135" s="206">
        <v>123</v>
      </c>
      <c r="D135" s="856" t="s">
        <v>923</v>
      </c>
      <c r="E135" s="856" t="s">
        <v>45</v>
      </c>
      <c r="F135" s="712"/>
    </row>
    <row r="136" spans="1:6" s="697" customFormat="1" ht="12.75">
      <c r="A136" s="203"/>
      <c r="B136" s="203"/>
      <c r="C136" s="206">
        <v>124</v>
      </c>
      <c r="D136" s="856" t="s">
        <v>458</v>
      </c>
      <c r="E136" s="856" t="s">
        <v>924</v>
      </c>
      <c r="F136" s="712"/>
    </row>
    <row r="137" spans="1:6" s="697" customFormat="1" ht="12.75">
      <c r="A137" s="203"/>
      <c r="B137" s="203"/>
      <c r="C137" s="206">
        <v>125</v>
      </c>
      <c r="D137" s="856" t="s">
        <v>925</v>
      </c>
      <c r="E137" s="856"/>
      <c r="F137" s="712"/>
    </row>
    <row r="138" spans="1:6" s="697" customFormat="1" ht="12.75">
      <c r="A138" s="203"/>
      <c r="B138" s="203"/>
      <c r="C138" s="206">
        <v>126</v>
      </c>
      <c r="D138" s="856" t="s">
        <v>926</v>
      </c>
      <c r="E138" s="856" t="s">
        <v>927</v>
      </c>
      <c r="F138" s="712"/>
    </row>
    <row r="139" spans="1:6" s="697" customFormat="1" ht="12.75">
      <c r="A139" s="203"/>
      <c r="B139" s="203"/>
      <c r="C139" s="206">
        <v>127</v>
      </c>
      <c r="D139" s="856" t="s">
        <v>438</v>
      </c>
      <c r="E139" s="856" t="s">
        <v>423</v>
      </c>
      <c r="F139" s="712"/>
    </row>
    <row r="140" spans="1:6" s="697" customFormat="1" ht="25.5">
      <c r="A140" s="203"/>
      <c r="B140" s="203"/>
      <c r="C140" s="206">
        <v>128</v>
      </c>
      <c r="D140" s="856" t="s">
        <v>928</v>
      </c>
      <c r="E140" s="856" t="s">
        <v>32</v>
      </c>
      <c r="F140" s="712"/>
    </row>
    <row r="141" spans="1:6" s="697" customFormat="1" ht="12.75">
      <c r="A141" s="203"/>
      <c r="B141" s="203"/>
      <c r="C141" s="206">
        <v>129</v>
      </c>
      <c r="D141" s="856" t="s">
        <v>446</v>
      </c>
      <c r="E141" s="856" t="s">
        <v>929</v>
      </c>
      <c r="F141" s="712"/>
    </row>
    <row r="142" spans="1:6" s="697" customFormat="1" ht="12.75">
      <c r="A142" s="203"/>
      <c r="B142" s="203"/>
      <c r="C142" s="206">
        <v>130</v>
      </c>
      <c r="D142" s="856" t="s">
        <v>455</v>
      </c>
      <c r="E142" s="856" t="s">
        <v>369</v>
      </c>
      <c r="F142" s="712"/>
    </row>
    <row r="143" spans="1:6" s="697" customFormat="1" ht="12.75">
      <c r="A143" s="203"/>
      <c r="B143" s="203"/>
      <c r="C143" s="206">
        <v>131</v>
      </c>
      <c r="D143" s="856" t="s">
        <v>436</v>
      </c>
      <c r="E143" s="856" t="s">
        <v>930</v>
      </c>
      <c r="F143" s="712"/>
    </row>
    <row r="144" spans="1:6" s="697" customFormat="1" ht="12.75">
      <c r="A144" s="203"/>
      <c r="B144" s="203"/>
      <c r="C144" s="206">
        <v>132</v>
      </c>
      <c r="D144" s="856" t="s">
        <v>931</v>
      </c>
      <c r="E144" s="856" t="s">
        <v>932</v>
      </c>
      <c r="F144" s="712"/>
    </row>
    <row r="145" spans="1:6" s="697" customFormat="1" ht="12.75">
      <c r="A145" s="203"/>
      <c r="B145" s="203"/>
      <c r="C145" s="206">
        <v>133</v>
      </c>
      <c r="D145" s="856" t="s">
        <v>933</v>
      </c>
      <c r="E145" s="856" t="s">
        <v>934</v>
      </c>
      <c r="F145" s="712"/>
    </row>
    <row r="146" spans="1:6" s="697" customFormat="1" ht="12.75">
      <c r="A146" s="203"/>
      <c r="B146" s="203"/>
      <c r="C146" s="206">
        <v>134</v>
      </c>
      <c r="D146" s="856" t="s">
        <v>935</v>
      </c>
      <c r="E146" s="856" t="s">
        <v>423</v>
      </c>
      <c r="F146" s="712"/>
    </row>
    <row r="147" spans="1:6" s="697" customFormat="1" ht="12.75">
      <c r="A147" s="203"/>
      <c r="B147" s="203"/>
      <c r="C147" s="206">
        <v>135</v>
      </c>
      <c r="D147" s="856" t="s">
        <v>438</v>
      </c>
      <c r="E147" s="856" t="s">
        <v>460</v>
      </c>
      <c r="F147" s="712"/>
    </row>
    <row r="148" spans="1:6" s="697" customFormat="1" ht="12.75">
      <c r="A148" s="203"/>
      <c r="B148" s="203"/>
      <c r="C148" s="206">
        <v>136</v>
      </c>
      <c r="D148" s="856" t="s">
        <v>936</v>
      </c>
      <c r="E148" s="856" t="s">
        <v>937</v>
      </c>
      <c r="F148" s="712"/>
    </row>
    <row r="149" spans="1:6" s="697" customFormat="1" ht="12.75">
      <c r="A149" s="203"/>
      <c r="B149" s="203"/>
      <c r="C149" s="206">
        <v>137</v>
      </c>
      <c r="D149" s="856" t="s">
        <v>938</v>
      </c>
      <c r="E149" s="856" t="s">
        <v>939</v>
      </c>
      <c r="F149" s="712"/>
    </row>
    <row r="150" spans="1:6" s="697" customFormat="1" ht="12.75">
      <c r="A150" s="203"/>
      <c r="B150" s="203"/>
      <c r="C150" s="206">
        <v>138</v>
      </c>
      <c r="D150" s="856" t="s">
        <v>940</v>
      </c>
      <c r="E150" s="856"/>
      <c r="F150" s="712"/>
    </row>
    <row r="151" spans="1:6" s="697" customFormat="1" ht="12.75">
      <c r="A151" s="203"/>
      <c r="B151" s="203"/>
      <c r="C151" s="206">
        <v>139</v>
      </c>
      <c r="D151" s="856" t="s">
        <v>941</v>
      </c>
      <c r="E151" s="856" t="s">
        <v>942</v>
      </c>
      <c r="F151" s="712"/>
    </row>
    <row r="152" spans="1:6" s="697" customFormat="1" ht="12.75">
      <c r="A152" s="203"/>
      <c r="B152" s="203"/>
      <c r="C152" s="206">
        <v>140</v>
      </c>
      <c r="D152" s="856" t="s">
        <v>424</v>
      </c>
      <c r="E152" s="856"/>
      <c r="F152" s="712"/>
    </row>
    <row r="153" spans="1:6" s="697" customFormat="1" ht="12.75">
      <c r="A153" s="203"/>
      <c r="B153" s="203"/>
      <c r="C153" s="206">
        <v>141</v>
      </c>
      <c r="D153" s="856" t="s">
        <v>436</v>
      </c>
      <c r="E153" s="856"/>
      <c r="F153" s="712"/>
    </row>
    <row r="154" spans="1:6" s="697" customFormat="1" ht="12.75">
      <c r="A154" s="203"/>
      <c r="B154" s="203"/>
      <c r="C154" s="206">
        <v>142</v>
      </c>
      <c r="D154" s="856" t="s">
        <v>943</v>
      </c>
      <c r="E154" s="856" t="s">
        <v>944</v>
      </c>
      <c r="F154" s="712"/>
    </row>
    <row r="155" spans="1:6" s="697" customFormat="1" ht="25.5">
      <c r="A155" s="203"/>
      <c r="B155" s="203"/>
      <c r="C155" s="206">
        <v>143</v>
      </c>
      <c r="D155" s="856" t="s">
        <v>945</v>
      </c>
      <c r="E155" s="856" t="s">
        <v>946</v>
      </c>
      <c r="F155" s="712"/>
    </row>
    <row r="156" spans="1:6" s="697" customFormat="1" ht="12.75">
      <c r="A156" s="203"/>
      <c r="B156" s="203"/>
      <c r="C156" s="206">
        <v>144</v>
      </c>
      <c r="D156" s="856" t="s">
        <v>457</v>
      </c>
      <c r="E156" s="856" t="s">
        <v>947</v>
      </c>
      <c r="F156" s="712"/>
    </row>
    <row r="157" spans="1:6" s="697" customFormat="1" ht="12.75">
      <c r="A157" s="203"/>
      <c r="B157" s="203"/>
      <c r="C157" s="206">
        <v>145</v>
      </c>
      <c r="D157" s="856" t="s">
        <v>948</v>
      </c>
      <c r="E157" s="856" t="s">
        <v>368</v>
      </c>
      <c r="F157" s="712"/>
    </row>
    <row r="158" spans="1:6" s="697" customFormat="1" ht="12.75">
      <c r="A158" s="203"/>
      <c r="B158" s="203"/>
      <c r="C158" s="206">
        <v>146</v>
      </c>
      <c r="D158" s="856" t="s">
        <v>429</v>
      </c>
      <c r="E158" s="856" t="s">
        <v>949</v>
      </c>
      <c r="F158" s="712"/>
    </row>
    <row r="159" spans="1:6" s="697" customFormat="1" ht="12.75">
      <c r="A159" s="203"/>
      <c r="B159" s="203"/>
      <c r="C159" s="206">
        <v>147</v>
      </c>
      <c r="D159" s="856" t="s">
        <v>438</v>
      </c>
      <c r="E159" s="856" t="s">
        <v>431</v>
      </c>
      <c r="F159" s="712"/>
    </row>
    <row r="160" spans="1:6" s="697" customFormat="1" ht="12.75">
      <c r="A160" s="203"/>
      <c r="B160" s="203"/>
      <c r="C160" s="206">
        <v>148</v>
      </c>
      <c r="D160" s="856" t="s">
        <v>950</v>
      </c>
      <c r="E160" s="856" t="s">
        <v>465</v>
      </c>
      <c r="F160" s="712"/>
    </row>
    <row r="161" spans="1:6" s="697" customFormat="1" ht="12.75">
      <c r="A161" s="203"/>
      <c r="B161" s="203"/>
      <c r="C161" s="206">
        <v>149</v>
      </c>
      <c r="D161" s="856" t="s">
        <v>951</v>
      </c>
      <c r="E161" s="856" t="s">
        <v>952</v>
      </c>
      <c r="F161" s="712"/>
    </row>
    <row r="162" spans="1:6" s="697" customFormat="1" ht="12.75">
      <c r="A162" s="203"/>
      <c r="B162" s="203"/>
      <c r="C162" s="206">
        <v>150</v>
      </c>
      <c r="D162" s="856" t="s">
        <v>953</v>
      </c>
      <c r="E162" s="856" t="s">
        <v>414</v>
      </c>
      <c r="F162" s="712"/>
    </row>
    <row r="163" spans="1:6" s="697" customFormat="1" ht="12.75">
      <c r="A163" s="203"/>
      <c r="B163" s="203"/>
      <c r="C163" s="206">
        <v>151</v>
      </c>
      <c r="D163" s="856" t="s">
        <v>921</v>
      </c>
      <c r="E163" s="856" t="s">
        <v>430</v>
      </c>
      <c r="F163" s="712"/>
    </row>
    <row r="164" spans="1:6" s="697" customFormat="1" ht="12.75">
      <c r="A164" s="203"/>
      <c r="B164" s="203"/>
      <c r="C164" s="206">
        <v>152</v>
      </c>
      <c r="D164" s="856" t="s">
        <v>954</v>
      </c>
      <c r="E164" s="856" t="s">
        <v>411</v>
      </c>
      <c r="F164" s="712"/>
    </row>
    <row r="165" spans="1:6" s="697" customFormat="1" ht="12.75">
      <c r="A165" s="203"/>
      <c r="B165" s="203"/>
      <c r="C165" s="206">
        <v>153</v>
      </c>
      <c r="D165" s="856" t="s">
        <v>449</v>
      </c>
      <c r="E165" s="856" t="s">
        <v>955</v>
      </c>
      <c r="F165" s="712"/>
    </row>
    <row r="166" spans="1:6" s="697" customFormat="1" ht="12.75">
      <c r="A166" s="203"/>
      <c r="B166" s="203"/>
      <c r="C166" s="206">
        <v>154</v>
      </c>
      <c r="D166" s="856" t="s">
        <v>956</v>
      </c>
      <c r="E166" s="856" t="s">
        <v>369</v>
      </c>
      <c r="F166" s="712"/>
    </row>
    <row r="167" spans="1:6" s="697" customFormat="1" ht="12.75">
      <c r="A167" s="203"/>
      <c r="B167" s="203"/>
      <c r="C167" s="206">
        <v>155</v>
      </c>
      <c r="D167" s="856" t="s">
        <v>470</v>
      </c>
      <c r="E167" s="856"/>
      <c r="F167" s="712"/>
    </row>
    <row r="168" spans="1:6" s="697" customFormat="1" ht="12.75">
      <c r="A168" s="203"/>
      <c r="B168" s="203"/>
      <c r="C168" s="206">
        <v>156</v>
      </c>
      <c r="D168" s="856" t="s">
        <v>957</v>
      </c>
      <c r="E168" s="856" t="s">
        <v>958</v>
      </c>
      <c r="F168" s="712"/>
    </row>
    <row r="169" spans="1:6" s="697" customFormat="1" ht="12.75">
      <c r="A169" s="203"/>
      <c r="B169" s="203"/>
      <c r="C169" s="206">
        <v>157</v>
      </c>
      <c r="D169" s="856" t="s">
        <v>953</v>
      </c>
      <c r="E169" s="856" t="s">
        <v>650</v>
      </c>
      <c r="F169" s="712"/>
    </row>
    <row r="170" spans="1:6" s="697" customFormat="1" ht="12.75">
      <c r="A170" s="203"/>
      <c r="B170" s="203"/>
      <c r="C170" s="206">
        <v>158</v>
      </c>
      <c r="D170" s="856" t="s">
        <v>953</v>
      </c>
      <c r="E170" s="856" t="s">
        <v>650</v>
      </c>
      <c r="F170" s="712"/>
    </row>
    <row r="171" spans="1:6" s="697" customFormat="1" ht="12.75">
      <c r="A171" s="203"/>
      <c r="B171" s="203"/>
      <c r="C171" s="206">
        <v>159</v>
      </c>
      <c r="D171" s="856" t="s">
        <v>959</v>
      </c>
      <c r="E171" s="856" t="s">
        <v>434</v>
      </c>
      <c r="F171" s="712"/>
    </row>
    <row r="172" spans="1:6" s="697" customFormat="1" ht="12.75">
      <c r="A172" s="203"/>
      <c r="B172" s="203"/>
      <c r="C172" s="206">
        <v>160</v>
      </c>
      <c r="D172" s="856" t="s">
        <v>432</v>
      </c>
      <c r="E172" s="856" t="s">
        <v>960</v>
      </c>
      <c r="F172" s="712"/>
    </row>
    <row r="173" spans="1:6" s="697" customFormat="1" ht="12.75">
      <c r="A173" s="203"/>
      <c r="B173" s="203"/>
      <c r="C173" s="206">
        <v>161</v>
      </c>
      <c r="D173" s="856" t="s">
        <v>961</v>
      </c>
      <c r="E173" s="856" t="s">
        <v>962</v>
      </c>
      <c r="F173" s="712"/>
    </row>
    <row r="174" spans="1:6" s="697" customFormat="1" ht="12.75">
      <c r="A174" s="203"/>
      <c r="B174" s="203"/>
      <c r="C174" s="206">
        <v>162</v>
      </c>
      <c r="D174" s="856" t="s">
        <v>458</v>
      </c>
      <c r="E174" s="856" t="s">
        <v>963</v>
      </c>
      <c r="F174" s="712"/>
    </row>
    <row r="175" spans="1:6" s="697" customFormat="1" ht="12.75">
      <c r="A175" s="203"/>
      <c r="B175" s="203"/>
      <c r="C175" s="206">
        <v>163</v>
      </c>
      <c r="D175" s="856" t="s">
        <v>964</v>
      </c>
      <c r="E175" s="856"/>
      <c r="F175" s="712"/>
    </row>
    <row r="176" spans="1:6" s="697" customFormat="1" ht="12.75">
      <c r="A176" s="203"/>
      <c r="B176" s="203"/>
      <c r="C176" s="206">
        <v>164</v>
      </c>
      <c r="D176" s="856" t="s">
        <v>441</v>
      </c>
      <c r="E176" s="856" t="s">
        <v>965</v>
      </c>
      <c r="F176" s="712"/>
    </row>
    <row r="177" spans="1:6" s="697" customFormat="1" ht="12.75">
      <c r="A177" s="203"/>
      <c r="B177" s="203"/>
      <c r="C177" s="206">
        <v>165</v>
      </c>
      <c r="D177" s="856" t="s">
        <v>966</v>
      </c>
      <c r="E177" s="856" t="s">
        <v>431</v>
      </c>
      <c r="F177" s="712"/>
    </row>
    <row r="178" spans="1:6" s="697" customFormat="1" ht="12.75">
      <c r="A178" s="203"/>
      <c r="B178" s="203"/>
      <c r="C178" s="206">
        <v>166</v>
      </c>
      <c r="D178" s="856" t="s">
        <v>436</v>
      </c>
      <c r="E178" s="856" t="s">
        <v>967</v>
      </c>
      <c r="F178" s="712"/>
    </row>
    <row r="179" spans="1:6" s="697" customFormat="1" ht="12.75">
      <c r="A179" s="203"/>
      <c r="B179" s="203"/>
      <c r="C179" s="206">
        <v>167</v>
      </c>
      <c r="D179" s="856" t="s">
        <v>449</v>
      </c>
      <c r="E179" s="856"/>
      <c r="F179" s="712"/>
    </row>
    <row r="180" spans="1:6" s="697" customFormat="1" ht="12.75">
      <c r="A180" s="203"/>
      <c r="B180" s="203"/>
      <c r="C180" s="206">
        <v>168</v>
      </c>
      <c r="D180" s="856" t="s">
        <v>470</v>
      </c>
      <c r="E180" s="856"/>
      <c r="F180" s="712"/>
    </row>
    <row r="181" spans="1:6" s="697" customFormat="1" ht="12.75">
      <c r="A181" s="203"/>
      <c r="B181" s="203"/>
      <c r="C181" s="206">
        <v>169</v>
      </c>
      <c r="D181" s="856" t="s">
        <v>968</v>
      </c>
      <c r="E181" s="856" t="s">
        <v>969</v>
      </c>
      <c r="F181" s="712"/>
    </row>
    <row r="182" spans="1:6" s="697" customFormat="1" ht="12.75">
      <c r="A182" s="203"/>
      <c r="B182" s="203"/>
      <c r="C182" s="206">
        <v>170</v>
      </c>
      <c r="D182" s="856" t="s">
        <v>645</v>
      </c>
      <c r="E182" s="856" t="s">
        <v>970</v>
      </c>
      <c r="F182" s="712"/>
    </row>
    <row r="183" spans="1:6" s="697" customFormat="1" ht="12.75">
      <c r="A183" s="203"/>
      <c r="B183" s="203"/>
      <c r="C183" s="206">
        <v>171</v>
      </c>
      <c r="D183" s="856" t="s">
        <v>438</v>
      </c>
      <c r="E183" s="856"/>
      <c r="F183" s="712"/>
    </row>
    <row r="184" spans="1:6" s="697" customFormat="1" ht="12.75">
      <c r="A184" s="203"/>
      <c r="B184" s="203"/>
      <c r="C184" s="206">
        <v>172</v>
      </c>
      <c r="D184" s="856" t="s">
        <v>971</v>
      </c>
      <c r="E184" s="856" t="s">
        <v>972</v>
      </c>
      <c r="F184" s="712"/>
    </row>
    <row r="185" spans="1:6" s="697" customFormat="1" ht="12.75">
      <c r="A185" s="203"/>
      <c r="B185" s="203"/>
      <c r="C185" s="206">
        <v>173</v>
      </c>
      <c r="D185" s="856" t="s">
        <v>973</v>
      </c>
      <c r="E185" s="856"/>
      <c r="F185" s="712"/>
    </row>
    <row r="186" spans="1:6" s="697" customFormat="1" ht="12.75">
      <c r="A186" s="203"/>
      <c r="B186" s="203"/>
      <c r="C186" s="206">
        <v>174</v>
      </c>
      <c r="D186" s="856" t="s">
        <v>974</v>
      </c>
      <c r="E186" s="856" t="s">
        <v>975</v>
      </c>
      <c r="F186" s="712"/>
    </row>
    <row r="187" spans="1:6" s="697" customFormat="1" ht="12.75">
      <c r="A187" s="203"/>
      <c r="B187" s="203"/>
      <c r="C187" s="206">
        <v>175</v>
      </c>
      <c r="D187" s="856" t="s">
        <v>467</v>
      </c>
      <c r="E187" s="856" t="s">
        <v>423</v>
      </c>
      <c r="F187" s="712"/>
    </row>
    <row r="188" spans="1:6" s="697" customFormat="1" ht="12.75">
      <c r="A188" s="203"/>
      <c r="B188" s="203"/>
      <c r="C188" s="206">
        <v>176</v>
      </c>
      <c r="D188" s="856" t="s">
        <v>976</v>
      </c>
      <c r="E188" s="856" t="s">
        <v>977</v>
      </c>
      <c r="F188" s="712"/>
    </row>
    <row r="189" spans="1:6" s="697" customFormat="1" ht="12.75">
      <c r="A189" s="203"/>
      <c r="B189" s="203"/>
      <c r="C189" s="206">
        <v>177</v>
      </c>
      <c r="D189" s="856" t="s">
        <v>953</v>
      </c>
      <c r="E189" s="856" t="s">
        <v>978</v>
      </c>
      <c r="F189" s="712"/>
    </row>
    <row r="190" spans="1:6" s="697" customFormat="1" ht="12.75">
      <c r="A190" s="203"/>
      <c r="B190" s="203"/>
      <c r="C190" s="206">
        <v>178</v>
      </c>
      <c r="D190" s="856" t="s">
        <v>979</v>
      </c>
      <c r="E190" s="856" t="s">
        <v>980</v>
      </c>
      <c r="F190" s="712"/>
    </row>
    <row r="191" spans="1:6" s="697" customFormat="1" ht="12.75">
      <c r="A191" s="203"/>
      <c r="B191" s="203"/>
      <c r="C191" s="206">
        <v>179</v>
      </c>
      <c r="D191" s="856" t="s">
        <v>981</v>
      </c>
      <c r="E191" s="856" t="s">
        <v>982</v>
      </c>
      <c r="F191" s="712"/>
    </row>
    <row r="192" spans="1:6" s="697" customFormat="1" ht="12.75">
      <c r="A192" s="203"/>
      <c r="B192" s="203"/>
      <c r="C192" s="206">
        <v>180</v>
      </c>
      <c r="D192" s="856" t="s">
        <v>983</v>
      </c>
      <c r="E192" s="856" t="s">
        <v>95</v>
      </c>
      <c r="F192" s="712"/>
    </row>
    <row r="193" spans="1:6" s="697" customFormat="1" ht="12.75">
      <c r="A193" s="203"/>
      <c r="B193" s="203"/>
      <c r="C193" s="206">
        <v>181</v>
      </c>
      <c r="D193" s="856" t="s">
        <v>984</v>
      </c>
      <c r="E193" s="856"/>
      <c r="F193" s="712"/>
    </row>
    <row r="194" spans="1:6" s="697" customFormat="1" ht="12.75">
      <c r="A194" s="203"/>
      <c r="B194" s="203"/>
      <c r="C194" s="206">
        <v>182</v>
      </c>
      <c r="D194" s="856" t="s">
        <v>985</v>
      </c>
      <c r="E194" s="856" t="s">
        <v>434</v>
      </c>
      <c r="F194" s="712"/>
    </row>
    <row r="195" spans="1:6" s="697" customFormat="1" ht="12.75">
      <c r="A195" s="203"/>
      <c r="B195" s="203"/>
      <c r="C195" s="206">
        <v>183</v>
      </c>
      <c r="D195" s="856" t="s">
        <v>986</v>
      </c>
      <c r="E195" s="856" t="s">
        <v>433</v>
      </c>
      <c r="F195" s="712"/>
    </row>
    <row r="196" spans="1:6" s="697" customFormat="1" ht="12.75">
      <c r="A196" s="203"/>
      <c r="B196" s="203"/>
      <c r="C196" s="206">
        <v>184</v>
      </c>
      <c r="D196" s="856" t="s">
        <v>643</v>
      </c>
      <c r="E196" s="856"/>
      <c r="F196" s="712"/>
    </row>
    <row r="197" spans="1:6" s="697" customFormat="1" ht="12.75">
      <c r="A197" s="203"/>
      <c r="B197" s="203"/>
      <c r="C197" s="206">
        <v>185</v>
      </c>
      <c r="D197" s="856" t="s">
        <v>987</v>
      </c>
      <c r="E197" s="856" t="s">
        <v>988</v>
      </c>
      <c r="F197" s="712"/>
    </row>
    <row r="198" spans="1:6" s="697" customFormat="1" ht="12.75">
      <c r="A198" s="203"/>
      <c r="B198" s="203"/>
      <c r="C198" s="206">
        <v>186</v>
      </c>
      <c r="D198" s="856" t="s">
        <v>989</v>
      </c>
      <c r="E198" s="856" t="s">
        <v>34</v>
      </c>
      <c r="F198" s="712"/>
    </row>
    <row r="199" spans="1:6" s="697" customFormat="1" ht="12.75">
      <c r="A199" s="203"/>
      <c r="B199" s="203"/>
      <c r="C199" s="206">
        <v>187</v>
      </c>
      <c r="D199" s="856" t="s">
        <v>436</v>
      </c>
      <c r="E199" s="856" t="s">
        <v>990</v>
      </c>
      <c r="F199" s="712"/>
    </row>
    <row r="200" spans="1:6" s="697" customFormat="1" ht="12.75">
      <c r="A200" s="203"/>
      <c r="B200" s="203"/>
      <c r="C200" s="206">
        <v>188</v>
      </c>
      <c r="D200" s="856" t="s">
        <v>444</v>
      </c>
      <c r="E200" s="856" t="s">
        <v>414</v>
      </c>
      <c r="F200" s="712"/>
    </row>
    <row r="201" spans="1:6" s="697" customFormat="1" ht="12.75">
      <c r="A201" s="203"/>
      <c r="B201" s="203"/>
      <c r="C201" s="206">
        <v>189</v>
      </c>
      <c r="D201" s="856" t="s">
        <v>931</v>
      </c>
      <c r="E201" s="856"/>
      <c r="F201" s="712"/>
    </row>
    <row r="202" spans="1:6" s="697" customFormat="1" ht="12.75">
      <c r="A202" s="203"/>
      <c r="B202" s="203"/>
      <c r="C202" s="206">
        <v>190</v>
      </c>
      <c r="D202" s="856" t="s">
        <v>436</v>
      </c>
      <c r="E202" s="856" t="s">
        <v>991</v>
      </c>
      <c r="F202" s="712"/>
    </row>
    <row r="203" spans="1:6" s="697" customFormat="1" ht="12.75">
      <c r="A203" s="203"/>
      <c r="B203" s="203"/>
      <c r="C203" s="206">
        <v>191</v>
      </c>
      <c r="D203" s="856" t="s">
        <v>992</v>
      </c>
      <c r="E203" s="856" t="s">
        <v>993</v>
      </c>
      <c r="F203" s="712"/>
    </row>
    <row r="204" spans="1:6" s="697" customFormat="1" ht="12.75">
      <c r="A204" s="203"/>
      <c r="B204" s="203"/>
      <c r="C204" s="206">
        <v>192</v>
      </c>
      <c r="D204" s="856" t="s">
        <v>429</v>
      </c>
      <c r="E204" s="856" t="s">
        <v>994</v>
      </c>
      <c r="F204" s="712"/>
    </row>
    <row r="205" spans="1:6" s="697" customFormat="1" ht="12.75">
      <c r="A205" s="203"/>
      <c r="B205" s="203"/>
      <c r="C205" s="206">
        <v>193</v>
      </c>
      <c r="D205" s="856" t="s">
        <v>995</v>
      </c>
      <c r="E205" s="856"/>
      <c r="F205" s="712"/>
    </row>
    <row r="206" spans="1:6" s="697" customFormat="1" ht="12.75">
      <c r="A206" s="203"/>
      <c r="B206" s="203"/>
      <c r="C206" s="206">
        <v>194</v>
      </c>
      <c r="D206" s="856" t="s">
        <v>438</v>
      </c>
      <c r="E206" s="856" t="s">
        <v>996</v>
      </c>
      <c r="F206" s="712"/>
    </row>
    <row r="207" spans="1:6" s="697" customFormat="1" ht="12.75">
      <c r="A207" s="203"/>
      <c r="B207" s="203"/>
      <c r="C207" s="206">
        <v>195</v>
      </c>
      <c r="D207" s="856" t="s">
        <v>997</v>
      </c>
      <c r="E207" s="856" t="s">
        <v>95</v>
      </c>
      <c r="F207" s="712"/>
    </row>
    <row r="208" spans="1:6" s="697" customFormat="1" ht="12.75">
      <c r="A208" s="203"/>
      <c r="B208" s="203"/>
      <c r="C208" s="206">
        <v>196</v>
      </c>
      <c r="D208" s="856" t="s">
        <v>429</v>
      </c>
      <c r="E208" s="856" t="s">
        <v>998</v>
      </c>
      <c r="F208" s="712"/>
    </row>
    <row r="209" spans="1:6" s="697" customFormat="1" ht="12.75">
      <c r="A209" s="203"/>
      <c r="B209" s="203"/>
      <c r="C209" s="206">
        <v>197</v>
      </c>
      <c r="D209" s="856" t="s">
        <v>999</v>
      </c>
      <c r="E209" s="856" t="s">
        <v>1000</v>
      </c>
      <c r="F209" s="712"/>
    </row>
    <row r="210" spans="1:6" s="697" customFormat="1" ht="12.75">
      <c r="A210" s="203"/>
      <c r="B210" s="203"/>
      <c r="C210" s="206">
        <v>198</v>
      </c>
      <c r="D210" s="856" t="s">
        <v>438</v>
      </c>
      <c r="E210" s="856" t="s">
        <v>924</v>
      </c>
      <c r="F210" s="712"/>
    </row>
    <row r="211" spans="1:6" s="697" customFormat="1" ht="12.75">
      <c r="A211" s="203"/>
      <c r="B211" s="203"/>
      <c r="C211" s="206">
        <v>199</v>
      </c>
      <c r="D211" s="856" t="s">
        <v>438</v>
      </c>
      <c r="E211" s="856" t="s">
        <v>1001</v>
      </c>
      <c r="F211" s="712"/>
    </row>
    <row r="212" spans="1:6" s="697" customFormat="1" ht="12.75">
      <c r="A212" s="203"/>
      <c r="B212" s="203"/>
      <c r="C212" s="206">
        <v>200</v>
      </c>
      <c r="D212" s="856" t="s">
        <v>436</v>
      </c>
      <c r="E212" s="856" t="s">
        <v>1002</v>
      </c>
      <c r="F212" s="712"/>
    </row>
    <row r="213" spans="1:6" s="697" customFormat="1" ht="12.75">
      <c r="A213" s="203"/>
      <c r="B213" s="203"/>
      <c r="C213" s="206">
        <v>201</v>
      </c>
      <c r="D213" s="856" t="s">
        <v>1003</v>
      </c>
      <c r="E213" s="856" t="s">
        <v>433</v>
      </c>
      <c r="F213" s="712"/>
    </row>
    <row r="214" spans="1:6" s="697" customFormat="1" ht="12.75">
      <c r="A214" s="203"/>
      <c r="B214" s="203"/>
      <c r="C214" s="206">
        <v>202</v>
      </c>
      <c r="D214" s="856" t="s">
        <v>438</v>
      </c>
      <c r="E214" s="856" t="s">
        <v>1004</v>
      </c>
      <c r="F214" s="712"/>
    </row>
    <row r="215" spans="1:6" s="697" customFormat="1" ht="12.75">
      <c r="A215" s="203"/>
      <c r="B215" s="203"/>
      <c r="C215" s="206">
        <v>203</v>
      </c>
      <c r="D215" s="856" t="s">
        <v>446</v>
      </c>
      <c r="E215" s="856" t="s">
        <v>649</v>
      </c>
      <c r="F215" s="712"/>
    </row>
    <row r="216" spans="1:6" s="697" customFormat="1" ht="12.75">
      <c r="A216" s="203"/>
      <c r="B216" s="203"/>
      <c r="C216" s="206">
        <v>204</v>
      </c>
      <c r="D216" s="856" t="s">
        <v>441</v>
      </c>
      <c r="E216" s="856" t="s">
        <v>1005</v>
      </c>
      <c r="F216" s="712"/>
    </row>
    <row r="217" spans="1:6" s="697" customFormat="1" ht="12.75">
      <c r="A217" s="203"/>
      <c r="B217" s="203"/>
      <c r="C217" s="206">
        <v>205</v>
      </c>
      <c r="D217" s="856" t="s">
        <v>427</v>
      </c>
      <c r="E217" s="856" t="s">
        <v>1006</v>
      </c>
      <c r="F217" s="712"/>
    </row>
    <row r="218" spans="1:6" s="697" customFormat="1" ht="12.75">
      <c r="A218" s="203"/>
      <c r="B218" s="203"/>
      <c r="C218" s="206">
        <v>206</v>
      </c>
      <c r="D218" s="856" t="s">
        <v>446</v>
      </c>
      <c r="E218" s="856" t="s">
        <v>1007</v>
      </c>
      <c r="F218" s="712"/>
    </row>
    <row r="219" spans="1:6" s="697" customFormat="1" ht="12.75">
      <c r="A219" s="203"/>
      <c r="B219" s="203"/>
      <c r="C219" s="206">
        <v>207</v>
      </c>
      <c r="D219" s="856" t="s">
        <v>1008</v>
      </c>
      <c r="E219" s="856" t="s">
        <v>1009</v>
      </c>
      <c r="F219" s="712"/>
    </row>
    <row r="220" spans="1:6" s="697" customFormat="1" ht="12.75">
      <c r="A220" s="203"/>
      <c r="B220" s="203"/>
      <c r="C220" s="206">
        <v>208</v>
      </c>
      <c r="D220" s="856" t="s">
        <v>429</v>
      </c>
      <c r="E220" s="856" t="s">
        <v>1010</v>
      </c>
      <c r="F220" s="712"/>
    </row>
    <row r="221" spans="1:6" s="697" customFormat="1" ht="12.75">
      <c r="A221" s="203"/>
      <c r="B221" s="203"/>
      <c r="C221" s="206">
        <v>209</v>
      </c>
      <c r="D221" s="856" t="s">
        <v>449</v>
      </c>
      <c r="E221" s="856" t="s">
        <v>439</v>
      </c>
      <c r="F221" s="712"/>
    </row>
    <row r="222" spans="1:6" s="697" customFormat="1" ht="12.75">
      <c r="A222" s="203"/>
      <c r="B222" s="203"/>
      <c r="C222" s="206">
        <v>210</v>
      </c>
      <c r="D222" s="856" t="s">
        <v>1011</v>
      </c>
      <c r="E222" s="856"/>
      <c r="F222" s="712"/>
    </row>
    <row r="223" spans="1:6" s="697" customFormat="1" ht="12.75">
      <c r="A223" s="203"/>
      <c r="B223" s="203"/>
      <c r="C223" s="206">
        <v>211</v>
      </c>
      <c r="D223" s="856" t="s">
        <v>429</v>
      </c>
      <c r="E223" s="856" t="s">
        <v>32</v>
      </c>
      <c r="F223" s="712"/>
    </row>
    <row r="224" spans="1:6" s="697" customFormat="1" ht="12.75">
      <c r="A224" s="203"/>
      <c r="B224" s="203"/>
      <c r="C224" s="206">
        <v>212</v>
      </c>
      <c r="D224" s="856" t="s">
        <v>470</v>
      </c>
      <c r="E224" s="856" t="s">
        <v>1012</v>
      </c>
      <c r="F224" s="712"/>
    </row>
    <row r="225" spans="1:6" s="697" customFormat="1" ht="12.75">
      <c r="A225" s="203"/>
      <c r="B225" s="203"/>
      <c r="C225" s="206">
        <v>213</v>
      </c>
      <c r="D225" s="856" t="s">
        <v>992</v>
      </c>
      <c r="E225" s="856" t="s">
        <v>1013</v>
      </c>
      <c r="F225" s="712"/>
    </row>
    <row r="226" spans="1:6" s="697" customFormat="1" ht="12.75">
      <c r="A226" s="203"/>
      <c r="B226" s="203"/>
      <c r="C226" s="206">
        <v>214</v>
      </c>
      <c r="D226" s="856" t="s">
        <v>653</v>
      </c>
      <c r="E226" s="856" t="s">
        <v>45</v>
      </c>
      <c r="F226" s="712"/>
    </row>
    <row r="227" spans="1:6" s="697" customFormat="1" ht="12.75">
      <c r="A227" s="203"/>
      <c r="B227" s="203"/>
      <c r="C227" s="206">
        <v>215</v>
      </c>
      <c r="D227" s="856" t="s">
        <v>1014</v>
      </c>
      <c r="E227" s="856" t="s">
        <v>1015</v>
      </c>
      <c r="F227" s="712"/>
    </row>
    <row r="228" spans="1:6" s="697" customFormat="1" ht="12.75">
      <c r="A228" s="203"/>
      <c r="B228" s="203"/>
      <c r="C228" s="206">
        <v>216</v>
      </c>
      <c r="D228" s="856" t="s">
        <v>432</v>
      </c>
      <c r="E228" s="856" t="s">
        <v>1016</v>
      </c>
      <c r="F228" s="712"/>
    </row>
    <row r="229" spans="1:6" s="697" customFormat="1" ht="12.75">
      <c r="A229" s="203"/>
      <c r="B229" s="203"/>
      <c r="C229" s="206">
        <v>217</v>
      </c>
      <c r="D229" s="856" t="s">
        <v>438</v>
      </c>
      <c r="E229" s="856" t="s">
        <v>1017</v>
      </c>
      <c r="F229" s="712"/>
    </row>
    <row r="230" spans="1:6" s="697" customFormat="1" ht="12.75">
      <c r="A230" s="203"/>
      <c r="B230" s="203"/>
      <c r="C230" s="206">
        <v>218</v>
      </c>
      <c r="D230" s="856" t="s">
        <v>432</v>
      </c>
      <c r="E230" s="856" t="s">
        <v>1018</v>
      </c>
      <c r="F230" s="712"/>
    </row>
    <row r="231" spans="1:6" s="697" customFormat="1" ht="12.75">
      <c r="A231" s="203"/>
      <c r="B231" s="203"/>
      <c r="C231" s="206">
        <v>219</v>
      </c>
      <c r="D231" s="856" t="s">
        <v>1019</v>
      </c>
      <c r="E231" s="856" t="s">
        <v>95</v>
      </c>
      <c r="F231" s="712"/>
    </row>
    <row r="232" spans="1:6" s="697" customFormat="1" ht="12.75">
      <c r="A232" s="203"/>
      <c r="B232" s="203"/>
      <c r="C232" s="206">
        <v>220</v>
      </c>
      <c r="D232" s="856" t="s">
        <v>436</v>
      </c>
      <c r="E232" s="856" t="s">
        <v>1020</v>
      </c>
      <c r="F232" s="712"/>
    </row>
    <row r="233" spans="1:6" s="697" customFormat="1" ht="12.75">
      <c r="A233" s="203"/>
      <c r="B233" s="203"/>
      <c r="C233" s="206">
        <v>221</v>
      </c>
      <c r="D233" s="856" t="s">
        <v>436</v>
      </c>
      <c r="E233" s="856" t="s">
        <v>1021</v>
      </c>
      <c r="F233" s="712"/>
    </row>
    <row r="234" spans="1:6" s="697" customFormat="1" ht="12.75">
      <c r="A234" s="203"/>
      <c r="B234" s="203"/>
      <c r="C234" s="206">
        <v>222</v>
      </c>
      <c r="D234" s="856" t="s">
        <v>1022</v>
      </c>
      <c r="E234" s="856" t="s">
        <v>1023</v>
      </c>
      <c r="F234" s="712"/>
    </row>
    <row r="235" spans="1:6" s="697" customFormat="1" ht="12.75">
      <c r="A235" s="203"/>
      <c r="B235" s="203"/>
      <c r="C235" s="206">
        <v>223</v>
      </c>
      <c r="D235" s="856" t="s">
        <v>662</v>
      </c>
      <c r="E235" s="856" t="s">
        <v>417</v>
      </c>
      <c r="F235" s="712"/>
    </row>
    <row r="236" spans="1:6" s="697" customFormat="1" ht="12.75">
      <c r="A236" s="203"/>
      <c r="B236" s="203"/>
      <c r="C236" s="206">
        <v>224</v>
      </c>
      <c r="D236" s="856" t="s">
        <v>1024</v>
      </c>
      <c r="E236" s="856" t="s">
        <v>929</v>
      </c>
      <c r="F236" s="712"/>
    </row>
    <row r="237" spans="1:6" s="697" customFormat="1" ht="12.75">
      <c r="A237" s="203"/>
      <c r="B237" s="203"/>
      <c r="C237" s="206">
        <v>225</v>
      </c>
      <c r="D237" s="856" t="s">
        <v>1025</v>
      </c>
      <c r="E237" s="856" t="s">
        <v>468</v>
      </c>
      <c r="F237" s="712"/>
    </row>
    <row r="238" spans="1:6" s="697" customFormat="1" ht="12.75">
      <c r="A238" s="203"/>
      <c r="B238" s="203"/>
      <c r="C238" s="206">
        <v>226</v>
      </c>
      <c r="D238" s="856" t="s">
        <v>429</v>
      </c>
      <c r="E238" s="856" t="s">
        <v>1026</v>
      </c>
      <c r="F238" s="712"/>
    </row>
    <row r="239" spans="1:6" s="697" customFormat="1" ht="12.75">
      <c r="A239" s="203"/>
      <c r="B239" s="203"/>
      <c r="C239" s="206">
        <v>227</v>
      </c>
      <c r="D239" s="856" t="s">
        <v>1027</v>
      </c>
      <c r="E239" s="856" t="s">
        <v>845</v>
      </c>
      <c r="F239" s="712"/>
    </row>
    <row r="240" spans="1:6" s="697" customFormat="1" ht="12.75">
      <c r="A240" s="203"/>
      <c r="B240" s="203"/>
      <c r="C240" s="206">
        <v>228</v>
      </c>
      <c r="D240" s="856" t="s">
        <v>438</v>
      </c>
      <c r="E240" s="856" t="s">
        <v>1028</v>
      </c>
      <c r="F240" s="712"/>
    </row>
    <row r="241" spans="1:6" s="697" customFormat="1" ht="12.75">
      <c r="A241" s="203"/>
      <c r="B241" s="203"/>
      <c r="C241" s="206">
        <v>229</v>
      </c>
      <c r="D241" s="856" t="s">
        <v>1029</v>
      </c>
      <c r="E241" s="856" t="s">
        <v>1030</v>
      </c>
      <c r="F241" s="712"/>
    </row>
    <row r="242" spans="1:6" s="697" customFormat="1" ht="12.75">
      <c r="A242" s="203"/>
      <c r="B242" s="203"/>
      <c r="C242" s="206">
        <v>230</v>
      </c>
      <c r="D242" s="856" t="s">
        <v>1031</v>
      </c>
      <c r="E242" s="856" t="s">
        <v>642</v>
      </c>
      <c r="F242" s="712"/>
    </row>
    <row r="243" spans="1:6" s="697" customFormat="1" ht="12.75">
      <c r="A243" s="203"/>
      <c r="B243" s="203"/>
      <c r="C243" s="206">
        <v>231</v>
      </c>
      <c r="D243" s="856" t="s">
        <v>462</v>
      </c>
      <c r="E243" s="856" t="s">
        <v>1032</v>
      </c>
      <c r="F243" s="712"/>
    </row>
    <row r="244" spans="1:6" s="697" customFormat="1" ht="12.75">
      <c r="A244" s="203"/>
      <c r="B244" s="203"/>
      <c r="C244" s="206">
        <v>232</v>
      </c>
      <c r="D244" s="856" t="s">
        <v>1033</v>
      </c>
      <c r="E244" s="856"/>
      <c r="F244" s="712"/>
    </row>
    <row r="245" spans="1:6" s="697" customFormat="1" ht="12.75">
      <c r="A245" s="203"/>
      <c r="B245" s="203"/>
      <c r="C245" s="206">
        <v>233</v>
      </c>
      <c r="D245" s="856" t="s">
        <v>458</v>
      </c>
      <c r="E245" s="856"/>
      <c r="F245" s="712"/>
    </row>
    <row r="246" spans="1:6" s="697" customFormat="1" ht="12.75">
      <c r="A246" s="203"/>
      <c r="B246" s="203"/>
      <c r="C246" s="206">
        <v>234</v>
      </c>
      <c r="D246" s="856" t="s">
        <v>1034</v>
      </c>
      <c r="E246" s="856" t="s">
        <v>34</v>
      </c>
      <c r="F246" s="712"/>
    </row>
    <row r="247" spans="1:6" s="697" customFormat="1" ht="12.75">
      <c r="A247" s="203"/>
      <c r="B247" s="203"/>
      <c r="C247" s="206">
        <v>235</v>
      </c>
      <c r="D247" s="856" t="s">
        <v>1035</v>
      </c>
      <c r="E247" s="856" t="s">
        <v>95</v>
      </c>
      <c r="F247" s="712"/>
    </row>
    <row r="248" spans="1:6" s="697" customFormat="1" ht="12.75">
      <c r="A248" s="203"/>
      <c r="B248" s="203"/>
      <c r="C248" s="206">
        <v>236</v>
      </c>
      <c r="D248" s="856" t="s">
        <v>432</v>
      </c>
      <c r="E248" s="856" t="s">
        <v>1036</v>
      </c>
      <c r="F248" s="712"/>
    </row>
    <row r="249" spans="1:6" s="697" customFormat="1" ht="12.75">
      <c r="A249" s="203"/>
      <c r="B249" s="203"/>
      <c r="C249" s="206">
        <v>237</v>
      </c>
      <c r="D249" s="856" t="s">
        <v>961</v>
      </c>
      <c r="E249" s="856" t="s">
        <v>1037</v>
      </c>
      <c r="F249" s="712"/>
    </row>
    <row r="250" spans="1:6" s="697" customFormat="1" ht="12.75">
      <c r="A250" s="203"/>
      <c r="B250" s="203"/>
      <c r="C250" s="206">
        <v>238</v>
      </c>
      <c r="D250" s="856" t="s">
        <v>458</v>
      </c>
      <c r="E250" s="856" t="s">
        <v>1038</v>
      </c>
      <c r="F250" s="712"/>
    </row>
    <row r="251" spans="1:6" s="697" customFormat="1" ht="12.75">
      <c r="A251" s="203"/>
      <c r="B251" s="203"/>
      <c r="C251" s="206">
        <v>239</v>
      </c>
      <c r="D251" s="856" t="s">
        <v>462</v>
      </c>
      <c r="E251" s="856" t="s">
        <v>1039</v>
      </c>
      <c r="F251" s="712"/>
    </row>
    <row r="252" spans="1:6" s="697" customFormat="1" ht="25.5">
      <c r="A252" s="203"/>
      <c r="B252" s="203"/>
      <c r="C252" s="206">
        <v>240</v>
      </c>
      <c r="D252" s="856" t="s">
        <v>1040</v>
      </c>
      <c r="E252" s="856"/>
      <c r="F252" s="712"/>
    </row>
    <row r="253" spans="1:6" s="697" customFormat="1" ht="12.75">
      <c r="A253" s="203"/>
      <c r="B253" s="203"/>
      <c r="C253" s="206">
        <v>241</v>
      </c>
      <c r="D253" s="856" t="s">
        <v>429</v>
      </c>
      <c r="E253" s="856" t="s">
        <v>1041</v>
      </c>
      <c r="F253" s="712"/>
    </row>
    <row r="254" spans="1:6" s="697" customFormat="1" ht="12.75">
      <c r="A254" s="203"/>
      <c r="B254" s="203"/>
      <c r="C254" s="206">
        <v>242</v>
      </c>
      <c r="D254" s="856" t="s">
        <v>1042</v>
      </c>
      <c r="E254" s="856" t="s">
        <v>434</v>
      </c>
      <c r="F254" s="712"/>
    </row>
    <row r="255" spans="1:6" s="697" customFormat="1" ht="12.75">
      <c r="A255" s="203"/>
      <c r="B255" s="203"/>
      <c r="C255" s="206">
        <v>243</v>
      </c>
      <c r="D255" s="856" t="s">
        <v>462</v>
      </c>
      <c r="E255" s="856" t="s">
        <v>1043</v>
      </c>
      <c r="F255" s="712"/>
    </row>
    <row r="256" spans="1:6" s="697" customFormat="1" ht="12.75">
      <c r="A256" s="203"/>
      <c r="B256" s="203"/>
      <c r="C256" s="206">
        <v>244</v>
      </c>
      <c r="D256" s="856" t="s">
        <v>446</v>
      </c>
      <c r="E256" s="856" t="s">
        <v>465</v>
      </c>
      <c r="F256" s="712"/>
    </row>
    <row r="257" spans="1:6" s="697" customFormat="1" ht="12.75">
      <c r="A257" s="203"/>
      <c r="B257" s="203"/>
      <c r="C257" s="206">
        <v>245</v>
      </c>
      <c r="D257" s="856" t="s">
        <v>1044</v>
      </c>
      <c r="E257" s="856" t="s">
        <v>34</v>
      </c>
      <c r="F257" s="712"/>
    </row>
    <row r="258" spans="1:6" s="697" customFormat="1" ht="12.75">
      <c r="A258" s="203"/>
      <c r="B258" s="203"/>
      <c r="C258" s="206">
        <v>246</v>
      </c>
      <c r="D258" s="856" t="s">
        <v>1045</v>
      </c>
      <c r="E258" s="856" t="s">
        <v>434</v>
      </c>
      <c r="F258" s="712"/>
    </row>
    <row r="259" spans="1:6" s="697" customFormat="1" ht="12.75">
      <c r="A259" s="203"/>
      <c r="B259" s="203"/>
      <c r="C259" s="206">
        <v>247</v>
      </c>
      <c r="D259" s="856" t="s">
        <v>1046</v>
      </c>
      <c r="E259" s="856" t="s">
        <v>95</v>
      </c>
      <c r="F259" s="712"/>
    </row>
    <row r="260" spans="1:6" s="697" customFormat="1" ht="12.75">
      <c r="A260" s="203"/>
      <c r="B260" s="203"/>
      <c r="C260" s="206">
        <v>248</v>
      </c>
      <c r="D260" s="856" t="s">
        <v>1047</v>
      </c>
      <c r="E260" s="856" t="s">
        <v>912</v>
      </c>
      <c r="F260" s="712"/>
    </row>
    <row r="261" spans="1:6" s="697" customFormat="1" ht="12.75">
      <c r="A261" s="203"/>
      <c r="B261" s="203"/>
      <c r="C261" s="206">
        <v>249</v>
      </c>
      <c r="D261" s="856" t="s">
        <v>1048</v>
      </c>
      <c r="E261" s="856" t="s">
        <v>413</v>
      </c>
      <c r="F261" s="712"/>
    </row>
    <row r="262" spans="1:6" s="697" customFormat="1" ht="12.75">
      <c r="A262" s="203"/>
      <c r="B262" s="203"/>
      <c r="C262" s="206">
        <v>250</v>
      </c>
      <c r="D262" s="856" t="s">
        <v>1049</v>
      </c>
      <c r="E262" s="856" t="s">
        <v>1050</v>
      </c>
      <c r="F262" s="712"/>
    </row>
    <row r="263" spans="1:6" s="697" customFormat="1" ht="12.75">
      <c r="A263" s="203"/>
      <c r="B263" s="203"/>
      <c r="C263" s="206">
        <v>251</v>
      </c>
      <c r="D263" s="856" t="s">
        <v>1051</v>
      </c>
      <c r="E263" s="856" t="s">
        <v>1052</v>
      </c>
      <c r="F263" s="712"/>
    </row>
    <row r="264" spans="1:6" s="697" customFormat="1" ht="12.75">
      <c r="A264" s="203"/>
      <c r="B264" s="203"/>
      <c r="C264" s="206">
        <v>252</v>
      </c>
      <c r="D264" s="856" t="s">
        <v>449</v>
      </c>
      <c r="E264" s="856" t="s">
        <v>1053</v>
      </c>
      <c r="F264" s="712"/>
    </row>
    <row r="265" spans="1:6" s="697" customFormat="1" ht="12.75">
      <c r="A265" s="203"/>
      <c r="B265" s="203"/>
      <c r="C265" s="206">
        <v>253</v>
      </c>
      <c r="D265" s="856" t="s">
        <v>1054</v>
      </c>
      <c r="E265" s="856" t="s">
        <v>1055</v>
      </c>
      <c r="F265" s="712"/>
    </row>
    <row r="266" spans="1:6" s="697" customFormat="1" ht="12.75">
      <c r="A266" s="203"/>
      <c r="B266" s="203"/>
      <c r="C266" s="206">
        <v>254</v>
      </c>
      <c r="D266" s="856" t="s">
        <v>436</v>
      </c>
      <c r="E266" s="856" t="s">
        <v>1056</v>
      </c>
      <c r="F266" s="712"/>
    </row>
    <row r="267" spans="1:6" s="697" customFormat="1" ht="12.75">
      <c r="A267" s="203"/>
      <c r="B267" s="203"/>
      <c r="C267" s="206">
        <v>255</v>
      </c>
      <c r="D267" s="856" t="s">
        <v>462</v>
      </c>
      <c r="E267" s="856" t="s">
        <v>644</v>
      </c>
      <c r="F267" s="712"/>
    </row>
    <row r="268" spans="1:6" s="697" customFormat="1" ht="12.75">
      <c r="A268" s="203"/>
      <c r="B268" s="203"/>
      <c r="C268" s="206">
        <v>256</v>
      </c>
      <c r="D268" s="856" t="s">
        <v>1057</v>
      </c>
      <c r="E268" s="856" t="s">
        <v>45</v>
      </c>
      <c r="F268" s="712"/>
    </row>
    <row r="269" spans="1:6" s="697" customFormat="1" ht="12.75">
      <c r="A269" s="203"/>
      <c r="B269" s="203"/>
      <c r="C269" s="206">
        <v>257</v>
      </c>
      <c r="D269" s="856" t="s">
        <v>877</v>
      </c>
      <c r="E269" s="856" t="s">
        <v>1058</v>
      </c>
      <c r="F269" s="712"/>
    </row>
    <row r="270" spans="1:6" s="697" customFormat="1" ht="12.75">
      <c r="A270" s="203"/>
      <c r="B270" s="203"/>
      <c r="C270" s="206">
        <v>258</v>
      </c>
      <c r="D270" s="856" t="s">
        <v>1059</v>
      </c>
      <c r="E270" s="856" t="s">
        <v>423</v>
      </c>
      <c r="F270" s="712"/>
    </row>
    <row r="271" spans="1:6" s="697" customFormat="1" ht="12.75">
      <c r="A271" s="203"/>
      <c r="B271" s="203"/>
      <c r="C271" s="206">
        <v>259</v>
      </c>
      <c r="D271" s="856" t="s">
        <v>1060</v>
      </c>
      <c r="E271" s="856" t="s">
        <v>1061</v>
      </c>
      <c r="F271" s="712"/>
    </row>
    <row r="272" spans="1:6" s="697" customFormat="1" ht="12.75">
      <c r="A272" s="203"/>
      <c r="B272" s="203"/>
      <c r="C272" s="206">
        <v>260</v>
      </c>
      <c r="D272" s="856" t="s">
        <v>1062</v>
      </c>
      <c r="E272" s="856" t="s">
        <v>1063</v>
      </c>
      <c r="F272" s="712"/>
    </row>
    <row r="273" spans="1:6" s="697" customFormat="1" ht="12.75">
      <c r="A273" s="203"/>
      <c r="B273" s="203"/>
      <c r="C273" s="206">
        <v>261</v>
      </c>
      <c r="D273" s="856" t="s">
        <v>429</v>
      </c>
      <c r="E273" s="856" t="s">
        <v>651</v>
      </c>
      <c r="F273" s="712"/>
    </row>
    <row r="274" spans="1:6" s="697" customFormat="1" ht="12.75">
      <c r="A274" s="203"/>
      <c r="B274" s="203"/>
      <c r="C274" s="206">
        <v>262</v>
      </c>
      <c r="D274" s="856" t="s">
        <v>429</v>
      </c>
      <c r="E274" s="856" t="s">
        <v>423</v>
      </c>
      <c r="F274" s="712"/>
    </row>
    <row r="275" spans="1:6" s="697" customFormat="1" ht="12.75">
      <c r="A275" s="203"/>
      <c r="B275" s="203"/>
      <c r="C275" s="206">
        <v>263</v>
      </c>
      <c r="D275" s="856" t="s">
        <v>1064</v>
      </c>
      <c r="E275" s="856" t="s">
        <v>1065</v>
      </c>
      <c r="F275" s="712"/>
    </row>
    <row r="276" spans="1:6" s="697" customFormat="1" ht="12.75">
      <c r="A276" s="203"/>
      <c r="B276" s="203"/>
      <c r="C276" s="206">
        <v>264</v>
      </c>
      <c r="D276" s="856" t="s">
        <v>457</v>
      </c>
      <c r="E276" s="856" t="s">
        <v>465</v>
      </c>
      <c r="F276" s="712"/>
    </row>
    <row r="277" spans="1:6" s="697" customFormat="1" ht="12.75">
      <c r="A277" s="203"/>
      <c r="B277" s="203"/>
      <c r="C277" s="206">
        <v>265</v>
      </c>
      <c r="D277" s="856" t="s">
        <v>429</v>
      </c>
      <c r="E277" s="856" t="s">
        <v>1066</v>
      </c>
      <c r="F277" s="712"/>
    </row>
    <row r="278" spans="1:6" s="697" customFormat="1" ht="12.75">
      <c r="A278" s="203"/>
      <c r="B278" s="203"/>
      <c r="C278" s="206">
        <v>266</v>
      </c>
      <c r="D278" s="856" t="s">
        <v>457</v>
      </c>
      <c r="E278" s="856" t="s">
        <v>368</v>
      </c>
      <c r="F278" s="712"/>
    </row>
    <row r="279" spans="1:6" s="697" customFormat="1" ht="12.75">
      <c r="A279" s="203"/>
      <c r="B279" s="203"/>
      <c r="C279" s="206">
        <v>267</v>
      </c>
      <c r="D279" s="856" t="s">
        <v>457</v>
      </c>
      <c r="E279" s="856" t="s">
        <v>1067</v>
      </c>
      <c r="F279" s="712"/>
    </row>
    <row r="280" spans="1:6" s="697" customFormat="1" ht="12.75">
      <c r="A280" s="203"/>
      <c r="B280" s="203"/>
      <c r="C280" s="206">
        <v>268</v>
      </c>
      <c r="D280" s="856" t="s">
        <v>429</v>
      </c>
      <c r="E280" s="856" t="s">
        <v>651</v>
      </c>
      <c r="F280" s="712"/>
    </row>
    <row r="281" spans="1:6" s="697" customFormat="1" ht="12.75">
      <c r="A281" s="203"/>
      <c r="B281" s="203"/>
      <c r="C281" s="206">
        <v>269</v>
      </c>
      <c r="D281" s="856" t="s">
        <v>1068</v>
      </c>
      <c r="E281" s="856" t="s">
        <v>431</v>
      </c>
      <c r="F281" s="712"/>
    </row>
    <row r="282" spans="1:6" s="697" customFormat="1" ht="12.75">
      <c r="A282" s="203"/>
      <c r="B282" s="203"/>
      <c r="C282" s="206">
        <v>270</v>
      </c>
      <c r="D282" s="856" t="s">
        <v>440</v>
      </c>
      <c r="E282" s="856" t="s">
        <v>1069</v>
      </c>
      <c r="F282" s="712"/>
    </row>
    <row r="283" spans="1:6" s="697" customFormat="1" ht="12.75">
      <c r="A283" s="203"/>
      <c r="B283" s="203"/>
      <c r="C283" s="206">
        <v>271</v>
      </c>
      <c r="D283" s="856" t="s">
        <v>457</v>
      </c>
      <c r="E283" s="856" t="s">
        <v>1070</v>
      </c>
      <c r="F283" s="712"/>
    </row>
    <row r="284" spans="1:6" s="697" customFormat="1" ht="12.75">
      <c r="A284" s="203"/>
      <c r="B284" s="203"/>
      <c r="C284" s="206">
        <v>272</v>
      </c>
      <c r="D284" s="856" t="s">
        <v>1071</v>
      </c>
      <c r="E284" s="856" t="s">
        <v>1072</v>
      </c>
      <c r="F284" s="712"/>
    </row>
    <row r="285" spans="1:6" s="697" customFormat="1" ht="12.75">
      <c r="A285" s="203"/>
      <c r="B285" s="203"/>
      <c r="C285" s="206">
        <v>273</v>
      </c>
      <c r="D285" s="856" t="s">
        <v>634</v>
      </c>
      <c r="E285" s="856"/>
      <c r="F285" s="712"/>
    </row>
    <row r="286" spans="1:6" s="697" customFormat="1" ht="12.75">
      <c r="A286" s="203"/>
      <c r="B286" s="203"/>
      <c r="C286" s="206">
        <v>274</v>
      </c>
      <c r="D286" s="856" t="s">
        <v>1073</v>
      </c>
      <c r="E286" s="856" t="s">
        <v>45</v>
      </c>
      <c r="F286" s="712"/>
    </row>
    <row r="287" spans="1:6" s="697" customFormat="1" ht="12.75">
      <c r="A287" s="203"/>
      <c r="B287" s="203"/>
      <c r="C287" s="206">
        <v>275</v>
      </c>
      <c r="D287" s="856" t="s">
        <v>429</v>
      </c>
      <c r="E287" s="856" t="s">
        <v>1074</v>
      </c>
      <c r="F287" s="712"/>
    </row>
    <row r="288" spans="1:6" s="697" customFormat="1" ht="12.75">
      <c r="A288" s="203"/>
      <c r="B288" s="203"/>
      <c r="C288" s="206">
        <v>276</v>
      </c>
      <c r="D288" s="856" t="s">
        <v>1075</v>
      </c>
      <c r="E288" s="856" t="s">
        <v>431</v>
      </c>
      <c r="F288" s="712"/>
    </row>
    <row r="289" spans="1:6" s="697" customFormat="1" ht="12.75">
      <c r="A289" s="203"/>
      <c r="B289" s="203"/>
      <c r="C289" s="206">
        <v>277</v>
      </c>
      <c r="D289" s="856" t="s">
        <v>432</v>
      </c>
      <c r="E289" s="856" t="s">
        <v>1076</v>
      </c>
      <c r="F289" s="712"/>
    </row>
    <row r="290" spans="1:6" s="697" customFormat="1" ht="12.75">
      <c r="A290" s="203"/>
      <c r="B290" s="203"/>
      <c r="C290" s="206">
        <v>278</v>
      </c>
      <c r="D290" s="856" t="s">
        <v>429</v>
      </c>
      <c r="E290" s="856" t="s">
        <v>468</v>
      </c>
      <c r="F290" s="712"/>
    </row>
    <row r="291" spans="1:6" s="697" customFormat="1" ht="12.75">
      <c r="A291" s="203"/>
      <c r="B291" s="203"/>
      <c r="C291" s="206">
        <v>279</v>
      </c>
      <c r="D291" s="856" t="s">
        <v>455</v>
      </c>
      <c r="E291" s="856" t="s">
        <v>95</v>
      </c>
      <c r="F291" s="712"/>
    </row>
    <row r="292" spans="1:6" s="697" customFormat="1" ht="12.75">
      <c r="A292" s="203"/>
      <c r="B292" s="203"/>
      <c r="C292" s="206">
        <v>280</v>
      </c>
      <c r="D292" s="856" t="s">
        <v>457</v>
      </c>
      <c r="E292" s="856" t="s">
        <v>1077</v>
      </c>
      <c r="F292" s="712"/>
    </row>
    <row r="293" spans="1:6" s="697" customFormat="1" ht="12.75">
      <c r="A293" s="203"/>
      <c r="B293" s="203"/>
      <c r="C293" s="206">
        <v>281</v>
      </c>
      <c r="D293" s="856" t="s">
        <v>438</v>
      </c>
      <c r="E293" s="856" t="s">
        <v>1078</v>
      </c>
      <c r="F293" s="712"/>
    </row>
    <row r="294" spans="1:6" s="697" customFormat="1" ht="12.75">
      <c r="A294" s="203"/>
      <c r="B294" s="203"/>
      <c r="C294" s="206">
        <v>282</v>
      </c>
      <c r="D294" s="856" t="s">
        <v>1079</v>
      </c>
      <c r="E294" s="856" t="s">
        <v>1080</v>
      </c>
      <c r="F294" s="712"/>
    </row>
    <row r="295" spans="1:6" s="697" customFormat="1" ht="12.75">
      <c r="A295" s="203"/>
      <c r="B295" s="203"/>
      <c r="C295" s="206">
        <v>283</v>
      </c>
      <c r="D295" s="856" t="s">
        <v>446</v>
      </c>
      <c r="E295" s="856" t="s">
        <v>447</v>
      </c>
      <c r="F295" s="712"/>
    </row>
    <row r="296" spans="1:6" s="697" customFormat="1" ht="12.75">
      <c r="A296" s="203"/>
      <c r="B296" s="203"/>
      <c r="C296" s="206">
        <v>284</v>
      </c>
      <c r="D296" s="856" t="s">
        <v>429</v>
      </c>
      <c r="E296" s="856" t="s">
        <v>1081</v>
      </c>
      <c r="F296" s="712"/>
    </row>
    <row r="297" spans="1:6" s="697" customFormat="1" ht="12.75">
      <c r="A297" s="203"/>
      <c r="B297" s="203"/>
      <c r="C297" s="206">
        <v>285</v>
      </c>
      <c r="D297" s="856" t="s">
        <v>1082</v>
      </c>
      <c r="E297" s="856" t="s">
        <v>632</v>
      </c>
      <c r="F297" s="712"/>
    </row>
    <row r="298" spans="1:6" s="697" customFormat="1" ht="12.75">
      <c r="A298" s="203"/>
      <c r="B298" s="203"/>
      <c r="C298" s="206">
        <v>286</v>
      </c>
      <c r="D298" s="856" t="s">
        <v>953</v>
      </c>
      <c r="E298" s="856" t="s">
        <v>1083</v>
      </c>
      <c r="F298" s="712"/>
    </row>
    <row r="299" spans="1:6" s="697" customFormat="1" ht="12.75">
      <c r="A299" s="203"/>
      <c r="B299" s="203"/>
      <c r="C299" s="206">
        <v>287</v>
      </c>
      <c r="D299" s="856" t="s">
        <v>436</v>
      </c>
      <c r="E299" s="856" t="s">
        <v>1084</v>
      </c>
      <c r="F299" s="712"/>
    </row>
    <row r="300" spans="1:6" s="697" customFormat="1" ht="12.75">
      <c r="A300" s="203"/>
      <c r="B300" s="203"/>
      <c r="C300" s="206">
        <v>288</v>
      </c>
      <c r="D300" s="856" t="s">
        <v>436</v>
      </c>
      <c r="E300" s="856" t="s">
        <v>431</v>
      </c>
      <c r="F300" s="712"/>
    </row>
    <row r="301" spans="1:6" s="697" customFormat="1" ht="12.75">
      <c r="A301" s="203"/>
      <c r="B301" s="203"/>
      <c r="C301" s="206">
        <v>289</v>
      </c>
      <c r="D301" s="856" t="s">
        <v>436</v>
      </c>
      <c r="E301" s="856"/>
      <c r="F301" s="712"/>
    </row>
    <row r="302" spans="1:6" s="697" customFormat="1" ht="12.75">
      <c r="A302" s="203"/>
      <c r="B302" s="203"/>
      <c r="C302" s="206">
        <v>290</v>
      </c>
      <c r="D302" s="856" t="s">
        <v>438</v>
      </c>
      <c r="E302" s="856" t="s">
        <v>1085</v>
      </c>
      <c r="F302" s="712"/>
    </row>
    <row r="303" spans="1:6" s="697" customFormat="1" ht="12.75">
      <c r="A303" s="203"/>
      <c r="B303" s="203"/>
      <c r="C303" s="206">
        <v>291</v>
      </c>
      <c r="D303" s="856" t="s">
        <v>1086</v>
      </c>
      <c r="E303" s="856" t="s">
        <v>434</v>
      </c>
      <c r="F303" s="712"/>
    </row>
    <row r="304" spans="1:6" s="697" customFormat="1" ht="12.75">
      <c r="A304" s="203"/>
      <c r="B304" s="203"/>
      <c r="C304" s="206">
        <v>292</v>
      </c>
      <c r="D304" s="856" t="s">
        <v>443</v>
      </c>
      <c r="E304" s="856" t="s">
        <v>1087</v>
      </c>
      <c r="F304" s="712"/>
    </row>
    <row r="305" spans="1:6" s="697" customFormat="1" ht="12.75">
      <c r="A305" s="203"/>
      <c r="B305" s="203"/>
      <c r="C305" s="206">
        <v>293</v>
      </c>
      <c r="D305" s="856" t="s">
        <v>1088</v>
      </c>
      <c r="E305" s="856" t="s">
        <v>1069</v>
      </c>
      <c r="F305" s="712"/>
    </row>
    <row r="306" spans="1:6" s="697" customFormat="1" ht="12.75">
      <c r="A306" s="203"/>
      <c r="B306" s="203"/>
      <c r="C306" s="206">
        <v>294</v>
      </c>
      <c r="D306" s="856" t="s">
        <v>1089</v>
      </c>
      <c r="E306" s="856" t="s">
        <v>1090</v>
      </c>
      <c r="F306" s="712"/>
    </row>
    <row r="307" spans="1:6" s="697" customFormat="1" ht="12.75">
      <c r="A307" s="203"/>
      <c r="B307" s="203"/>
      <c r="C307" s="206">
        <v>295</v>
      </c>
      <c r="D307" s="856" t="s">
        <v>429</v>
      </c>
      <c r="E307" s="856" t="s">
        <v>1091</v>
      </c>
      <c r="F307" s="712"/>
    </row>
    <row r="308" spans="1:6" s="697" customFormat="1" ht="12.75">
      <c r="A308" s="203"/>
      <c r="B308" s="203"/>
      <c r="C308" s="206">
        <v>296</v>
      </c>
      <c r="D308" s="856" t="s">
        <v>1092</v>
      </c>
      <c r="E308" s="856" t="s">
        <v>471</v>
      </c>
      <c r="F308" s="712"/>
    </row>
    <row r="309" spans="1:6" s="697" customFormat="1" ht="12.75">
      <c r="A309" s="203"/>
      <c r="B309" s="203"/>
      <c r="C309" s="206">
        <v>297</v>
      </c>
      <c r="D309" s="856" t="s">
        <v>1093</v>
      </c>
      <c r="E309" s="856" t="s">
        <v>1094</v>
      </c>
      <c r="F309" s="712"/>
    </row>
    <row r="310" spans="1:6" s="697" customFormat="1" ht="12.75">
      <c r="A310" s="203"/>
      <c r="B310" s="203"/>
      <c r="C310" s="206">
        <v>298</v>
      </c>
      <c r="D310" s="856" t="s">
        <v>1095</v>
      </c>
      <c r="E310" s="856" t="s">
        <v>1063</v>
      </c>
      <c r="F310" s="712"/>
    </row>
    <row r="311" spans="1:6" s="697" customFormat="1" ht="12.75">
      <c r="A311" s="203"/>
      <c r="B311" s="203"/>
      <c r="C311" s="206">
        <v>299</v>
      </c>
      <c r="D311" s="856" t="s">
        <v>953</v>
      </c>
      <c r="E311" s="856" t="s">
        <v>1096</v>
      </c>
      <c r="F311" s="712"/>
    </row>
    <row r="312" spans="1:6" s="697" customFormat="1" ht="12.75">
      <c r="A312" s="203"/>
      <c r="B312" s="203"/>
      <c r="C312" s="206">
        <v>300</v>
      </c>
      <c r="D312" s="856" t="s">
        <v>640</v>
      </c>
      <c r="E312" s="856" t="s">
        <v>1097</v>
      </c>
      <c r="F312" s="712"/>
    </row>
    <row r="313" spans="1:6" s="697" customFormat="1" ht="12.75">
      <c r="A313" s="203"/>
      <c r="B313" s="203"/>
      <c r="C313" s="206">
        <v>301</v>
      </c>
      <c r="D313" s="856" t="s">
        <v>1098</v>
      </c>
      <c r="E313" s="856"/>
      <c r="F313" s="712"/>
    </row>
    <row r="314" spans="1:6" s="697" customFormat="1" ht="12.75">
      <c r="A314" s="203"/>
      <c r="B314" s="203"/>
      <c r="C314" s="206">
        <v>302</v>
      </c>
      <c r="D314" s="856" t="s">
        <v>438</v>
      </c>
      <c r="E314" s="856" t="s">
        <v>1099</v>
      </c>
      <c r="F314" s="712"/>
    </row>
    <row r="315" spans="1:6" s="697" customFormat="1" ht="12.75">
      <c r="A315" s="203"/>
      <c r="B315" s="203"/>
      <c r="C315" s="206">
        <v>303</v>
      </c>
      <c r="D315" s="856" t="s">
        <v>455</v>
      </c>
      <c r="E315" s="856" t="s">
        <v>414</v>
      </c>
      <c r="F315" s="712"/>
    </row>
    <row r="316" spans="1:6" s="697" customFormat="1" ht="12.75">
      <c r="A316" s="203"/>
      <c r="B316" s="203"/>
      <c r="C316" s="206">
        <v>304</v>
      </c>
      <c r="D316" s="856" t="s">
        <v>1100</v>
      </c>
      <c r="E316" s="856" t="s">
        <v>658</v>
      </c>
      <c r="F316" s="712"/>
    </row>
    <row r="317" spans="1:6" s="697" customFormat="1" ht="12.75">
      <c r="A317" s="203"/>
      <c r="B317" s="203"/>
      <c r="C317" s="206">
        <v>305</v>
      </c>
      <c r="D317" s="856" t="s">
        <v>1101</v>
      </c>
      <c r="E317" s="856" t="s">
        <v>1102</v>
      </c>
      <c r="F317" s="712"/>
    </row>
    <row r="318" spans="1:6" s="697" customFormat="1" ht="12.75">
      <c r="A318" s="203"/>
      <c r="B318" s="203"/>
      <c r="C318" s="206">
        <v>306</v>
      </c>
      <c r="D318" s="856" t="s">
        <v>458</v>
      </c>
      <c r="E318" s="856" t="s">
        <v>45</v>
      </c>
      <c r="F318" s="712"/>
    </row>
    <row r="319" spans="1:6" s="697" customFormat="1" ht="12.75">
      <c r="A319" s="203"/>
      <c r="B319" s="203"/>
      <c r="C319" s="206">
        <v>307</v>
      </c>
      <c r="D319" s="856" t="s">
        <v>1103</v>
      </c>
      <c r="E319" s="856" t="s">
        <v>95</v>
      </c>
      <c r="F319" s="712"/>
    </row>
    <row r="320" spans="1:6" s="697" customFormat="1" ht="12.75">
      <c r="A320" s="203"/>
      <c r="B320" s="203"/>
      <c r="C320" s="206">
        <v>308</v>
      </c>
      <c r="D320" s="856" t="s">
        <v>440</v>
      </c>
      <c r="E320" s="856" t="s">
        <v>648</v>
      </c>
      <c r="F320" s="712"/>
    </row>
    <row r="321" spans="1:6" s="697" customFormat="1" ht="12.75">
      <c r="A321" s="203"/>
      <c r="B321" s="203"/>
      <c r="C321" s="206">
        <v>309</v>
      </c>
      <c r="D321" s="856" t="s">
        <v>1104</v>
      </c>
      <c r="E321" s="856" t="s">
        <v>1105</v>
      </c>
      <c r="F321" s="712"/>
    </row>
    <row r="322" spans="1:6" s="697" customFormat="1" ht="12.75">
      <c r="A322" s="203"/>
      <c r="B322" s="203"/>
      <c r="C322" s="206">
        <v>310</v>
      </c>
      <c r="D322" s="856" t="s">
        <v>435</v>
      </c>
      <c r="E322" s="856" t="s">
        <v>1106</v>
      </c>
      <c r="F322" s="712"/>
    </row>
    <row r="323" spans="1:6" s="697" customFormat="1" ht="12.75">
      <c r="A323" s="203"/>
      <c r="B323" s="203"/>
      <c r="C323" s="206">
        <v>311</v>
      </c>
      <c r="D323" s="856" t="s">
        <v>462</v>
      </c>
      <c r="E323" s="856" t="s">
        <v>431</v>
      </c>
      <c r="F323" s="712"/>
    </row>
    <row r="324" spans="1:6" s="697" customFormat="1" ht="12.75">
      <c r="A324" s="203"/>
      <c r="B324" s="203"/>
      <c r="C324" s="206">
        <v>312</v>
      </c>
      <c r="D324" s="856" t="s">
        <v>1107</v>
      </c>
      <c r="E324" s="856" t="s">
        <v>45</v>
      </c>
      <c r="F324" s="712"/>
    </row>
    <row r="325" spans="1:6" s="697" customFormat="1" ht="12.75">
      <c r="A325" s="203"/>
      <c r="B325" s="203"/>
      <c r="C325" s="206">
        <v>313</v>
      </c>
      <c r="D325" s="856" t="s">
        <v>429</v>
      </c>
      <c r="E325" s="856"/>
      <c r="F325" s="712"/>
    </row>
    <row r="326" spans="1:6" s="697" customFormat="1" ht="12.75">
      <c r="A326" s="203"/>
      <c r="B326" s="203"/>
      <c r="C326" s="206">
        <v>314</v>
      </c>
      <c r="D326" s="856" t="s">
        <v>1108</v>
      </c>
      <c r="E326" s="856" t="s">
        <v>1109</v>
      </c>
      <c r="F326" s="712"/>
    </row>
    <row r="327" spans="1:6" s="697" customFormat="1" ht="12.75">
      <c r="A327" s="203"/>
      <c r="B327" s="203"/>
      <c r="C327" s="206">
        <v>315</v>
      </c>
      <c r="D327" s="856" t="s">
        <v>449</v>
      </c>
      <c r="E327" s="856"/>
      <c r="F327" s="712"/>
    </row>
    <row r="328" spans="1:6" s="697" customFormat="1" ht="12.75">
      <c r="A328" s="203"/>
      <c r="B328" s="203"/>
      <c r="C328" s="206">
        <v>316</v>
      </c>
      <c r="D328" s="856" t="s">
        <v>462</v>
      </c>
      <c r="E328" s="856" t="s">
        <v>1110</v>
      </c>
      <c r="F328" s="712"/>
    </row>
    <row r="329" spans="1:6" s="697" customFormat="1" ht="12.75">
      <c r="A329" s="203"/>
      <c r="B329" s="203"/>
      <c r="C329" s="206">
        <v>317</v>
      </c>
      <c r="D329" s="856" t="s">
        <v>436</v>
      </c>
      <c r="E329" s="856" t="s">
        <v>1111</v>
      </c>
      <c r="F329" s="712"/>
    </row>
    <row r="330" spans="1:6" s="697" customFormat="1" ht="12.75">
      <c r="A330" s="203"/>
      <c r="B330" s="203"/>
      <c r="C330" s="206">
        <v>318</v>
      </c>
      <c r="D330" s="856" t="s">
        <v>1112</v>
      </c>
      <c r="E330" s="856" t="s">
        <v>1113</v>
      </c>
      <c r="F330" s="712"/>
    </row>
    <row r="331" spans="1:6" s="697" customFormat="1" ht="12.75">
      <c r="A331" s="203"/>
      <c r="B331" s="203"/>
      <c r="C331" s="206">
        <v>319</v>
      </c>
      <c r="D331" s="856" t="s">
        <v>429</v>
      </c>
      <c r="E331" s="856" t="s">
        <v>1114</v>
      </c>
      <c r="F331" s="712"/>
    </row>
    <row r="332" spans="1:6" s="697" customFormat="1" ht="12.75">
      <c r="A332" s="203"/>
      <c r="B332" s="203"/>
      <c r="C332" s="206">
        <v>320</v>
      </c>
      <c r="D332" s="856" t="s">
        <v>429</v>
      </c>
      <c r="E332" s="856" t="s">
        <v>465</v>
      </c>
      <c r="F332" s="712"/>
    </row>
    <row r="333" spans="1:6" s="697" customFormat="1" ht="12.75">
      <c r="A333" s="203"/>
      <c r="B333" s="203"/>
      <c r="C333" s="206">
        <v>321</v>
      </c>
      <c r="D333" s="856" t="s">
        <v>429</v>
      </c>
      <c r="E333" s="856" t="s">
        <v>465</v>
      </c>
      <c r="F333" s="712"/>
    </row>
    <row r="334" spans="1:6" s="697" customFormat="1" ht="12.75">
      <c r="A334" s="203"/>
      <c r="B334" s="203"/>
      <c r="C334" s="206">
        <v>322</v>
      </c>
      <c r="D334" s="856" t="s">
        <v>429</v>
      </c>
      <c r="E334" s="856" t="s">
        <v>1115</v>
      </c>
      <c r="F334" s="712"/>
    </row>
    <row r="335" spans="1:6" s="697" customFormat="1" ht="12.75">
      <c r="A335" s="203"/>
      <c r="B335" s="203"/>
      <c r="C335" s="206">
        <v>323</v>
      </c>
      <c r="D335" s="856" t="s">
        <v>1116</v>
      </c>
      <c r="E335" s="856" t="s">
        <v>1117</v>
      </c>
      <c r="F335" s="712"/>
    </row>
    <row r="336" spans="1:6" s="697" customFormat="1" ht="12.75">
      <c r="A336" s="203"/>
      <c r="B336" s="203"/>
      <c r="C336" s="206">
        <v>324</v>
      </c>
      <c r="D336" s="856" t="s">
        <v>438</v>
      </c>
      <c r="E336" s="856" t="s">
        <v>1118</v>
      </c>
      <c r="F336" s="712"/>
    </row>
    <row r="337" spans="1:6" s="697" customFormat="1" ht="12.75">
      <c r="A337" s="203"/>
      <c r="B337" s="203"/>
      <c r="C337" s="206">
        <v>325</v>
      </c>
      <c r="D337" s="856" t="s">
        <v>436</v>
      </c>
      <c r="E337" s="856" t="s">
        <v>471</v>
      </c>
      <c r="F337" s="712"/>
    </row>
    <row r="338" spans="1:6" s="697" customFormat="1" ht="12.75">
      <c r="A338" s="203"/>
      <c r="B338" s="203"/>
      <c r="C338" s="206">
        <v>326</v>
      </c>
      <c r="D338" s="856" t="s">
        <v>1119</v>
      </c>
      <c r="E338" s="856" t="s">
        <v>1120</v>
      </c>
      <c r="F338" s="712"/>
    </row>
    <row r="339" spans="1:6" s="697" customFormat="1" ht="12.75">
      <c r="A339" s="203"/>
      <c r="B339" s="203"/>
      <c r="C339" s="206">
        <v>327</v>
      </c>
      <c r="D339" s="856" t="s">
        <v>1121</v>
      </c>
      <c r="E339" s="856" t="s">
        <v>1122</v>
      </c>
      <c r="F339" s="712"/>
    </row>
    <row r="340" spans="1:6" s="697" customFormat="1" ht="12.75">
      <c r="A340" s="203"/>
      <c r="B340" s="203"/>
      <c r="C340" s="206">
        <v>328</v>
      </c>
      <c r="D340" s="856" t="s">
        <v>429</v>
      </c>
      <c r="E340" s="856" t="s">
        <v>1123</v>
      </c>
      <c r="F340" s="712"/>
    </row>
    <row r="341" spans="1:6" s="697" customFormat="1" ht="12.75">
      <c r="A341" s="203"/>
      <c r="B341" s="203"/>
      <c r="C341" s="206">
        <v>329</v>
      </c>
      <c r="D341" s="856" t="s">
        <v>462</v>
      </c>
      <c r="E341" s="856" t="s">
        <v>1000</v>
      </c>
      <c r="F341" s="712"/>
    </row>
    <row r="342" spans="1:6" s="697" customFormat="1" ht="12.75">
      <c r="A342" s="203"/>
      <c r="B342" s="203"/>
      <c r="C342" s="206">
        <v>330</v>
      </c>
      <c r="D342" s="856" t="s">
        <v>1124</v>
      </c>
      <c r="E342" s="856" t="s">
        <v>821</v>
      </c>
      <c r="F342" s="712"/>
    </row>
    <row r="343" spans="1:6" s="697" customFormat="1" ht="12.75">
      <c r="A343" s="203"/>
      <c r="B343" s="203"/>
      <c r="C343" s="206">
        <v>331</v>
      </c>
      <c r="D343" s="856" t="s">
        <v>446</v>
      </c>
      <c r="E343" s="856" t="s">
        <v>1125</v>
      </c>
      <c r="F343" s="712"/>
    </row>
    <row r="344" spans="1:6" s="661" customFormat="1" ht="12.75">
      <c r="A344" s="203"/>
      <c r="B344" s="203"/>
      <c r="C344" s="206">
        <v>332</v>
      </c>
      <c r="D344" s="856" t="s">
        <v>436</v>
      </c>
      <c r="E344" s="856" t="s">
        <v>431</v>
      </c>
      <c r="F344" s="712"/>
    </row>
    <row r="345" spans="1:6" s="661" customFormat="1" ht="12.75">
      <c r="A345" s="203"/>
      <c r="B345" s="203"/>
      <c r="C345" s="206">
        <v>333</v>
      </c>
      <c r="D345" s="856" t="s">
        <v>641</v>
      </c>
      <c r="E345" s="856" t="s">
        <v>1126</v>
      </c>
      <c r="F345" s="712"/>
    </row>
    <row r="346" spans="1:6" s="661" customFormat="1" ht="12.75">
      <c r="A346" s="203"/>
      <c r="B346" s="203"/>
      <c r="C346" s="206">
        <v>334</v>
      </c>
      <c r="D346" s="856" t="s">
        <v>1127</v>
      </c>
      <c r="E346" s="856" t="s">
        <v>1128</v>
      </c>
      <c r="F346" s="712"/>
    </row>
    <row r="347" spans="1:6" s="661" customFormat="1" ht="12.75">
      <c r="A347" s="203"/>
      <c r="B347" s="203"/>
      <c r="C347" s="206">
        <v>335</v>
      </c>
      <c r="D347" s="856" t="s">
        <v>429</v>
      </c>
      <c r="E347" s="856" t="s">
        <v>1129</v>
      </c>
      <c r="F347" s="712"/>
    </row>
    <row r="348" spans="1:6" s="661" customFormat="1" ht="12.75">
      <c r="A348" s="203"/>
      <c r="B348" s="203"/>
      <c r="C348" s="206">
        <v>336</v>
      </c>
      <c r="D348" s="856" t="s">
        <v>446</v>
      </c>
      <c r="E348" s="856"/>
      <c r="F348" s="712"/>
    </row>
    <row r="349" spans="1:6" s="661" customFormat="1" ht="12.75">
      <c r="A349" s="203"/>
      <c r="B349" s="203"/>
      <c r="C349" s="206">
        <v>337</v>
      </c>
      <c r="D349" s="856" t="s">
        <v>429</v>
      </c>
      <c r="E349" s="856" t="s">
        <v>1130</v>
      </c>
      <c r="F349" s="712"/>
    </row>
    <row r="350" spans="1:6" s="661" customFormat="1" ht="12.75">
      <c r="A350" s="203"/>
      <c r="B350" s="203"/>
      <c r="C350" s="206">
        <v>338</v>
      </c>
      <c r="D350" s="856" t="s">
        <v>1131</v>
      </c>
      <c r="E350" s="856" t="s">
        <v>1132</v>
      </c>
      <c r="F350" s="712"/>
    </row>
    <row r="351" spans="1:6" s="661" customFormat="1" ht="12.75">
      <c r="A351" s="203"/>
      <c r="B351" s="203"/>
      <c r="C351" s="206">
        <v>339</v>
      </c>
      <c r="D351" s="856" t="s">
        <v>1133</v>
      </c>
      <c r="E351" s="856"/>
      <c r="F351" s="712"/>
    </row>
    <row r="352" spans="1:6" s="661" customFormat="1" ht="12.75">
      <c r="A352" s="203"/>
      <c r="B352" s="203"/>
      <c r="C352" s="206">
        <v>340</v>
      </c>
      <c r="D352" s="856" t="s">
        <v>1134</v>
      </c>
      <c r="E352" s="856" t="s">
        <v>32</v>
      </c>
      <c r="F352" s="712"/>
    </row>
    <row r="353" spans="1:6" s="661" customFormat="1" ht="12.75">
      <c r="A353" s="203"/>
      <c r="B353" s="203"/>
      <c r="C353" s="206">
        <v>341</v>
      </c>
      <c r="D353" s="856" t="s">
        <v>1135</v>
      </c>
      <c r="E353" s="856"/>
      <c r="F353" s="712"/>
    </row>
    <row r="354" spans="1:6" s="661" customFormat="1" ht="12.75">
      <c r="A354" s="203"/>
      <c r="B354" s="203"/>
      <c r="C354" s="206">
        <v>342</v>
      </c>
      <c r="D354" s="856" t="s">
        <v>1136</v>
      </c>
      <c r="E354" s="856" t="s">
        <v>1069</v>
      </c>
      <c r="F354" s="712"/>
    </row>
    <row r="355" spans="1:6" s="661" customFormat="1" ht="12.75">
      <c r="A355" s="203"/>
      <c r="B355" s="203"/>
      <c r="C355" s="206">
        <v>343</v>
      </c>
      <c r="D355" s="856" t="s">
        <v>462</v>
      </c>
      <c r="E355" s="856" t="s">
        <v>32</v>
      </c>
      <c r="F355" s="712"/>
    </row>
    <row r="356" spans="1:6" s="661" customFormat="1" ht="12.75">
      <c r="A356" s="203"/>
      <c r="B356" s="203"/>
      <c r="C356" s="206">
        <v>344</v>
      </c>
      <c r="D356" s="856" t="s">
        <v>1137</v>
      </c>
      <c r="E356" s="856" t="s">
        <v>666</v>
      </c>
      <c r="F356" s="712"/>
    </row>
    <row r="357" spans="1:6" s="661" customFormat="1" ht="12.75">
      <c r="A357" s="203"/>
      <c r="B357" s="203"/>
      <c r="C357" s="206">
        <v>345</v>
      </c>
      <c r="D357" s="856" t="s">
        <v>467</v>
      </c>
      <c r="E357" s="856" t="s">
        <v>1091</v>
      </c>
      <c r="F357" s="712"/>
    </row>
    <row r="358" spans="1:6" s="661" customFormat="1" ht="12.75">
      <c r="A358" s="203"/>
      <c r="B358" s="203"/>
      <c r="C358" s="206">
        <v>346</v>
      </c>
      <c r="D358" s="856" t="s">
        <v>1138</v>
      </c>
      <c r="E358" s="856" t="s">
        <v>1139</v>
      </c>
      <c r="F358" s="712"/>
    </row>
    <row r="359" spans="1:6" s="661" customFormat="1" ht="12.75">
      <c r="A359" s="203"/>
      <c r="B359" s="203"/>
      <c r="C359" s="206">
        <v>347</v>
      </c>
      <c r="D359" s="856" t="s">
        <v>1140</v>
      </c>
      <c r="E359" s="856" t="s">
        <v>1141</v>
      </c>
      <c r="F359" s="712"/>
    </row>
    <row r="360" spans="1:6" s="661" customFormat="1" ht="12.75">
      <c r="A360" s="203"/>
      <c r="B360" s="203"/>
      <c r="C360" s="206">
        <v>348</v>
      </c>
      <c r="D360" s="856" t="s">
        <v>429</v>
      </c>
      <c r="E360" s="856" t="s">
        <v>1142</v>
      </c>
      <c r="F360" s="712"/>
    </row>
    <row r="361" spans="1:6" s="661" customFormat="1" ht="12.75">
      <c r="A361" s="203"/>
      <c r="B361" s="203"/>
      <c r="C361" s="206">
        <v>349</v>
      </c>
      <c r="D361" s="856" t="s">
        <v>1143</v>
      </c>
      <c r="E361" s="856"/>
      <c r="F361" s="712"/>
    </row>
    <row r="362" spans="1:6" s="661" customFormat="1" ht="12.75">
      <c r="A362" s="203"/>
      <c r="B362" s="203"/>
      <c r="C362" s="206">
        <v>350</v>
      </c>
      <c r="D362" s="856" t="s">
        <v>1144</v>
      </c>
      <c r="E362" s="856" t="s">
        <v>431</v>
      </c>
      <c r="F362" s="712"/>
    </row>
    <row r="363" spans="1:6" s="661" customFormat="1" ht="12.75">
      <c r="A363" s="203"/>
      <c r="B363" s="203"/>
      <c r="C363" s="206">
        <v>351</v>
      </c>
      <c r="D363" s="856" t="s">
        <v>462</v>
      </c>
      <c r="E363" s="856" t="s">
        <v>1145</v>
      </c>
      <c r="F363" s="712"/>
    </row>
    <row r="364" spans="1:6" s="661" customFormat="1" ht="12.75">
      <c r="A364" s="203"/>
      <c r="B364" s="203"/>
      <c r="C364" s="206">
        <v>352</v>
      </c>
      <c r="D364" s="856" t="s">
        <v>429</v>
      </c>
      <c r="E364" s="856" t="s">
        <v>1146</v>
      </c>
      <c r="F364" s="712"/>
    </row>
    <row r="365" spans="1:6" s="661" customFormat="1" ht="12.75">
      <c r="A365" s="203"/>
      <c r="B365" s="203"/>
      <c r="C365" s="206">
        <v>353</v>
      </c>
      <c r="D365" s="856" t="s">
        <v>953</v>
      </c>
      <c r="E365" s="856" t="s">
        <v>413</v>
      </c>
      <c r="F365" s="712"/>
    </row>
    <row r="366" spans="1:6" s="661" customFormat="1" ht="12.75">
      <c r="A366" s="203"/>
      <c r="B366" s="203"/>
      <c r="C366" s="206">
        <v>354</v>
      </c>
      <c r="D366" s="856" t="s">
        <v>1147</v>
      </c>
      <c r="E366" s="856"/>
      <c r="F366" s="712"/>
    </row>
    <row r="367" spans="1:6" s="661" customFormat="1" ht="12.75">
      <c r="A367" s="203"/>
      <c r="B367" s="203"/>
      <c r="C367" s="206">
        <v>355</v>
      </c>
      <c r="D367" s="856" t="s">
        <v>436</v>
      </c>
      <c r="E367" s="856" t="s">
        <v>45</v>
      </c>
      <c r="F367" s="712"/>
    </row>
    <row r="368" spans="1:6" s="661" customFormat="1" ht="12.75">
      <c r="A368" s="203"/>
      <c r="B368" s="203"/>
      <c r="C368" s="206">
        <v>356</v>
      </c>
      <c r="D368" s="856" t="s">
        <v>436</v>
      </c>
      <c r="E368" s="856" t="s">
        <v>95</v>
      </c>
      <c r="F368" s="712"/>
    </row>
    <row r="369" spans="1:6" s="661" customFormat="1" ht="12.75">
      <c r="A369" s="203"/>
      <c r="B369" s="203"/>
      <c r="C369" s="206">
        <v>357</v>
      </c>
      <c r="D369" s="856" t="s">
        <v>436</v>
      </c>
      <c r="E369" s="856" t="s">
        <v>1148</v>
      </c>
      <c r="F369" s="712"/>
    </row>
    <row r="370" spans="1:6" s="661" customFormat="1" ht="12.75">
      <c r="A370" s="203"/>
      <c r="B370" s="203"/>
      <c r="C370" s="206">
        <v>358</v>
      </c>
      <c r="D370" s="856" t="s">
        <v>992</v>
      </c>
      <c r="E370" s="856"/>
      <c r="F370" s="712"/>
    </row>
    <row r="371" spans="1:6" s="661" customFormat="1" ht="12.75">
      <c r="A371" s="203"/>
      <c r="B371" s="203"/>
      <c r="C371" s="206">
        <v>359</v>
      </c>
      <c r="D371" s="856" t="s">
        <v>646</v>
      </c>
      <c r="E371" s="856"/>
      <c r="F371" s="712"/>
    </row>
    <row r="372" spans="1:6" s="661" customFormat="1" ht="12.75">
      <c r="A372" s="203"/>
      <c r="B372" s="203"/>
      <c r="C372" s="206">
        <v>360</v>
      </c>
      <c r="D372" s="856" t="s">
        <v>1149</v>
      </c>
      <c r="E372" s="856"/>
      <c r="F372" s="712"/>
    </row>
    <row r="373" spans="1:6" s="661" customFormat="1" ht="12.75">
      <c r="A373" s="203"/>
      <c r="B373" s="203"/>
      <c r="C373" s="206">
        <v>361</v>
      </c>
      <c r="D373" s="856" t="s">
        <v>446</v>
      </c>
      <c r="E373" s="856" t="s">
        <v>461</v>
      </c>
      <c r="F373" s="712"/>
    </row>
    <row r="374" spans="1:6" s="661" customFormat="1" ht="12.75">
      <c r="A374" s="203"/>
      <c r="B374" s="203"/>
      <c r="C374" s="206">
        <v>362</v>
      </c>
      <c r="D374" s="856" t="s">
        <v>436</v>
      </c>
      <c r="E374" s="856"/>
      <c r="F374" s="712"/>
    </row>
    <row r="375" spans="1:6" s="661" customFormat="1" ht="12.75">
      <c r="A375" s="203"/>
      <c r="B375" s="203"/>
      <c r="C375" s="206">
        <v>363</v>
      </c>
      <c r="D375" s="856" t="s">
        <v>438</v>
      </c>
      <c r="E375" s="856" t="s">
        <v>657</v>
      </c>
      <c r="F375" s="712"/>
    </row>
    <row r="376" spans="1:6" s="661" customFormat="1" ht="12.75">
      <c r="A376" s="203"/>
      <c r="B376" s="203"/>
      <c r="C376" s="206">
        <v>364</v>
      </c>
      <c r="D376" s="856" t="s">
        <v>920</v>
      </c>
      <c r="E376" s="856" t="s">
        <v>1150</v>
      </c>
      <c r="F376" s="712"/>
    </row>
    <row r="377" spans="1:6" s="661" customFormat="1" ht="12.75">
      <c r="A377" s="203"/>
      <c r="B377" s="203"/>
      <c r="C377" s="206">
        <v>365</v>
      </c>
      <c r="D377" s="856" t="s">
        <v>457</v>
      </c>
      <c r="E377" s="856" t="s">
        <v>1151</v>
      </c>
      <c r="F377" s="712"/>
    </row>
    <row r="378" spans="1:6" s="661" customFormat="1" ht="12.75">
      <c r="A378" s="203"/>
      <c r="B378" s="203"/>
      <c r="C378" s="206">
        <v>366</v>
      </c>
      <c r="D378" s="856" t="s">
        <v>457</v>
      </c>
      <c r="E378" s="856" t="s">
        <v>45</v>
      </c>
      <c r="F378" s="712"/>
    </row>
    <row r="379" spans="1:6" s="661" customFormat="1" ht="12.75">
      <c r="A379" s="203"/>
      <c r="B379" s="203"/>
      <c r="C379" s="206">
        <v>367</v>
      </c>
      <c r="D379" s="856" t="s">
        <v>1152</v>
      </c>
      <c r="E379" s="856" t="s">
        <v>1153</v>
      </c>
      <c r="F379" s="712"/>
    </row>
    <row r="380" spans="1:6" s="661" customFormat="1" ht="12.75">
      <c r="A380" s="203"/>
      <c r="B380" s="203"/>
      <c r="C380" s="206">
        <v>368</v>
      </c>
      <c r="D380" s="856" t="s">
        <v>424</v>
      </c>
      <c r="E380" s="856" t="s">
        <v>45</v>
      </c>
      <c r="F380" s="712"/>
    </row>
    <row r="381" spans="1:6" s="661" customFormat="1" ht="12.75">
      <c r="A381" s="203"/>
      <c r="B381" s="203"/>
      <c r="C381" s="206">
        <v>369</v>
      </c>
      <c r="D381" s="856" t="s">
        <v>1154</v>
      </c>
      <c r="E381" s="856" t="s">
        <v>95</v>
      </c>
      <c r="F381" s="712"/>
    </row>
    <row r="382" spans="1:6" s="661" customFormat="1" ht="12.75">
      <c r="A382" s="203"/>
      <c r="B382" s="203"/>
      <c r="C382" s="206">
        <v>370</v>
      </c>
      <c r="D382" s="856" t="s">
        <v>1155</v>
      </c>
      <c r="E382" s="856" t="s">
        <v>431</v>
      </c>
      <c r="F382" s="712"/>
    </row>
    <row r="383" spans="1:6" s="661" customFormat="1" ht="12.75">
      <c r="A383" s="203"/>
      <c r="B383" s="203"/>
      <c r="C383" s="206">
        <v>371</v>
      </c>
      <c r="D383" s="856" t="s">
        <v>1156</v>
      </c>
      <c r="E383" s="856"/>
      <c r="F383" s="712"/>
    </row>
    <row r="384" spans="1:6" s="661" customFormat="1" ht="12.75">
      <c r="A384" s="203"/>
      <c r="B384" s="203"/>
      <c r="C384" s="206">
        <v>372</v>
      </c>
      <c r="D384" s="856" t="s">
        <v>986</v>
      </c>
      <c r="E384" s="856" t="s">
        <v>442</v>
      </c>
      <c r="F384" s="712"/>
    </row>
    <row r="385" spans="1:6" s="661" customFormat="1" ht="12.75">
      <c r="A385" s="203"/>
      <c r="B385" s="203"/>
      <c r="C385" s="206">
        <v>373</v>
      </c>
      <c r="D385" s="856" t="s">
        <v>1157</v>
      </c>
      <c r="E385" s="856" t="s">
        <v>1158</v>
      </c>
      <c r="F385" s="712"/>
    </row>
    <row r="386" spans="1:6" s="661" customFormat="1" ht="12.75">
      <c r="A386" s="203"/>
      <c r="B386" s="203"/>
      <c r="C386" s="206">
        <v>374</v>
      </c>
      <c r="D386" s="856" t="s">
        <v>1159</v>
      </c>
      <c r="E386" s="856" t="s">
        <v>1160</v>
      </c>
      <c r="F386" s="712"/>
    </row>
    <row r="387" spans="1:6" s="661" customFormat="1" ht="12.75">
      <c r="A387" s="203"/>
      <c r="B387" s="203"/>
      <c r="C387" s="206">
        <v>375</v>
      </c>
      <c r="D387" s="856" t="s">
        <v>1161</v>
      </c>
      <c r="E387" s="856" t="s">
        <v>1162</v>
      </c>
      <c r="F387" s="712"/>
    </row>
    <row r="388" spans="1:6" s="661" customFormat="1" ht="12.75">
      <c r="A388" s="203"/>
      <c r="B388" s="203"/>
      <c r="C388" s="206">
        <v>376</v>
      </c>
      <c r="D388" s="856" t="s">
        <v>429</v>
      </c>
      <c r="E388" s="856" t="s">
        <v>1005</v>
      </c>
      <c r="F388" s="712"/>
    </row>
    <row r="389" spans="1:6" s="661" customFormat="1" ht="12.75">
      <c r="A389" s="203"/>
      <c r="B389" s="203"/>
      <c r="C389" s="206">
        <v>377</v>
      </c>
      <c r="D389" s="856" t="s">
        <v>1163</v>
      </c>
      <c r="E389" s="856" t="s">
        <v>648</v>
      </c>
      <c r="F389" s="712"/>
    </row>
    <row r="390" spans="1:6" s="661" customFormat="1" ht="12.75">
      <c r="A390" s="203"/>
      <c r="B390" s="203"/>
      <c r="C390" s="206">
        <v>378</v>
      </c>
      <c r="D390" s="856" t="s">
        <v>1164</v>
      </c>
      <c r="E390" s="856" t="s">
        <v>1165</v>
      </c>
      <c r="F390" s="712"/>
    </row>
    <row r="391" spans="1:6" s="661" customFormat="1" ht="12.75">
      <c r="A391" s="203"/>
      <c r="B391" s="203"/>
      <c r="C391" s="206">
        <v>379</v>
      </c>
      <c r="D391" s="856" t="s">
        <v>656</v>
      </c>
      <c r="E391" s="856" t="s">
        <v>851</v>
      </c>
      <c r="F391" s="712"/>
    </row>
    <row r="392" spans="1:6" s="661" customFormat="1" ht="12.75">
      <c r="A392" s="203"/>
      <c r="B392" s="203"/>
      <c r="C392" s="206">
        <v>380</v>
      </c>
      <c r="D392" s="856" t="s">
        <v>1166</v>
      </c>
      <c r="E392" s="856" t="s">
        <v>431</v>
      </c>
      <c r="F392" s="712"/>
    </row>
    <row r="393" spans="1:6" s="661" customFormat="1" ht="12.75">
      <c r="A393" s="203"/>
      <c r="B393" s="203"/>
      <c r="C393" s="206">
        <v>381</v>
      </c>
      <c r="D393" s="856" t="s">
        <v>444</v>
      </c>
      <c r="E393" s="856" t="s">
        <v>1167</v>
      </c>
      <c r="F393" s="712"/>
    </row>
    <row r="394" spans="1:6" s="661" customFormat="1" ht="12.75">
      <c r="A394" s="203"/>
      <c r="B394" s="203"/>
      <c r="C394" s="206">
        <v>382</v>
      </c>
      <c r="D394" s="856" t="s">
        <v>438</v>
      </c>
      <c r="E394" s="856"/>
      <c r="F394" s="712"/>
    </row>
    <row r="395" spans="1:6" s="661" customFormat="1" ht="12.75">
      <c r="A395" s="203"/>
      <c r="B395" s="203"/>
      <c r="C395" s="206">
        <v>383</v>
      </c>
      <c r="D395" s="856" t="s">
        <v>454</v>
      </c>
      <c r="E395" s="856" t="s">
        <v>832</v>
      </c>
      <c r="F395" s="712"/>
    </row>
    <row r="396" spans="1:6" s="661" customFormat="1" ht="12.75">
      <c r="A396" s="203"/>
      <c r="B396" s="203"/>
      <c r="C396" s="206">
        <v>384</v>
      </c>
      <c r="D396" s="856" t="s">
        <v>440</v>
      </c>
      <c r="E396" s="856"/>
      <c r="F396" s="712"/>
    </row>
    <row r="397" spans="1:6" s="661" customFormat="1" ht="12.75">
      <c r="A397" s="203"/>
      <c r="B397" s="203"/>
      <c r="C397" s="206">
        <v>385</v>
      </c>
      <c r="D397" s="856" t="s">
        <v>1168</v>
      </c>
      <c r="E397" s="856" t="s">
        <v>1169</v>
      </c>
      <c r="F397" s="712"/>
    </row>
    <row r="398" spans="1:6" s="661" customFormat="1" ht="12.75">
      <c r="A398" s="203"/>
      <c r="B398" s="203"/>
      <c r="C398" s="206">
        <v>386</v>
      </c>
      <c r="D398" s="856" t="s">
        <v>448</v>
      </c>
      <c r="E398" s="856" t="s">
        <v>1170</v>
      </c>
      <c r="F398" s="712"/>
    </row>
    <row r="399" spans="1:6" s="661" customFormat="1" ht="25.5">
      <c r="A399" s="203"/>
      <c r="B399" s="203"/>
      <c r="C399" s="206">
        <v>387</v>
      </c>
      <c r="D399" s="856" t="s">
        <v>1171</v>
      </c>
      <c r="E399" s="856" t="s">
        <v>1172</v>
      </c>
      <c r="F399" s="712"/>
    </row>
    <row r="400" spans="1:6" s="661" customFormat="1" ht="12.75">
      <c r="A400" s="203"/>
      <c r="B400" s="203"/>
      <c r="C400" s="206">
        <v>388</v>
      </c>
      <c r="D400" s="856" t="s">
        <v>1173</v>
      </c>
      <c r="E400" s="856" t="s">
        <v>369</v>
      </c>
      <c r="F400" s="712"/>
    </row>
    <row r="401" spans="1:6" s="661" customFormat="1" ht="12.75">
      <c r="A401" s="203"/>
      <c r="B401" s="203"/>
      <c r="C401" s="206">
        <v>389</v>
      </c>
      <c r="D401" s="856" t="s">
        <v>1174</v>
      </c>
      <c r="E401" s="856" t="s">
        <v>1175</v>
      </c>
      <c r="F401" s="712"/>
    </row>
    <row r="402" spans="1:6" s="661" customFormat="1" ht="12.75">
      <c r="A402" s="203"/>
      <c r="B402" s="203"/>
      <c r="C402" s="206">
        <v>390</v>
      </c>
      <c r="D402" s="856" t="s">
        <v>1176</v>
      </c>
      <c r="E402" s="856"/>
      <c r="F402" s="712"/>
    </row>
    <row r="403" spans="1:6" s="661" customFormat="1" ht="12.75">
      <c r="A403" s="203"/>
      <c r="B403" s="203"/>
      <c r="C403" s="206">
        <v>391</v>
      </c>
      <c r="D403" s="856" t="s">
        <v>986</v>
      </c>
      <c r="E403" s="856" t="s">
        <v>1099</v>
      </c>
      <c r="F403" s="712"/>
    </row>
    <row r="404" spans="1:6" s="661" customFormat="1" ht="12.75">
      <c r="A404" s="203"/>
      <c r="B404" s="203"/>
      <c r="C404" s="206">
        <v>392</v>
      </c>
      <c r="D404" s="856" t="s">
        <v>1177</v>
      </c>
      <c r="E404" s="856" t="s">
        <v>1178</v>
      </c>
      <c r="F404" s="712"/>
    </row>
    <row r="405" spans="1:6" s="661" customFormat="1" ht="12.75">
      <c r="A405" s="203"/>
      <c r="B405" s="203"/>
      <c r="C405" s="206">
        <v>393</v>
      </c>
      <c r="D405" s="856" t="s">
        <v>441</v>
      </c>
      <c r="E405" s="856" t="s">
        <v>1179</v>
      </c>
      <c r="F405" s="712"/>
    </row>
    <row r="406" spans="1:6" s="661" customFormat="1" ht="12.75">
      <c r="A406" s="203"/>
      <c r="B406" s="203"/>
      <c r="C406" s="206">
        <v>394</v>
      </c>
      <c r="D406" s="856" t="s">
        <v>1079</v>
      </c>
      <c r="E406" s="856" t="s">
        <v>32</v>
      </c>
      <c r="F406" s="712"/>
    </row>
    <row r="407" spans="1:6" s="661" customFormat="1" ht="12.75">
      <c r="A407" s="203"/>
      <c r="B407" s="203"/>
      <c r="C407" s="206">
        <v>395</v>
      </c>
      <c r="D407" s="856" t="s">
        <v>1180</v>
      </c>
      <c r="E407" s="856" t="s">
        <v>1145</v>
      </c>
      <c r="F407" s="712"/>
    </row>
    <row r="408" spans="1:6" s="661" customFormat="1" ht="12.75">
      <c r="A408" s="203"/>
      <c r="B408" s="203"/>
      <c r="C408" s="206">
        <v>396</v>
      </c>
      <c r="D408" s="856" t="s">
        <v>637</v>
      </c>
      <c r="E408" s="856" t="s">
        <v>1181</v>
      </c>
      <c r="F408" s="712"/>
    </row>
    <row r="409" spans="1:6" s="661" customFormat="1" ht="12.75">
      <c r="A409" s="203"/>
      <c r="B409" s="203"/>
      <c r="C409" s="206">
        <v>397</v>
      </c>
      <c r="D409" s="856" t="s">
        <v>429</v>
      </c>
      <c r="E409" s="856" t="s">
        <v>1182</v>
      </c>
      <c r="F409" s="712"/>
    </row>
    <row r="410" spans="1:6" s="661" customFormat="1" ht="12.75">
      <c r="A410" s="203"/>
      <c r="B410" s="203"/>
      <c r="C410" s="206">
        <v>398</v>
      </c>
      <c r="D410" s="856" t="s">
        <v>1183</v>
      </c>
      <c r="E410" s="856" t="s">
        <v>431</v>
      </c>
      <c r="F410" s="712"/>
    </row>
    <row r="411" spans="1:6" s="661" customFormat="1" ht="12.75">
      <c r="A411" s="203"/>
      <c r="B411" s="203"/>
      <c r="C411" s="206">
        <v>399</v>
      </c>
      <c r="D411" s="856" t="s">
        <v>1184</v>
      </c>
      <c r="E411" s="856"/>
      <c r="F411" s="712"/>
    </row>
    <row r="412" spans="1:6" s="661" customFormat="1" ht="12.75">
      <c r="A412" s="203"/>
      <c r="B412" s="203"/>
      <c r="C412" s="206">
        <v>400</v>
      </c>
      <c r="D412" s="856" t="s">
        <v>454</v>
      </c>
      <c r="E412" s="856" t="s">
        <v>1185</v>
      </c>
      <c r="F412" s="712"/>
    </row>
    <row r="413" spans="1:6" s="661" customFormat="1" ht="12.75">
      <c r="A413" s="203"/>
      <c r="B413" s="203"/>
      <c r="C413" s="206">
        <v>401</v>
      </c>
      <c r="D413" s="856" t="s">
        <v>438</v>
      </c>
      <c r="E413" s="856" t="s">
        <v>460</v>
      </c>
      <c r="F413" s="712"/>
    </row>
    <row r="414" spans="1:6" s="661" customFormat="1" ht="12.75">
      <c r="A414" s="203"/>
      <c r="B414" s="203"/>
      <c r="C414" s="206">
        <v>402</v>
      </c>
      <c r="D414" s="856" t="s">
        <v>429</v>
      </c>
      <c r="E414" s="856" t="s">
        <v>1099</v>
      </c>
      <c r="F414" s="712"/>
    </row>
    <row r="415" spans="1:6" s="661" customFormat="1" ht="12.75">
      <c r="A415" s="203"/>
      <c r="B415" s="203"/>
      <c r="C415" s="206">
        <v>403</v>
      </c>
      <c r="D415" s="856" t="s">
        <v>451</v>
      </c>
      <c r="E415" s="856" t="s">
        <v>437</v>
      </c>
      <c r="F415" s="712"/>
    </row>
    <row r="416" spans="1:6" s="661" customFormat="1" ht="12.75">
      <c r="A416" s="203"/>
      <c r="B416" s="203"/>
      <c r="C416" s="206">
        <v>404</v>
      </c>
      <c r="D416" s="856" t="s">
        <v>664</v>
      </c>
      <c r="E416" s="856" t="s">
        <v>1186</v>
      </c>
      <c r="F416" s="712"/>
    </row>
    <row r="417" spans="1:6" s="661" customFormat="1" ht="12.75">
      <c r="A417" s="203"/>
      <c r="B417" s="203"/>
      <c r="C417" s="206">
        <v>405</v>
      </c>
      <c r="D417" s="856" t="s">
        <v>436</v>
      </c>
      <c r="E417" s="856" t="s">
        <v>1187</v>
      </c>
      <c r="F417" s="712"/>
    </row>
    <row r="418" spans="1:6" s="661" customFormat="1" ht="12.75">
      <c r="A418" s="203"/>
      <c r="B418" s="203"/>
      <c r="C418" s="206">
        <v>406</v>
      </c>
      <c r="D418" s="856" t="s">
        <v>1188</v>
      </c>
      <c r="E418" s="856" t="s">
        <v>1189</v>
      </c>
      <c r="F418" s="712"/>
    </row>
    <row r="419" spans="1:6" s="661" customFormat="1" ht="12.75">
      <c r="A419" s="203"/>
      <c r="B419" s="203"/>
      <c r="C419" s="206">
        <v>407</v>
      </c>
      <c r="D419" s="856" t="s">
        <v>441</v>
      </c>
      <c r="E419" s="856" t="s">
        <v>1190</v>
      </c>
      <c r="F419" s="712"/>
    </row>
    <row r="420" spans="1:6" s="661" customFormat="1" ht="12.75">
      <c r="A420" s="203"/>
      <c r="B420" s="203"/>
      <c r="C420" s="206">
        <v>408</v>
      </c>
      <c r="D420" s="856" t="s">
        <v>429</v>
      </c>
      <c r="E420" s="856" t="s">
        <v>1191</v>
      </c>
      <c r="F420" s="712"/>
    </row>
    <row r="421" spans="1:6" s="661" customFormat="1" ht="25.5">
      <c r="A421" s="203"/>
      <c r="B421" s="203"/>
      <c r="C421" s="206">
        <v>409</v>
      </c>
      <c r="D421" s="856" t="s">
        <v>1192</v>
      </c>
      <c r="E421" s="856"/>
      <c r="F421" s="712"/>
    </row>
    <row r="422" spans="1:6" s="661" customFormat="1" ht="12.75">
      <c r="A422" s="203"/>
      <c r="B422" s="203"/>
      <c r="C422" s="206">
        <v>410</v>
      </c>
      <c r="D422" s="856" t="s">
        <v>429</v>
      </c>
      <c r="E422" s="856" t="s">
        <v>45</v>
      </c>
      <c r="F422" s="712"/>
    </row>
    <row r="423" spans="1:6" s="661" customFormat="1" ht="12.75">
      <c r="A423" s="203"/>
      <c r="B423" s="203"/>
      <c r="C423" s="206">
        <v>411</v>
      </c>
      <c r="D423" s="856" t="s">
        <v>436</v>
      </c>
      <c r="E423" s="856" t="s">
        <v>45</v>
      </c>
      <c r="F423" s="712"/>
    </row>
    <row r="424" spans="1:6" s="661" customFormat="1" ht="12.75">
      <c r="A424" s="203"/>
      <c r="B424" s="203"/>
      <c r="C424" s="206">
        <v>412</v>
      </c>
      <c r="D424" s="856" t="s">
        <v>665</v>
      </c>
      <c r="E424" s="856" t="s">
        <v>1193</v>
      </c>
      <c r="F424" s="712"/>
    </row>
    <row r="425" spans="1:6" s="661" customFormat="1" ht="12.75">
      <c r="A425" s="203"/>
      <c r="B425" s="203"/>
      <c r="C425" s="206">
        <v>413</v>
      </c>
      <c r="D425" s="856" t="s">
        <v>453</v>
      </c>
      <c r="E425" s="856" t="s">
        <v>1194</v>
      </c>
      <c r="F425" s="712"/>
    </row>
    <row r="426" spans="1:6" s="661" customFormat="1" ht="12.75">
      <c r="A426" s="203"/>
      <c r="B426" s="203"/>
      <c r="C426" s="206">
        <v>414</v>
      </c>
      <c r="D426" s="856" t="s">
        <v>652</v>
      </c>
      <c r="E426" s="856"/>
      <c r="F426" s="712"/>
    </row>
    <row r="427" spans="1:6" s="661" customFormat="1" ht="12.75">
      <c r="A427" s="203"/>
      <c r="B427" s="203"/>
      <c r="C427" s="206">
        <v>415</v>
      </c>
      <c r="D427" s="856" t="s">
        <v>1195</v>
      </c>
      <c r="E427" s="856" t="s">
        <v>1196</v>
      </c>
      <c r="F427" s="712"/>
    </row>
    <row r="428" spans="1:6" s="661" customFormat="1" ht="12.75">
      <c r="A428" s="203"/>
      <c r="B428" s="203"/>
      <c r="C428" s="206">
        <v>416</v>
      </c>
      <c r="D428" s="856" t="s">
        <v>640</v>
      </c>
      <c r="E428" s="856" t="s">
        <v>912</v>
      </c>
      <c r="F428" s="712"/>
    </row>
    <row r="429" spans="1:6" s="661" customFormat="1" ht="12.75">
      <c r="A429" s="203"/>
      <c r="B429" s="203"/>
      <c r="C429" s="206">
        <v>417</v>
      </c>
      <c r="D429" s="856" t="s">
        <v>441</v>
      </c>
      <c r="E429" s="856" t="s">
        <v>1197</v>
      </c>
      <c r="F429" s="712"/>
    </row>
    <row r="430" spans="1:6" s="661" customFormat="1" ht="12.75">
      <c r="A430" s="203"/>
      <c r="B430" s="203"/>
      <c r="C430" s="206">
        <v>418</v>
      </c>
      <c r="D430" s="856" t="s">
        <v>438</v>
      </c>
      <c r="E430" s="856" t="s">
        <v>1198</v>
      </c>
      <c r="F430" s="712"/>
    </row>
    <row r="431" spans="1:6" s="661" customFormat="1" ht="12.75">
      <c r="A431" s="203"/>
      <c r="B431" s="203"/>
      <c r="C431" s="206">
        <v>419</v>
      </c>
      <c r="D431" s="856" t="s">
        <v>1199</v>
      </c>
      <c r="E431" s="856" t="s">
        <v>1200</v>
      </c>
      <c r="F431" s="712"/>
    </row>
    <row r="432" spans="1:6" s="661" customFormat="1" ht="12.75">
      <c r="A432" s="203"/>
      <c r="B432" s="203"/>
      <c r="C432" s="206">
        <v>420</v>
      </c>
      <c r="D432" s="856" t="s">
        <v>429</v>
      </c>
      <c r="E432" s="856" t="s">
        <v>1201</v>
      </c>
      <c r="F432" s="712"/>
    </row>
    <row r="433" spans="1:6" s="661" customFormat="1" ht="12.75">
      <c r="A433" s="203"/>
      <c r="B433" s="203"/>
      <c r="C433" s="206">
        <v>421</v>
      </c>
      <c r="D433" s="856" t="s">
        <v>1202</v>
      </c>
      <c r="E433" s="856" t="s">
        <v>1203</v>
      </c>
      <c r="F433" s="712"/>
    </row>
    <row r="434" spans="1:6" s="661" customFormat="1" ht="12.75">
      <c r="A434" s="203"/>
      <c r="B434" s="203"/>
      <c r="C434" s="206">
        <v>422</v>
      </c>
      <c r="D434" s="856" t="s">
        <v>1204</v>
      </c>
      <c r="E434" s="856" t="s">
        <v>431</v>
      </c>
      <c r="F434" s="712"/>
    </row>
    <row r="435" spans="1:6" s="661" customFormat="1" ht="25.5">
      <c r="A435" s="203"/>
      <c r="B435" s="203"/>
      <c r="C435" s="206">
        <v>423</v>
      </c>
      <c r="D435" s="856" t="s">
        <v>1205</v>
      </c>
      <c r="E435" s="856"/>
      <c r="F435" s="712"/>
    </row>
    <row r="436" spans="1:6" s="661" customFormat="1" ht="12.75">
      <c r="A436" s="203"/>
      <c r="B436" s="203"/>
      <c r="C436" s="206">
        <v>424</v>
      </c>
      <c r="D436" s="856" t="s">
        <v>429</v>
      </c>
      <c r="E436" s="856" t="s">
        <v>1206</v>
      </c>
      <c r="F436" s="712"/>
    </row>
    <row r="437" spans="1:6" s="661" customFormat="1" ht="12.75">
      <c r="A437" s="203"/>
      <c r="B437" s="203"/>
      <c r="C437" s="206">
        <v>425</v>
      </c>
      <c r="D437" s="856" t="s">
        <v>1207</v>
      </c>
      <c r="E437" s="856" t="s">
        <v>1208</v>
      </c>
      <c r="F437" s="712"/>
    </row>
    <row r="438" spans="1:6" s="661" customFormat="1" ht="12.75">
      <c r="A438" s="203"/>
      <c r="B438" s="203"/>
      <c r="C438" s="206">
        <v>426</v>
      </c>
      <c r="D438" s="856" t="s">
        <v>429</v>
      </c>
      <c r="E438" s="856" t="s">
        <v>1209</v>
      </c>
      <c r="F438" s="712"/>
    </row>
    <row r="439" spans="1:6" s="661" customFormat="1" ht="12.75">
      <c r="A439" s="203"/>
      <c r="B439" s="203"/>
      <c r="C439" s="206">
        <v>427</v>
      </c>
      <c r="D439" s="856" t="s">
        <v>1210</v>
      </c>
      <c r="E439" s="856" t="s">
        <v>1211</v>
      </c>
      <c r="F439" s="712"/>
    </row>
    <row r="440" spans="1:6" s="661" customFormat="1" ht="12.75">
      <c r="A440" s="203"/>
      <c r="B440" s="203"/>
      <c r="C440" s="206">
        <v>428</v>
      </c>
      <c r="D440" s="856" t="s">
        <v>451</v>
      </c>
      <c r="E440" s="856" t="s">
        <v>1212</v>
      </c>
      <c r="F440" s="712"/>
    </row>
    <row r="441" spans="1:6" s="661" customFormat="1" ht="25.5">
      <c r="A441" s="203"/>
      <c r="B441" s="203"/>
      <c r="C441" s="206">
        <v>429</v>
      </c>
      <c r="D441" s="856" t="s">
        <v>466</v>
      </c>
      <c r="E441" s="856" t="s">
        <v>1213</v>
      </c>
      <c r="F441" s="712"/>
    </row>
    <row r="442" spans="1:6" s="661" customFormat="1" ht="12.75">
      <c r="A442" s="203"/>
      <c r="B442" s="203"/>
      <c r="C442" s="206">
        <v>430</v>
      </c>
      <c r="D442" s="856" t="s">
        <v>1214</v>
      </c>
      <c r="E442" s="856"/>
      <c r="F442" s="712"/>
    </row>
    <row r="443" spans="1:6" s="661" customFormat="1" ht="12.75">
      <c r="A443" s="203"/>
      <c r="B443" s="203"/>
      <c r="C443" s="206">
        <v>431</v>
      </c>
      <c r="D443" s="856" t="s">
        <v>966</v>
      </c>
      <c r="E443" s="856" t="s">
        <v>437</v>
      </c>
      <c r="F443" s="712"/>
    </row>
    <row r="444" spans="1:6" s="661" customFormat="1" ht="12.75">
      <c r="A444" s="203"/>
      <c r="B444" s="203"/>
      <c r="C444" s="206">
        <v>432</v>
      </c>
      <c r="D444" s="856" t="s">
        <v>1215</v>
      </c>
      <c r="E444" s="856" t="s">
        <v>1216</v>
      </c>
      <c r="F444" s="712"/>
    </row>
    <row r="445" spans="1:6" s="661" customFormat="1" ht="12.75">
      <c r="A445" s="203"/>
      <c r="B445" s="203"/>
      <c r="C445" s="206">
        <v>433</v>
      </c>
      <c r="D445" s="856" t="s">
        <v>470</v>
      </c>
      <c r="E445" s="856" t="s">
        <v>1217</v>
      </c>
      <c r="F445" s="712"/>
    </row>
    <row r="446" spans="1:6" s="661" customFormat="1" ht="12.75">
      <c r="A446" s="203"/>
      <c r="B446" s="203"/>
      <c r="C446" s="206">
        <v>434</v>
      </c>
      <c r="D446" s="856" t="s">
        <v>436</v>
      </c>
      <c r="E446" s="856" t="s">
        <v>45</v>
      </c>
      <c r="F446" s="712"/>
    </row>
    <row r="447" spans="1:6" s="661" customFormat="1" ht="12.75">
      <c r="A447" s="203"/>
      <c r="B447" s="203"/>
      <c r="C447" s="206">
        <v>435</v>
      </c>
      <c r="D447" s="856" t="s">
        <v>1218</v>
      </c>
      <c r="E447" s="856"/>
      <c r="F447" s="712"/>
    </row>
    <row r="448" spans="1:6" s="661" customFormat="1" ht="12.75">
      <c r="A448" s="203"/>
      <c r="B448" s="203"/>
      <c r="C448" s="206">
        <v>436</v>
      </c>
      <c r="D448" s="856" t="s">
        <v>1155</v>
      </c>
      <c r="E448" s="856" t="s">
        <v>423</v>
      </c>
      <c r="F448" s="712"/>
    </row>
    <row r="449" spans="1:6" s="661" customFormat="1" ht="12.75">
      <c r="A449" s="203"/>
      <c r="B449" s="203"/>
      <c r="C449" s="206">
        <v>437</v>
      </c>
      <c r="D449" s="856" t="s">
        <v>438</v>
      </c>
      <c r="E449" s="856" t="s">
        <v>639</v>
      </c>
      <c r="F449" s="712"/>
    </row>
    <row r="450" spans="1:6" s="661" customFormat="1" ht="12.75">
      <c r="A450" s="203"/>
      <c r="B450" s="203"/>
      <c r="C450" s="206">
        <v>438</v>
      </c>
      <c r="D450" s="856" t="s">
        <v>436</v>
      </c>
      <c r="E450" s="856" t="s">
        <v>1219</v>
      </c>
      <c r="F450" s="712"/>
    </row>
    <row r="451" spans="1:6" s="661" customFormat="1" ht="12.75">
      <c r="A451" s="203"/>
      <c r="B451" s="203"/>
      <c r="C451" s="206">
        <v>439</v>
      </c>
      <c r="D451" s="856" t="s">
        <v>1155</v>
      </c>
      <c r="E451" s="856" t="s">
        <v>45</v>
      </c>
      <c r="F451" s="712"/>
    </row>
    <row r="452" spans="1:6" s="661" customFormat="1" ht="12.75">
      <c r="A452" s="203"/>
      <c r="B452" s="203"/>
      <c r="C452" s="206">
        <v>440</v>
      </c>
      <c r="D452" s="856" t="s">
        <v>429</v>
      </c>
      <c r="E452" s="856" t="s">
        <v>647</v>
      </c>
      <c r="F452" s="712"/>
    </row>
    <row r="453" spans="1:6" s="661" customFormat="1" ht="12.75">
      <c r="A453" s="203"/>
      <c r="B453" s="203"/>
      <c r="C453" s="206">
        <v>441</v>
      </c>
      <c r="D453" s="856" t="s">
        <v>1220</v>
      </c>
      <c r="E453" s="856" t="s">
        <v>1221</v>
      </c>
      <c r="F453" s="712"/>
    </row>
    <row r="454" spans="1:6" s="661" customFormat="1" ht="12.75">
      <c r="A454" s="203"/>
      <c r="B454" s="203"/>
      <c r="C454" s="206">
        <v>442</v>
      </c>
      <c r="D454" s="856" t="s">
        <v>961</v>
      </c>
      <c r="E454" s="856" t="s">
        <v>32</v>
      </c>
      <c r="F454" s="712"/>
    </row>
    <row r="455" spans="1:6" s="661" customFormat="1" ht="12.75">
      <c r="A455" s="203"/>
      <c r="B455" s="203"/>
      <c r="C455" s="206">
        <v>443</v>
      </c>
      <c r="D455" s="856" t="s">
        <v>1222</v>
      </c>
      <c r="E455" s="856" t="s">
        <v>97</v>
      </c>
      <c r="F455" s="712"/>
    </row>
    <row r="456" spans="1:6" s="661" customFormat="1" ht="12.75">
      <c r="A456" s="203"/>
      <c r="B456" s="203"/>
      <c r="C456" s="206">
        <v>444</v>
      </c>
      <c r="D456" s="856" t="s">
        <v>1220</v>
      </c>
      <c r="E456" s="856"/>
      <c r="F456" s="712"/>
    </row>
    <row r="457" spans="1:6" s="661" customFormat="1" ht="12.75">
      <c r="A457" s="203"/>
      <c r="B457" s="203"/>
      <c r="C457" s="206">
        <v>445</v>
      </c>
      <c r="D457" s="856" t="s">
        <v>429</v>
      </c>
      <c r="E457" s="856" t="s">
        <v>434</v>
      </c>
      <c r="F457" s="712"/>
    </row>
    <row r="458" spans="1:6" s="661" customFormat="1" ht="12.75">
      <c r="A458" s="203"/>
      <c r="B458" s="203"/>
      <c r="C458" s="206">
        <v>446</v>
      </c>
      <c r="D458" s="856" t="s">
        <v>1223</v>
      </c>
      <c r="E458" s="856" t="s">
        <v>644</v>
      </c>
      <c r="F458" s="712"/>
    </row>
    <row r="459" spans="1:6" s="661" customFormat="1" ht="25.5">
      <c r="A459" s="203"/>
      <c r="B459" s="203"/>
      <c r="C459" s="206">
        <v>447</v>
      </c>
      <c r="D459" s="856" t="s">
        <v>933</v>
      </c>
      <c r="E459" s="856" t="s">
        <v>1224</v>
      </c>
      <c r="F459" s="712"/>
    </row>
    <row r="460" spans="1:6" s="661" customFormat="1" ht="12.75">
      <c r="A460" s="203"/>
      <c r="B460" s="203"/>
      <c r="C460" s="206">
        <v>448</v>
      </c>
      <c r="D460" s="856" t="s">
        <v>645</v>
      </c>
      <c r="E460" s="856" t="s">
        <v>658</v>
      </c>
      <c r="F460" s="712"/>
    </row>
    <row r="461" spans="1:6" s="661" customFormat="1" ht="12.75">
      <c r="A461" s="203"/>
      <c r="B461" s="203"/>
      <c r="C461" s="206">
        <v>449</v>
      </c>
      <c r="D461" s="856" t="s">
        <v>436</v>
      </c>
      <c r="E461" s="856" t="s">
        <v>45</v>
      </c>
      <c r="F461" s="712"/>
    </row>
    <row r="462" spans="1:6" s="661" customFormat="1" ht="12.75">
      <c r="A462" s="203"/>
      <c r="B462" s="203"/>
      <c r="C462" s="206">
        <v>450</v>
      </c>
      <c r="D462" s="856" t="s">
        <v>429</v>
      </c>
      <c r="E462" s="856" t="s">
        <v>651</v>
      </c>
      <c r="F462" s="712"/>
    </row>
    <row r="463" spans="1:6" s="661" customFormat="1" ht="12.75">
      <c r="A463" s="203"/>
      <c r="B463" s="203"/>
      <c r="C463" s="206">
        <v>451</v>
      </c>
      <c r="D463" s="856" t="s">
        <v>1225</v>
      </c>
      <c r="E463" s="856" t="s">
        <v>465</v>
      </c>
      <c r="F463" s="712"/>
    </row>
    <row r="464" spans="1:6" s="661" customFormat="1" ht="25.5">
      <c r="A464" s="203"/>
      <c r="B464" s="203"/>
      <c r="C464" s="206">
        <v>452</v>
      </c>
      <c r="D464" s="856" t="s">
        <v>1226</v>
      </c>
      <c r="E464" s="856" t="s">
        <v>1227</v>
      </c>
      <c r="F464" s="712"/>
    </row>
    <row r="465" spans="1:6" s="661" customFormat="1" ht="12.75">
      <c r="A465" s="203"/>
      <c r="B465" s="203"/>
      <c r="C465" s="206">
        <v>453</v>
      </c>
      <c r="D465" s="856" t="s">
        <v>1228</v>
      </c>
      <c r="E465" s="856" t="s">
        <v>1229</v>
      </c>
      <c r="F465" s="712"/>
    </row>
    <row r="466" spans="1:6" s="661" customFormat="1" ht="12.75">
      <c r="A466" s="203"/>
      <c r="B466" s="203"/>
      <c r="C466" s="206">
        <v>454</v>
      </c>
      <c r="D466" s="856" t="s">
        <v>1230</v>
      </c>
      <c r="E466" s="856" t="s">
        <v>1231</v>
      </c>
      <c r="F466" s="712"/>
    </row>
    <row r="467" spans="1:6" s="661" customFormat="1" ht="12.75">
      <c r="A467" s="203"/>
      <c r="B467" s="203"/>
      <c r="C467" s="206">
        <v>455</v>
      </c>
      <c r="D467" s="856" t="s">
        <v>462</v>
      </c>
      <c r="E467" s="856" t="s">
        <v>1232</v>
      </c>
      <c r="F467" s="712"/>
    </row>
    <row r="468" spans="1:6" s="661" customFormat="1" ht="12.75">
      <c r="A468" s="203"/>
      <c r="B468" s="203"/>
      <c r="C468" s="206">
        <v>456</v>
      </c>
      <c r="D468" s="856" t="s">
        <v>438</v>
      </c>
      <c r="E468" s="856"/>
      <c r="F468" s="712"/>
    </row>
    <row r="469" spans="1:6" s="661" customFormat="1" ht="12.75">
      <c r="A469" s="203"/>
      <c r="B469" s="203"/>
      <c r="C469" s="206">
        <v>457</v>
      </c>
      <c r="D469" s="856" t="s">
        <v>429</v>
      </c>
      <c r="E469" s="856" t="s">
        <v>1233</v>
      </c>
      <c r="F469" s="712"/>
    </row>
    <row r="470" spans="1:6" s="661" customFormat="1" ht="12.75">
      <c r="A470" s="203"/>
      <c r="B470" s="203"/>
      <c r="C470" s="206">
        <v>458</v>
      </c>
      <c r="D470" s="856" t="s">
        <v>1234</v>
      </c>
      <c r="E470" s="856"/>
      <c r="F470" s="712"/>
    </row>
    <row r="471" spans="1:6" s="661" customFormat="1" ht="12.75">
      <c r="A471" s="203"/>
      <c r="B471" s="203"/>
      <c r="C471" s="206">
        <v>459</v>
      </c>
      <c r="D471" s="856" t="s">
        <v>1235</v>
      </c>
      <c r="E471" s="856" t="s">
        <v>45</v>
      </c>
      <c r="F471" s="712"/>
    </row>
    <row r="472" spans="1:6" s="661" customFormat="1" ht="12.75">
      <c r="A472" s="203"/>
      <c r="B472" s="203"/>
      <c r="C472" s="206">
        <v>460</v>
      </c>
      <c r="D472" s="856" t="s">
        <v>1236</v>
      </c>
      <c r="E472" s="856" t="s">
        <v>651</v>
      </c>
      <c r="F472" s="712"/>
    </row>
    <row r="473" spans="1:6" s="661" customFormat="1" ht="12.75">
      <c r="A473" s="203"/>
      <c r="B473" s="203"/>
      <c r="C473" s="206">
        <v>461</v>
      </c>
      <c r="D473" s="856" t="s">
        <v>462</v>
      </c>
      <c r="E473" s="856" t="s">
        <v>1237</v>
      </c>
      <c r="F473" s="712"/>
    </row>
    <row r="474" spans="1:6" s="661" customFormat="1" ht="12.75">
      <c r="A474" s="203"/>
      <c r="B474" s="203"/>
      <c r="C474" s="206">
        <v>462</v>
      </c>
      <c r="D474" s="856" t="s">
        <v>424</v>
      </c>
      <c r="E474" s="856" t="s">
        <v>1238</v>
      </c>
      <c r="F474" s="712"/>
    </row>
    <row r="475" spans="1:6" s="661" customFormat="1" ht="12.75">
      <c r="A475" s="203"/>
      <c r="B475" s="203"/>
      <c r="C475" s="206">
        <v>463</v>
      </c>
      <c r="D475" s="856" t="s">
        <v>436</v>
      </c>
      <c r="E475" s="856" t="s">
        <v>34</v>
      </c>
      <c r="F475" s="712"/>
    </row>
    <row r="476" spans="1:6" s="661" customFormat="1" ht="12.75">
      <c r="A476" s="203"/>
      <c r="B476" s="203"/>
      <c r="C476" s="206">
        <v>464</v>
      </c>
      <c r="D476" s="856" t="s">
        <v>1239</v>
      </c>
      <c r="E476" s="856" t="s">
        <v>1240</v>
      </c>
      <c r="F476" s="712"/>
    </row>
    <row r="477" spans="1:6" s="661" customFormat="1" ht="12.75">
      <c r="A477" s="203"/>
      <c r="B477" s="203"/>
      <c r="C477" s="206">
        <v>465</v>
      </c>
      <c r="D477" s="856" t="s">
        <v>1241</v>
      </c>
      <c r="E477" s="856" t="s">
        <v>651</v>
      </c>
      <c r="F477" s="712"/>
    </row>
    <row r="478" spans="1:6" s="661" customFormat="1" ht="12.75">
      <c r="A478" s="203"/>
      <c r="B478" s="203"/>
      <c r="C478" s="206">
        <v>466</v>
      </c>
      <c r="D478" s="856" t="s">
        <v>1242</v>
      </c>
      <c r="E478" s="856" t="s">
        <v>431</v>
      </c>
      <c r="F478" s="712"/>
    </row>
    <row r="479" spans="1:6" s="661" customFormat="1" ht="12.75">
      <c r="A479" s="203"/>
      <c r="B479" s="203"/>
      <c r="C479" s="206">
        <v>467</v>
      </c>
      <c r="D479" s="856" t="s">
        <v>436</v>
      </c>
      <c r="E479" s="856"/>
      <c r="F479" s="712"/>
    </row>
    <row r="480" spans="1:6" s="661" customFormat="1" ht="12.75">
      <c r="A480" s="203"/>
      <c r="B480" s="203"/>
      <c r="C480" s="206">
        <v>468</v>
      </c>
      <c r="D480" s="856" t="s">
        <v>1243</v>
      </c>
      <c r="E480" s="856" t="s">
        <v>431</v>
      </c>
      <c r="F480" s="712"/>
    </row>
    <row r="481" spans="1:6" s="661" customFormat="1" ht="12.75">
      <c r="A481" s="203"/>
      <c r="B481" s="203"/>
      <c r="C481" s="206">
        <v>469</v>
      </c>
      <c r="D481" s="856" t="s">
        <v>1244</v>
      </c>
      <c r="E481" s="856" t="s">
        <v>1245</v>
      </c>
      <c r="F481" s="712"/>
    </row>
    <row r="482" spans="1:6" s="661" customFormat="1" ht="12.75">
      <c r="A482" s="203"/>
      <c r="B482" s="203"/>
      <c r="C482" s="206">
        <v>470</v>
      </c>
      <c r="D482" s="856" t="s">
        <v>1246</v>
      </c>
      <c r="E482" s="856" t="s">
        <v>1247</v>
      </c>
      <c r="F482" s="712"/>
    </row>
    <row r="483" spans="1:6" s="661" customFormat="1" ht="12.75">
      <c r="A483" s="203"/>
      <c r="B483" s="203"/>
      <c r="C483" s="206">
        <v>471</v>
      </c>
      <c r="D483" s="856" t="s">
        <v>1248</v>
      </c>
      <c r="E483" s="856"/>
      <c r="F483" s="712"/>
    </row>
    <row r="484" spans="1:6" s="661" customFormat="1" ht="12.75">
      <c r="A484" s="203"/>
      <c r="B484" s="203"/>
      <c r="C484" s="206">
        <v>472</v>
      </c>
      <c r="D484" s="856" t="s">
        <v>436</v>
      </c>
      <c r="E484" s="856" t="s">
        <v>423</v>
      </c>
      <c r="F484" s="712"/>
    </row>
    <row r="485" spans="1:6" s="661" customFormat="1" ht="12.75">
      <c r="A485" s="203"/>
      <c r="B485" s="203"/>
      <c r="C485" s="206">
        <v>473</v>
      </c>
      <c r="D485" s="856" t="s">
        <v>429</v>
      </c>
      <c r="E485" s="856" t="s">
        <v>1249</v>
      </c>
      <c r="F485" s="712"/>
    </row>
    <row r="486" spans="1:6" s="661" customFormat="1" ht="12.75">
      <c r="A486" s="203"/>
      <c r="B486" s="203"/>
      <c r="C486" s="206">
        <v>474</v>
      </c>
      <c r="D486" s="856" t="s">
        <v>1248</v>
      </c>
      <c r="E486" s="856"/>
      <c r="F486" s="712"/>
    </row>
    <row r="487" spans="1:6" s="661" customFormat="1" ht="12.75">
      <c r="A487" s="203"/>
      <c r="B487" s="203"/>
      <c r="C487" s="206">
        <v>475</v>
      </c>
      <c r="D487" s="856" t="s">
        <v>446</v>
      </c>
      <c r="E487" s="856" t="s">
        <v>651</v>
      </c>
      <c r="F487" s="712"/>
    </row>
    <row r="488" spans="1:6" s="661" customFormat="1" ht="12.75">
      <c r="A488" s="203"/>
      <c r="B488" s="203"/>
      <c r="C488" s="206">
        <v>476</v>
      </c>
      <c r="D488" s="856" t="s">
        <v>436</v>
      </c>
      <c r="E488" s="856" t="s">
        <v>1250</v>
      </c>
      <c r="F488" s="712"/>
    </row>
    <row r="489" spans="1:6" s="661" customFormat="1" ht="12.75">
      <c r="A489" s="203"/>
      <c r="B489" s="203"/>
      <c r="C489" s="206">
        <v>477</v>
      </c>
      <c r="D489" s="856" t="s">
        <v>457</v>
      </c>
      <c r="E489" s="856" t="s">
        <v>658</v>
      </c>
      <c r="F489" s="712"/>
    </row>
    <row r="490" spans="1:6" s="661" customFormat="1" ht="12.75">
      <c r="A490" s="203"/>
      <c r="B490" s="203"/>
      <c r="C490" s="206">
        <v>478</v>
      </c>
      <c r="D490" s="856" t="s">
        <v>1251</v>
      </c>
      <c r="E490" s="856" t="s">
        <v>1245</v>
      </c>
      <c r="F490" s="712"/>
    </row>
    <row r="491" spans="1:6" s="661" customFormat="1" ht="12.75">
      <c r="A491" s="203"/>
      <c r="B491" s="203"/>
      <c r="C491" s="206">
        <v>479</v>
      </c>
      <c r="D491" s="856" t="s">
        <v>455</v>
      </c>
      <c r="E491" s="856" t="s">
        <v>1252</v>
      </c>
      <c r="F491" s="712"/>
    </row>
    <row r="492" spans="1:6" s="661" customFormat="1" ht="12.75">
      <c r="A492" s="203"/>
      <c r="B492" s="203"/>
      <c r="C492" s="206">
        <v>480</v>
      </c>
      <c r="D492" s="856" t="s">
        <v>436</v>
      </c>
      <c r="E492" s="856" t="s">
        <v>1253</v>
      </c>
      <c r="F492" s="712"/>
    </row>
    <row r="493" spans="1:6" s="661" customFormat="1" ht="12.75">
      <c r="A493" s="203"/>
      <c r="B493" s="203"/>
      <c r="C493" s="206">
        <v>481</v>
      </c>
      <c r="D493" s="856" t="s">
        <v>429</v>
      </c>
      <c r="E493" s="856" t="s">
        <v>1254</v>
      </c>
      <c r="F493" s="712"/>
    </row>
    <row r="494" spans="1:6" s="661" customFormat="1" ht="12.75">
      <c r="A494" s="203"/>
      <c r="B494" s="203"/>
      <c r="C494" s="206">
        <v>482</v>
      </c>
      <c r="D494" s="856" t="s">
        <v>1255</v>
      </c>
      <c r="E494" s="856" t="s">
        <v>32</v>
      </c>
      <c r="F494" s="712"/>
    </row>
    <row r="495" spans="1:6" s="661" customFormat="1" ht="12.75">
      <c r="A495" s="203"/>
      <c r="B495" s="203"/>
      <c r="C495" s="206">
        <v>483</v>
      </c>
      <c r="D495" s="856" t="s">
        <v>463</v>
      </c>
      <c r="E495" s="856" t="s">
        <v>45</v>
      </c>
      <c r="F495" s="712"/>
    </row>
    <row r="496" spans="1:6" s="661" customFormat="1" ht="12.75">
      <c r="A496" s="203"/>
      <c r="B496" s="203"/>
      <c r="C496" s="206">
        <v>484</v>
      </c>
      <c r="D496" s="856" t="s">
        <v>635</v>
      </c>
      <c r="E496" s="856" t="s">
        <v>663</v>
      </c>
      <c r="F496" s="712"/>
    </row>
    <row r="497" spans="1:6" s="661" customFormat="1" ht="12.75">
      <c r="A497" s="203"/>
      <c r="B497" s="203"/>
      <c r="C497" s="206">
        <v>485</v>
      </c>
      <c r="D497" s="856" t="s">
        <v>429</v>
      </c>
      <c r="E497" s="856" t="s">
        <v>1256</v>
      </c>
      <c r="F497" s="712"/>
    </row>
    <row r="498" spans="1:6" s="661" customFormat="1" ht="12.75">
      <c r="A498" s="203"/>
      <c r="B498" s="203"/>
      <c r="C498" s="206">
        <v>486</v>
      </c>
      <c r="D498" s="856" t="s">
        <v>441</v>
      </c>
      <c r="E498" s="856" t="s">
        <v>1257</v>
      </c>
      <c r="F498" s="712"/>
    </row>
    <row r="499" spans="1:6" s="661" customFormat="1" ht="12.75">
      <c r="A499" s="203"/>
      <c r="B499" s="203"/>
      <c r="C499" s="206">
        <v>487</v>
      </c>
      <c r="D499" s="856" t="s">
        <v>455</v>
      </c>
      <c r="E499" s="856" t="s">
        <v>1258</v>
      </c>
      <c r="F499" s="712"/>
    </row>
    <row r="500" spans="1:6" s="661" customFormat="1" ht="12.75">
      <c r="A500" s="203"/>
      <c r="B500" s="203"/>
      <c r="C500" s="206">
        <v>488</v>
      </c>
      <c r="D500" s="856" t="s">
        <v>948</v>
      </c>
      <c r="E500" s="856" t="s">
        <v>1006</v>
      </c>
      <c r="F500" s="712"/>
    </row>
    <row r="501" spans="1:6" s="661" customFormat="1" ht="12.75">
      <c r="A501" s="203"/>
      <c r="B501" s="203"/>
      <c r="C501" s="206">
        <v>489</v>
      </c>
      <c r="D501" s="856" t="s">
        <v>1248</v>
      </c>
      <c r="E501" s="856"/>
      <c r="F501" s="712"/>
    </row>
    <row r="502" spans="1:6" s="661" customFormat="1" ht="12.75">
      <c r="A502" s="203"/>
      <c r="B502" s="203"/>
      <c r="C502" s="206">
        <v>490</v>
      </c>
      <c r="D502" s="856" t="s">
        <v>436</v>
      </c>
      <c r="E502" s="856" t="s">
        <v>1259</v>
      </c>
      <c r="F502" s="712"/>
    </row>
    <row r="503" spans="1:6" s="661" customFormat="1" ht="12.75">
      <c r="A503" s="203"/>
      <c r="B503" s="203"/>
      <c r="C503" s="206">
        <v>491</v>
      </c>
      <c r="D503" s="856" t="s">
        <v>992</v>
      </c>
      <c r="E503" s="856" t="s">
        <v>1260</v>
      </c>
      <c r="F503" s="712"/>
    </row>
    <row r="504" spans="1:6" s="661" customFormat="1" ht="12.75">
      <c r="A504" s="203"/>
      <c r="B504" s="203"/>
      <c r="C504" s="206">
        <v>492</v>
      </c>
      <c r="D504" s="856" t="s">
        <v>438</v>
      </c>
      <c r="E504" s="856" t="s">
        <v>922</v>
      </c>
      <c r="F504" s="712"/>
    </row>
    <row r="505" spans="1:6" s="661" customFormat="1" ht="12.75">
      <c r="A505" s="203"/>
      <c r="B505" s="203"/>
      <c r="C505" s="206">
        <v>493</v>
      </c>
      <c r="D505" s="856" t="s">
        <v>429</v>
      </c>
      <c r="E505" s="856" t="s">
        <v>1261</v>
      </c>
      <c r="F505" s="712"/>
    </row>
    <row r="506" spans="1:6" s="661" customFormat="1" ht="12.75">
      <c r="A506" s="203"/>
      <c r="B506" s="203"/>
      <c r="C506" s="206">
        <v>494</v>
      </c>
      <c r="D506" s="856" t="s">
        <v>446</v>
      </c>
      <c r="E506" s="856" t="s">
        <v>1000</v>
      </c>
      <c r="F506" s="712"/>
    </row>
    <row r="507" spans="1:6" s="661" customFormat="1" ht="12.75">
      <c r="A507" s="203"/>
      <c r="B507" s="203"/>
      <c r="C507" s="206">
        <v>495</v>
      </c>
      <c r="D507" s="856" t="s">
        <v>455</v>
      </c>
      <c r="E507" s="856" t="s">
        <v>32</v>
      </c>
      <c r="F507" s="712"/>
    </row>
    <row r="508" spans="1:6" s="661" customFormat="1" ht="12.75">
      <c r="A508" s="203"/>
      <c r="B508" s="203"/>
      <c r="C508" s="206">
        <v>496</v>
      </c>
      <c r="D508" s="856" t="s">
        <v>1262</v>
      </c>
      <c r="E508" s="856" t="s">
        <v>1263</v>
      </c>
      <c r="F508" s="712"/>
    </row>
    <row r="509" spans="1:6" s="661" customFormat="1" ht="12.75">
      <c r="A509" s="203"/>
      <c r="B509" s="203"/>
      <c r="C509" s="206">
        <v>497</v>
      </c>
      <c r="D509" s="856" t="s">
        <v>449</v>
      </c>
      <c r="E509" s="856" t="s">
        <v>1264</v>
      </c>
      <c r="F509" s="712"/>
    </row>
    <row r="510" spans="1:6" s="661" customFormat="1" ht="12.75">
      <c r="A510" s="203"/>
      <c r="B510" s="203"/>
      <c r="C510" s="206">
        <v>498</v>
      </c>
      <c r="D510" s="856" t="s">
        <v>438</v>
      </c>
      <c r="E510" s="856" t="s">
        <v>1265</v>
      </c>
      <c r="F510" s="712"/>
    </row>
    <row r="511" spans="1:6" s="661" customFormat="1" ht="25.5">
      <c r="A511" s="203"/>
      <c r="B511" s="203"/>
      <c r="C511" s="206">
        <v>499</v>
      </c>
      <c r="D511" s="856" t="s">
        <v>1266</v>
      </c>
      <c r="E511" s="856" t="s">
        <v>1267</v>
      </c>
      <c r="F511" s="712"/>
    </row>
    <row r="512" spans="1:6" s="661" customFormat="1" ht="12.75">
      <c r="A512" s="203"/>
      <c r="B512" s="203"/>
      <c r="C512" s="206">
        <v>500</v>
      </c>
      <c r="D512" s="856" t="s">
        <v>660</v>
      </c>
      <c r="E512" s="856" t="s">
        <v>45</v>
      </c>
      <c r="F512" s="712"/>
    </row>
    <row r="513" spans="1:6" s="661" customFormat="1" ht="12.75">
      <c r="A513" s="203"/>
      <c r="B513" s="203"/>
      <c r="C513" s="206">
        <v>501</v>
      </c>
      <c r="D513" s="856" t="s">
        <v>446</v>
      </c>
      <c r="E513" s="856" t="s">
        <v>944</v>
      </c>
      <c r="F513" s="712"/>
    </row>
    <row r="514" spans="1:6" s="661" customFormat="1" ht="12.75">
      <c r="A514" s="203"/>
      <c r="B514" s="203"/>
      <c r="C514" s="206">
        <v>502</v>
      </c>
      <c r="D514" s="856" t="s">
        <v>446</v>
      </c>
      <c r="E514" s="856" t="s">
        <v>827</v>
      </c>
      <c r="F514" s="712"/>
    </row>
    <row r="515" spans="1:6" s="661" customFormat="1" ht="12.75">
      <c r="A515" s="203"/>
      <c r="B515" s="203"/>
      <c r="C515" s="206">
        <v>503</v>
      </c>
      <c r="D515" s="856" t="s">
        <v>438</v>
      </c>
      <c r="E515" s="856" t="s">
        <v>431</v>
      </c>
      <c r="F515" s="712"/>
    </row>
    <row r="516" spans="1:6" s="661" customFormat="1" ht="12.75">
      <c r="A516" s="203"/>
      <c r="B516" s="203"/>
      <c r="C516" s="206">
        <v>504</v>
      </c>
      <c r="D516" s="856" t="s">
        <v>412</v>
      </c>
      <c r="E516" s="856" t="s">
        <v>1268</v>
      </c>
      <c r="F516" s="712"/>
    </row>
    <row r="517" spans="1:6" s="661" customFormat="1" ht="12.75">
      <c r="A517" s="203"/>
      <c r="B517" s="203"/>
      <c r="C517" s="206">
        <v>505</v>
      </c>
      <c r="D517" s="856" t="s">
        <v>429</v>
      </c>
      <c r="E517" s="856" t="s">
        <v>431</v>
      </c>
      <c r="F517" s="712"/>
    </row>
    <row r="518" spans="1:6" s="661" customFormat="1" ht="12.75">
      <c r="A518" s="203"/>
      <c r="B518" s="203"/>
      <c r="C518" s="206">
        <v>506</v>
      </c>
      <c r="D518" s="856" t="s">
        <v>1269</v>
      </c>
      <c r="E518" s="856" t="s">
        <v>459</v>
      </c>
      <c r="F518" s="712"/>
    </row>
    <row r="519" spans="1:6" s="661" customFormat="1" ht="12.75">
      <c r="A519" s="203"/>
      <c r="B519" s="203"/>
      <c r="C519" s="206">
        <v>507</v>
      </c>
      <c r="D519" s="856" t="s">
        <v>446</v>
      </c>
      <c r="E519" s="856" t="s">
        <v>431</v>
      </c>
      <c r="F519" s="712"/>
    </row>
    <row r="520" spans="1:6" s="661" customFormat="1" ht="12.75">
      <c r="A520" s="203"/>
      <c r="B520" s="203"/>
      <c r="C520" s="206">
        <v>508</v>
      </c>
      <c r="D520" s="856" t="s">
        <v>443</v>
      </c>
      <c r="E520" s="856" t="s">
        <v>431</v>
      </c>
      <c r="F520" s="712"/>
    </row>
    <row r="521" spans="1:6" s="661" customFormat="1" ht="12.75">
      <c r="A521" s="203"/>
      <c r="B521" s="203"/>
      <c r="C521" s="206">
        <v>509</v>
      </c>
      <c r="D521" s="856" t="s">
        <v>443</v>
      </c>
      <c r="E521" s="856" t="s">
        <v>410</v>
      </c>
      <c r="F521" s="712"/>
    </row>
    <row r="522" spans="1:6" s="661" customFormat="1" ht="12.75">
      <c r="A522" s="203"/>
      <c r="B522" s="203"/>
      <c r="C522" s="206">
        <v>510</v>
      </c>
      <c r="D522" s="856" t="s">
        <v>1270</v>
      </c>
      <c r="E522" s="856" t="s">
        <v>1271</v>
      </c>
      <c r="F522" s="712"/>
    </row>
    <row r="523" spans="1:6" s="661" customFormat="1" ht="12.75">
      <c r="A523" s="203"/>
      <c r="B523" s="203"/>
      <c r="C523" s="206">
        <v>511</v>
      </c>
      <c r="D523" s="856" t="s">
        <v>429</v>
      </c>
      <c r="E523" s="856" t="s">
        <v>95</v>
      </c>
      <c r="F523" s="712"/>
    </row>
    <row r="524" spans="1:6" s="661" customFormat="1" ht="12.75">
      <c r="A524" s="203"/>
      <c r="B524" s="203"/>
      <c r="C524" s="206">
        <v>512</v>
      </c>
      <c r="D524" s="856" t="s">
        <v>1272</v>
      </c>
      <c r="E524" s="856"/>
      <c r="F524" s="712"/>
    </row>
    <row r="525" spans="1:6" s="661" customFormat="1" ht="12.75">
      <c r="A525" s="203"/>
      <c r="B525" s="203"/>
      <c r="C525" s="206">
        <v>513</v>
      </c>
      <c r="D525" s="856" t="s">
        <v>1273</v>
      </c>
      <c r="E525" s="856" t="s">
        <v>1274</v>
      </c>
      <c r="F525" s="712"/>
    </row>
    <row r="526" spans="1:6" s="661" customFormat="1" ht="12.75">
      <c r="A526" s="203"/>
      <c r="B526" s="203"/>
      <c r="C526" s="206">
        <v>514</v>
      </c>
      <c r="D526" s="856" t="s">
        <v>1275</v>
      </c>
      <c r="E526" s="856"/>
      <c r="F526" s="712"/>
    </row>
    <row r="527" spans="1:6" s="661" customFormat="1" ht="12.75">
      <c r="A527" s="203"/>
      <c r="B527" s="203"/>
      <c r="C527" s="206">
        <v>515</v>
      </c>
      <c r="D527" s="856" t="s">
        <v>638</v>
      </c>
      <c r="E527" s="856" t="s">
        <v>431</v>
      </c>
      <c r="F527" s="712"/>
    </row>
    <row r="528" spans="1:6" s="661" customFormat="1" ht="12.75">
      <c r="A528" s="203"/>
      <c r="B528" s="203"/>
      <c r="C528" s="206">
        <v>516</v>
      </c>
      <c r="D528" s="856" t="s">
        <v>1276</v>
      </c>
      <c r="E528" s="856" t="s">
        <v>368</v>
      </c>
      <c r="F528" s="712"/>
    </row>
    <row r="529" spans="1:6" s="661" customFormat="1" ht="12.75">
      <c r="A529" s="203"/>
      <c r="B529" s="203"/>
      <c r="C529" s="206">
        <v>517</v>
      </c>
      <c r="D529" s="856" t="s">
        <v>1277</v>
      </c>
      <c r="E529" s="856" t="s">
        <v>433</v>
      </c>
      <c r="F529" s="712"/>
    </row>
    <row r="530" spans="1:6" s="661" customFormat="1" ht="12.75">
      <c r="A530" s="203"/>
      <c r="B530" s="203"/>
      <c r="C530" s="206">
        <v>518</v>
      </c>
      <c r="D530" s="856" t="s">
        <v>1278</v>
      </c>
      <c r="E530" s="856"/>
      <c r="F530" s="712"/>
    </row>
    <row r="531" spans="1:6" s="661" customFormat="1" ht="12.75">
      <c r="A531" s="203"/>
      <c r="B531" s="203"/>
      <c r="C531" s="206">
        <v>519</v>
      </c>
      <c r="D531" s="856" t="s">
        <v>1279</v>
      </c>
      <c r="E531" s="856"/>
      <c r="F531" s="712"/>
    </row>
    <row r="532" spans="1:6" s="661" customFormat="1" ht="12.75">
      <c r="A532" s="203"/>
      <c r="B532" s="203"/>
      <c r="C532" s="206">
        <v>520</v>
      </c>
      <c r="D532" s="856" t="s">
        <v>1280</v>
      </c>
      <c r="E532" s="856"/>
      <c r="F532" s="712"/>
    </row>
    <row r="533" spans="1:6" s="661" customFormat="1" ht="25.5">
      <c r="A533" s="203"/>
      <c r="B533" s="203"/>
      <c r="C533" s="206">
        <v>521</v>
      </c>
      <c r="D533" s="856" t="s">
        <v>1281</v>
      </c>
      <c r="E533" s="856" t="s">
        <v>45</v>
      </c>
      <c r="F533" s="712"/>
    </row>
    <row r="534" spans="1:6" s="661" customFormat="1" ht="12.75">
      <c r="A534" s="203"/>
      <c r="B534" s="203"/>
      <c r="C534" s="206">
        <v>522</v>
      </c>
      <c r="D534" s="856" t="s">
        <v>1282</v>
      </c>
      <c r="E534" s="856" t="s">
        <v>45</v>
      </c>
      <c r="F534" s="712"/>
    </row>
    <row r="535" spans="1:6" s="697" customFormat="1" ht="12.75">
      <c r="A535" s="203"/>
      <c r="B535" s="203"/>
      <c r="C535" s="206">
        <v>523</v>
      </c>
      <c r="D535" s="856" t="s">
        <v>1157</v>
      </c>
      <c r="E535" s="856" t="s">
        <v>471</v>
      </c>
      <c r="F535" s="712"/>
    </row>
    <row r="536" spans="1:6" s="697" customFormat="1" ht="12.75">
      <c r="A536" s="203"/>
      <c r="B536" s="203"/>
      <c r="C536" s="206">
        <v>524</v>
      </c>
      <c r="D536" s="856" t="s">
        <v>1283</v>
      </c>
      <c r="E536" s="856" t="s">
        <v>433</v>
      </c>
      <c r="F536" s="712"/>
    </row>
    <row r="537" spans="1:6" s="697" customFormat="1" ht="12.75">
      <c r="A537" s="203"/>
      <c r="B537" s="203"/>
      <c r="C537" s="206">
        <v>525</v>
      </c>
      <c r="D537" s="856" t="s">
        <v>1284</v>
      </c>
      <c r="E537" s="856"/>
      <c r="F537" s="712"/>
    </row>
    <row r="538" spans="1:6" s="697" customFormat="1" ht="12.75">
      <c r="A538" s="203"/>
      <c r="B538" s="203"/>
      <c r="C538" s="206">
        <v>526</v>
      </c>
      <c r="D538" s="856" t="s">
        <v>462</v>
      </c>
      <c r="E538" s="856"/>
      <c r="F538" s="712"/>
    </row>
    <row r="539" spans="1:6" s="697" customFormat="1" ht="12.75">
      <c r="A539" s="203"/>
      <c r="B539" s="203"/>
      <c r="C539" s="206">
        <v>527</v>
      </c>
      <c r="D539" s="856" t="s">
        <v>1285</v>
      </c>
      <c r="E539" s="856" t="s">
        <v>1245</v>
      </c>
      <c r="F539" s="712"/>
    </row>
    <row r="540" spans="1:6" s="697" customFormat="1" ht="12.75">
      <c r="A540" s="203"/>
      <c r="B540" s="203"/>
      <c r="C540" s="206">
        <v>528</v>
      </c>
      <c r="D540" s="856" t="s">
        <v>665</v>
      </c>
      <c r="E540" s="856" t="s">
        <v>655</v>
      </c>
      <c r="F540" s="712"/>
    </row>
    <row r="541" spans="1:6" s="697" customFormat="1" ht="12.75">
      <c r="A541" s="203"/>
      <c r="B541" s="203"/>
      <c r="C541" s="206">
        <v>529</v>
      </c>
      <c r="D541" s="856" t="s">
        <v>1286</v>
      </c>
      <c r="E541" s="856" t="s">
        <v>1287</v>
      </c>
      <c r="F541" s="712"/>
    </row>
    <row r="542" spans="1:6" s="697" customFormat="1" ht="25.5">
      <c r="A542" s="203"/>
      <c r="B542" s="203"/>
      <c r="C542" s="206">
        <v>530</v>
      </c>
      <c r="D542" s="856" t="s">
        <v>1288</v>
      </c>
      <c r="E542" s="856" t="s">
        <v>1007</v>
      </c>
      <c r="F542" s="712"/>
    </row>
    <row r="543" spans="1:6" s="697" customFormat="1" ht="12.75">
      <c r="A543" s="203"/>
      <c r="B543" s="203"/>
      <c r="C543" s="206">
        <v>531</v>
      </c>
      <c r="D543" s="856" t="s">
        <v>1289</v>
      </c>
      <c r="E543" s="856" t="s">
        <v>45</v>
      </c>
      <c r="F543" s="712"/>
    </row>
    <row r="544" spans="1:6" s="697" customFormat="1" ht="12.75">
      <c r="A544" s="203"/>
      <c r="B544" s="203"/>
      <c r="C544" s="206">
        <v>532</v>
      </c>
      <c r="D544" s="856" t="s">
        <v>436</v>
      </c>
      <c r="E544" s="856" t="s">
        <v>972</v>
      </c>
      <c r="F544" s="712"/>
    </row>
    <row r="545" spans="1:6" s="697" customFormat="1" ht="12.75">
      <c r="A545" s="203"/>
      <c r="B545" s="203"/>
      <c r="C545" s="206">
        <v>533</v>
      </c>
      <c r="D545" s="856" t="s">
        <v>1290</v>
      </c>
      <c r="E545" s="856" t="s">
        <v>840</v>
      </c>
      <c r="F545" s="712"/>
    </row>
    <row r="546" spans="1:6" s="697" customFormat="1" ht="12.75">
      <c r="A546" s="203"/>
      <c r="B546" s="203"/>
      <c r="C546" s="206">
        <v>534</v>
      </c>
      <c r="D546" s="856" t="s">
        <v>1291</v>
      </c>
      <c r="E546" s="856"/>
      <c r="F546" s="712"/>
    </row>
    <row r="547" spans="1:6" s="697" customFormat="1" ht="25.5">
      <c r="A547" s="203"/>
      <c r="B547" s="203"/>
      <c r="C547" s="206">
        <v>535</v>
      </c>
      <c r="D547" s="856" t="s">
        <v>1292</v>
      </c>
      <c r="E547" s="856"/>
      <c r="F547" s="712"/>
    </row>
    <row r="548" spans="1:6" s="697" customFormat="1" ht="12.75">
      <c r="A548" s="203"/>
      <c r="B548" s="203"/>
      <c r="C548" s="206">
        <v>536</v>
      </c>
      <c r="D548" s="856" t="s">
        <v>1293</v>
      </c>
      <c r="E548" s="856"/>
      <c r="F548" s="712"/>
    </row>
    <row r="549" spans="1:6" s="697" customFormat="1" ht="12.75">
      <c r="A549" s="203"/>
      <c r="B549" s="203"/>
      <c r="C549" s="206">
        <v>537</v>
      </c>
      <c r="D549" s="856" t="s">
        <v>1294</v>
      </c>
      <c r="E549" s="856" t="s">
        <v>45</v>
      </c>
      <c r="F549" s="712"/>
    </row>
    <row r="550" spans="1:6" s="697" customFormat="1" ht="12.75">
      <c r="A550" s="203"/>
      <c r="B550" s="203"/>
      <c r="C550" s="206">
        <v>538</v>
      </c>
      <c r="D550" s="856" t="s">
        <v>1295</v>
      </c>
      <c r="E550" s="856" t="s">
        <v>464</v>
      </c>
      <c r="F550" s="712"/>
    </row>
    <row r="551" spans="1:6" s="697" customFormat="1" ht="12.75">
      <c r="A551" s="203"/>
      <c r="B551" s="203"/>
      <c r="C551" s="206">
        <v>539</v>
      </c>
      <c r="D551" s="856" t="s">
        <v>1296</v>
      </c>
      <c r="E551" s="856"/>
      <c r="F551" s="712"/>
    </row>
    <row r="552" spans="1:6" s="697" customFormat="1" ht="12.75">
      <c r="A552" s="203"/>
      <c r="B552" s="203"/>
      <c r="C552" s="206">
        <v>540</v>
      </c>
      <c r="D552" s="856" t="s">
        <v>1297</v>
      </c>
      <c r="E552" s="856" t="s">
        <v>95</v>
      </c>
      <c r="F552" s="712"/>
    </row>
    <row r="553" spans="1:6" s="697" customFormat="1" ht="12.75">
      <c r="A553" s="203"/>
      <c r="B553" s="203"/>
      <c r="C553" s="206">
        <v>541</v>
      </c>
      <c r="D553" s="856" t="s">
        <v>1298</v>
      </c>
      <c r="E553" s="856" t="s">
        <v>45</v>
      </c>
      <c r="F553" s="712"/>
    </row>
    <row r="554" spans="1:6" s="697" customFormat="1" ht="12.75">
      <c r="A554" s="203"/>
      <c r="B554" s="203"/>
      <c r="C554" s="206">
        <v>542</v>
      </c>
      <c r="D554" s="856" t="s">
        <v>1299</v>
      </c>
      <c r="E554" s="856" t="s">
        <v>1300</v>
      </c>
      <c r="F554" s="712"/>
    </row>
    <row r="555" spans="1:6" s="697" customFormat="1" ht="12.75">
      <c r="A555" s="203"/>
      <c r="B555" s="203"/>
      <c r="C555" s="206">
        <v>543</v>
      </c>
      <c r="D555" s="856" t="s">
        <v>1301</v>
      </c>
      <c r="E555" s="856" t="s">
        <v>1302</v>
      </c>
      <c r="F555" s="712"/>
    </row>
    <row r="556" spans="1:6" s="697" customFormat="1" ht="12.75">
      <c r="A556" s="203"/>
      <c r="B556" s="203"/>
      <c r="C556" s="206">
        <v>544</v>
      </c>
      <c r="D556" s="856" t="s">
        <v>1303</v>
      </c>
      <c r="E556" s="856" t="s">
        <v>368</v>
      </c>
      <c r="F556" s="712"/>
    </row>
    <row r="557" spans="1:6" s="697" customFormat="1" ht="12.75">
      <c r="A557" s="203"/>
      <c r="B557" s="203"/>
      <c r="C557" s="206">
        <v>545</v>
      </c>
      <c r="D557" s="856" t="s">
        <v>436</v>
      </c>
      <c r="E557" s="856" t="s">
        <v>464</v>
      </c>
      <c r="F557" s="712"/>
    </row>
    <row r="558" spans="1:6" s="697" customFormat="1" ht="12.75">
      <c r="A558" s="203"/>
      <c r="B558" s="203"/>
      <c r="C558" s="206">
        <v>546</v>
      </c>
      <c r="D558" s="856" t="s">
        <v>1304</v>
      </c>
      <c r="E558" s="856" t="s">
        <v>431</v>
      </c>
      <c r="F558" s="712"/>
    </row>
    <row r="559" spans="1:6" s="697" customFormat="1" ht="12.75">
      <c r="A559" s="203"/>
      <c r="B559" s="203"/>
      <c r="C559" s="206">
        <v>547</v>
      </c>
      <c r="D559" s="856" t="s">
        <v>1305</v>
      </c>
      <c r="E559" s="856" t="s">
        <v>1306</v>
      </c>
      <c r="F559" s="712"/>
    </row>
    <row r="560" spans="1:6" s="697" customFormat="1" ht="12.75">
      <c r="A560" s="203"/>
      <c r="B560" s="203"/>
      <c r="C560" s="206">
        <v>548</v>
      </c>
      <c r="D560" s="856" t="s">
        <v>445</v>
      </c>
      <c r="E560" s="856"/>
      <c r="F560" s="712"/>
    </row>
    <row r="561" spans="1:6" s="697" customFormat="1" ht="12.75">
      <c r="A561" s="203"/>
      <c r="B561" s="203"/>
      <c r="C561" s="206">
        <v>549</v>
      </c>
      <c r="D561" s="856" t="s">
        <v>1307</v>
      </c>
      <c r="E561" s="856" t="s">
        <v>433</v>
      </c>
      <c r="F561" s="712"/>
    </row>
    <row r="562" spans="1:6" s="697" customFormat="1" ht="12.75">
      <c r="A562" s="203"/>
      <c r="B562" s="203"/>
      <c r="C562" s="206">
        <v>550</v>
      </c>
      <c r="D562" s="856" t="s">
        <v>892</v>
      </c>
      <c r="E562" s="856" t="s">
        <v>1308</v>
      </c>
      <c r="F562" s="712"/>
    </row>
    <row r="563" spans="1:6" s="697" customFormat="1" ht="12.75">
      <c r="A563" s="203"/>
      <c r="B563" s="203"/>
      <c r="C563" s="206">
        <v>551</v>
      </c>
      <c r="D563" s="856" t="s">
        <v>1309</v>
      </c>
      <c r="E563" s="856" t="s">
        <v>45</v>
      </c>
      <c r="F563" s="712"/>
    </row>
    <row r="564" spans="1:6" s="697" customFormat="1" ht="12.75">
      <c r="A564" s="203"/>
      <c r="B564" s="203"/>
      <c r="C564" s="206">
        <v>552</v>
      </c>
      <c r="D564" s="856" t="s">
        <v>1310</v>
      </c>
      <c r="E564" s="856"/>
      <c r="F564" s="712"/>
    </row>
    <row r="565" spans="1:6" s="697" customFormat="1" ht="12.75">
      <c r="A565" s="203"/>
      <c r="B565" s="203"/>
      <c r="C565" s="206">
        <v>553</v>
      </c>
      <c r="D565" s="856" t="s">
        <v>436</v>
      </c>
      <c r="E565" s="856"/>
      <c r="F565" s="712"/>
    </row>
    <row r="566" spans="1:6" s="697" customFormat="1" ht="12.75">
      <c r="A566" s="203"/>
      <c r="B566" s="203"/>
      <c r="C566" s="206">
        <v>554</v>
      </c>
      <c r="D566" s="856" t="s">
        <v>1311</v>
      </c>
      <c r="E566" s="856" t="s">
        <v>465</v>
      </c>
      <c r="F566" s="712"/>
    </row>
    <row r="567" spans="1:6" s="697" customFormat="1" ht="12.75">
      <c r="A567" s="203"/>
      <c r="B567" s="203"/>
      <c r="C567" s="206">
        <v>555</v>
      </c>
      <c r="D567" s="856" t="s">
        <v>1312</v>
      </c>
      <c r="E567" s="856" t="s">
        <v>1313</v>
      </c>
      <c r="F567" s="712"/>
    </row>
    <row r="568" spans="1:6" s="697" customFormat="1" ht="12.75">
      <c r="A568" s="203"/>
      <c r="B568" s="203"/>
      <c r="C568" s="206">
        <v>556</v>
      </c>
      <c r="D568" s="856" t="s">
        <v>1314</v>
      </c>
      <c r="E568" s="856" t="s">
        <v>95</v>
      </c>
      <c r="F568" s="712"/>
    </row>
    <row r="569" spans="1:6" s="697" customFormat="1" ht="12.75">
      <c r="A569" s="203"/>
      <c r="B569" s="203"/>
      <c r="C569" s="206">
        <v>557</v>
      </c>
      <c r="D569" s="856" t="s">
        <v>645</v>
      </c>
      <c r="E569" s="856"/>
      <c r="F569" s="712"/>
    </row>
    <row r="570" spans="1:6" s="697" customFormat="1" ht="12.75">
      <c r="A570" s="203"/>
      <c r="B570" s="203"/>
      <c r="C570" s="206">
        <v>558</v>
      </c>
      <c r="D570" s="856" t="s">
        <v>1315</v>
      </c>
      <c r="E570" s="856"/>
      <c r="F570" s="712"/>
    </row>
    <row r="571" spans="1:6" s="697" customFormat="1" ht="12.75">
      <c r="A571" s="203"/>
      <c r="B571" s="203"/>
      <c r="C571" s="206">
        <v>559</v>
      </c>
      <c r="D571" s="856" t="s">
        <v>1316</v>
      </c>
      <c r="E571" s="856" t="s">
        <v>658</v>
      </c>
      <c r="F571" s="712"/>
    </row>
    <row r="572" spans="1:6" s="697" customFormat="1" ht="12.75">
      <c r="A572" s="203"/>
      <c r="B572" s="203"/>
      <c r="C572" s="206">
        <v>560</v>
      </c>
      <c r="D572" s="856" t="s">
        <v>1317</v>
      </c>
      <c r="E572" s="856" t="s">
        <v>1318</v>
      </c>
      <c r="F572" s="712"/>
    </row>
    <row r="573" spans="1:6" s="697" customFormat="1" ht="12.75">
      <c r="A573" s="203"/>
      <c r="B573" s="203"/>
      <c r="C573" s="206">
        <v>561</v>
      </c>
      <c r="D573" s="856" t="s">
        <v>1319</v>
      </c>
      <c r="E573" s="856" t="s">
        <v>1320</v>
      </c>
      <c r="F573" s="712"/>
    </row>
    <row r="574" spans="1:6" s="697" customFormat="1" ht="12.75">
      <c r="A574" s="203"/>
      <c r="B574" s="203"/>
      <c r="C574" s="206">
        <v>562</v>
      </c>
      <c r="D574" s="856" t="s">
        <v>449</v>
      </c>
      <c r="E574" s="856"/>
      <c r="F574" s="712"/>
    </row>
    <row r="575" spans="1:6" s="697" customFormat="1" ht="12.75">
      <c r="A575" s="203"/>
      <c r="B575" s="203"/>
      <c r="C575" s="206">
        <v>563</v>
      </c>
      <c r="D575" s="856" t="s">
        <v>1321</v>
      </c>
      <c r="E575" s="856" t="s">
        <v>1322</v>
      </c>
      <c r="F575" s="712"/>
    </row>
    <row r="576" spans="1:6" s="697" customFormat="1" ht="12.75">
      <c r="A576" s="203"/>
      <c r="B576" s="203"/>
      <c r="C576" s="206">
        <v>564</v>
      </c>
      <c r="D576" s="856" t="s">
        <v>1149</v>
      </c>
      <c r="E576" s="856" t="s">
        <v>1323</v>
      </c>
      <c r="F576" s="712"/>
    </row>
    <row r="577" spans="1:6" s="697" customFormat="1" ht="12.75">
      <c r="A577" s="203"/>
      <c r="B577" s="203"/>
      <c r="C577" s="206">
        <v>565</v>
      </c>
      <c r="D577" s="856" t="s">
        <v>1324</v>
      </c>
      <c r="E577" s="856" t="s">
        <v>1000</v>
      </c>
      <c r="F577" s="712"/>
    </row>
    <row r="578" spans="1:6" s="697" customFormat="1" ht="12.75">
      <c r="A578" s="203"/>
      <c r="B578" s="203"/>
      <c r="C578" s="206">
        <v>566</v>
      </c>
      <c r="D578" s="856" t="s">
        <v>1325</v>
      </c>
      <c r="E578" s="856" t="s">
        <v>633</v>
      </c>
      <c r="F578" s="712"/>
    </row>
    <row r="579" spans="1:6" s="697" customFormat="1" ht="12.75">
      <c r="A579" s="203"/>
      <c r="B579" s="203"/>
      <c r="C579" s="206">
        <v>567</v>
      </c>
      <c r="D579" s="856" t="s">
        <v>1326</v>
      </c>
      <c r="E579" s="856" t="s">
        <v>1327</v>
      </c>
      <c r="F579" s="712"/>
    </row>
    <row r="580" spans="1:6" s="697" customFormat="1" ht="12.75">
      <c r="A580" s="203"/>
      <c r="B580" s="203"/>
      <c r="C580" s="206">
        <v>568</v>
      </c>
      <c r="D580" s="856" t="s">
        <v>1328</v>
      </c>
      <c r="E580" s="856" t="s">
        <v>45</v>
      </c>
      <c r="F580" s="712"/>
    </row>
    <row r="581" spans="1:6" ht="12.75">
      <c r="A581" s="203"/>
      <c r="B581" s="203"/>
      <c r="C581" s="203"/>
      <c r="D581" s="712"/>
      <c r="E581" s="712"/>
      <c r="F581" s="712"/>
    </row>
    <row r="582" spans="1:6" ht="12.75">
      <c r="A582" s="203"/>
      <c r="B582" s="203"/>
      <c r="C582" s="1307" t="s">
        <v>257</v>
      </c>
      <c r="D582" s="1307"/>
      <c r="E582" s="203"/>
      <c r="F582" s="203"/>
    </row>
    <row r="583" spans="1:6" s="476" customFormat="1" ht="12.75">
      <c r="A583" s="203"/>
      <c r="B583" s="203"/>
      <c r="C583" s="205"/>
      <c r="D583" s="205"/>
      <c r="E583" s="203"/>
      <c r="F583" s="203"/>
    </row>
    <row r="584" spans="1:6" s="476" customFormat="1" ht="12.75">
      <c r="A584" s="203"/>
      <c r="B584" s="203"/>
      <c r="C584" s="1302" t="s">
        <v>266</v>
      </c>
      <c r="D584" s="1303" t="s">
        <v>268</v>
      </c>
      <c r="E584" s="1303" t="s">
        <v>269</v>
      </c>
      <c r="F584" s="203"/>
    </row>
    <row r="585" spans="1:6" s="697" customFormat="1" ht="12.75">
      <c r="A585" s="203"/>
      <c r="B585" s="203"/>
      <c r="C585" s="1302"/>
      <c r="D585" s="1304"/>
      <c r="E585" s="1304"/>
      <c r="F585" s="203"/>
    </row>
    <row r="586" spans="1:6" s="661" customFormat="1" ht="12.75">
      <c r="A586" s="203"/>
      <c r="B586" s="203"/>
      <c r="C586" s="232">
        <v>1</v>
      </c>
      <c r="D586" s="858" t="s">
        <v>412</v>
      </c>
      <c r="E586" s="858" t="s">
        <v>437</v>
      </c>
      <c r="F586" s="203"/>
    </row>
    <row r="587" spans="1:6" s="697" customFormat="1" ht="12.75">
      <c r="A587" s="203"/>
      <c r="B587" s="203"/>
      <c r="C587" s="232">
        <v>2</v>
      </c>
      <c r="D587" s="858" t="s">
        <v>1329</v>
      </c>
      <c r="E587" s="858" t="s">
        <v>1330</v>
      </c>
      <c r="F587" s="203"/>
    </row>
    <row r="588" spans="1:6" s="661" customFormat="1" ht="12.75">
      <c r="A588" s="203"/>
      <c r="B588" s="203"/>
      <c r="C588" s="232">
        <v>3</v>
      </c>
      <c r="D588" s="858" t="s">
        <v>436</v>
      </c>
      <c r="E588" s="858" t="s">
        <v>1331</v>
      </c>
      <c r="F588" s="203"/>
    </row>
    <row r="589" spans="1:6" ht="12.75">
      <c r="A589" s="203"/>
      <c r="B589" s="203"/>
      <c r="C589" s="203"/>
      <c r="D589" s="204"/>
      <c r="E589" s="204"/>
      <c r="F589" s="204"/>
    </row>
    <row r="590" spans="1:6" s="456" customFormat="1" ht="12.75">
      <c r="A590" s="203"/>
      <c r="B590" s="203"/>
      <c r="C590" s="203"/>
      <c r="D590" s="204"/>
      <c r="E590" s="204"/>
      <c r="F590" s="204"/>
    </row>
    <row r="591" spans="1:6" s="456" customFormat="1" ht="12.75">
      <c r="A591" s="203"/>
      <c r="B591" s="203"/>
      <c r="C591" s="203"/>
      <c r="D591" s="204"/>
      <c r="E591" s="204"/>
      <c r="F591" s="204"/>
    </row>
    <row r="592" spans="1:6" s="456" customFormat="1" ht="12.75">
      <c r="A592" s="1301" t="s">
        <v>762</v>
      </c>
      <c r="B592" s="1301"/>
      <c r="C592" s="1301"/>
      <c r="D592" s="1301"/>
      <c r="E592" s="1301"/>
      <c r="F592" s="204"/>
    </row>
    <row r="593" spans="1:6" s="697" customFormat="1" ht="12.75">
      <c r="A593" s="1301"/>
      <c r="B593" s="1301"/>
      <c r="C593" s="1301"/>
      <c r="D593" s="1301"/>
      <c r="E593" s="1301"/>
      <c r="F593" s="204"/>
    </row>
    <row r="594" spans="1:6" s="456" customFormat="1" ht="12.75">
      <c r="A594" s="203"/>
      <c r="B594" s="203"/>
      <c r="C594" s="203"/>
      <c r="D594" s="204"/>
      <c r="E594" s="204"/>
      <c r="F594" s="204"/>
    </row>
    <row r="595" spans="1:6" s="456" customFormat="1" ht="12.75">
      <c r="A595" s="1306" t="s">
        <v>530</v>
      </c>
      <c r="B595" s="1306"/>
      <c r="C595" s="1306"/>
      <c r="D595" s="1306"/>
      <c r="E595" s="1306"/>
      <c r="F595" s="204"/>
    </row>
    <row r="596" spans="1:6" s="456" customFormat="1" ht="12.75">
      <c r="A596" s="203"/>
      <c r="B596" s="203"/>
      <c r="C596" s="203"/>
      <c r="D596" s="204"/>
      <c r="E596" s="204"/>
      <c r="F596" s="204"/>
    </row>
    <row r="597" spans="1:6" ht="12.75">
      <c r="A597" s="203"/>
      <c r="B597" s="1307" t="s">
        <v>345</v>
      </c>
      <c r="C597" s="1307"/>
      <c r="D597" s="1307"/>
      <c r="E597" s="203"/>
      <c r="F597" s="203"/>
    </row>
    <row r="598" spans="1:6" ht="12.75">
      <c r="A598" s="203"/>
      <c r="B598" s="205"/>
      <c r="C598" s="205"/>
      <c r="D598" s="203"/>
      <c r="E598" s="203"/>
      <c r="F598" s="203"/>
    </row>
    <row r="599" spans="1:6" ht="14.25">
      <c r="A599" s="203"/>
      <c r="B599" s="205"/>
      <c r="C599" s="1310" t="s">
        <v>267</v>
      </c>
      <c r="D599" s="1310"/>
      <c r="E599" s="203"/>
      <c r="F599" s="203"/>
    </row>
    <row r="600" spans="1:6" ht="12.75">
      <c r="A600" s="203"/>
      <c r="B600" s="203"/>
      <c r="C600" s="203"/>
      <c r="D600" s="204"/>
      <c r="E600" s="204"/>
      <c r="F600" s="204"/>
    </row>
    <row r="601" spans="1:6" ht="12.75">
      <c r="A601" s="203"/>
      <c r="B601" s="203"/>
      <c r="C601" s="1302" t="s">
        <v>266</v>
      </c>
      <c r="D601" s="1303" t="s">
        <v>268</v>
      </c>
      <c r="E601" s="1303" t="s">
        <v>269</v>
      </c>
      <c r="F601" s="710"/>
    </row>
    <row r="602" spans="1:6" s="697" customFormat="1" ht="12.75">
      <c r="A602" s="203"/>
      <c r="B602" s="203"/>
      <c r="C602" s="1302"/>
      <c r="D602" s="1304"/>
      <c r="E602" s="1304"/>
      <c r="F602" s="710"/>
    </row>
    <row r="603" spans="1:6" ht="12.75">
      <c r="A603" s="203"/>
      <c r="B603" s="203"/>
      <c r="C603" s="206">
        <v>1</v>
      </c>
      <c r="D603" s="856" t="s">
        <v>1332</v>
      </c>
      <c r="E603" s="856" t="s">
        <v>1333</v>
      </c>
      <c r="F603" s="712"/>
    </row>
    <row r="604" spans="1:6" s="697" customFormat="1" ht="12.75">
      <c r="A604" s="203"/>
      <c r="B604" s="203"/>
      <c r="C604" s="206">
        <v>2</v>
      </c>
      <c r="D604" s="856" t="s">
        <v>1334</v>
      </c>
      <c r="E604" s="856" t="s">
        <v>465</v>
      </c>
      <c r="F604" s="712"/>
    </row>
    <row r="605" spans="1:6" s="697" customFormat="1" ht="25.5">
      <c r="A605" s="203"/>
      <c r="B605" s="203"/>
      <c r="C605" s="206">
        <v>3</v>
      </c>
      <c r="D605" s="856" t="s">
        <v>1335</v>
      </c>
      <c r="E605" s="856"/>
      <c r="F605" s="712"/>
    </row>
    <row r="606" spans="1:6" ht="12.75">
      <c r="A606" s="203"/>
      <c r="B606" s="203"/>
      <c r="C606" s="203"/>
      <c r="D606" s="712"/>
      <c r="E606" s="712"/>
      <c r="F606" s="712"/>
    </row>
    <row r="607" spans="1:6" ht="12.75">
      <c r="A607" s="203"/>
      <c r="B607" s="203"/>
      <c r="C607" s="1307" t="s">
        <v>257</v>
      </c>
      <c r="D607" s="1307"/>
      <c r="E607" s="205"/>
      <c r="F607" s="205"/>
    </row>
    <row r="608" spans="1:6" ht="12.75">
      <c r="A608" s="203"/>
      <c r="B608" s="203"/>
      <c r="C608" s="203"/>
      <c r="D608" s="204"/>
      <c r="E608" s="204"/>
      <c r="F608" s="204"/>
    </row>
    <row r="609" spans="1:6" s="697" customFormat="1" ht="12.75">
      <c r="A609" s="203"/>
      <c r="B609" s="203"/>
      <c r="C609" s="232"/>
      <c r="D609" s="712" t="s">
        <v>279</v>
      </c>
      <c r="E609" s="754"/>
      <c r="F609" s="712"/>
    </row>
    <row r="610" spans="1:6" ht="12.75">
      <c r="A610" s="203"/>
      <c r="B610" s="203"/>
      <c r="C610" s="206"/>
      <c r="D610" s="713"/>
      <c r="E610" s="713"/>
      <c r="F610" s="713"/>
    </row>
    <row r="611" spans="1:6" ht="12.75">
      <c r="A611" s="203"/>
      <c r="B611" s="1307" t="s">
        <v>280</v>
      </c>
      <c r="C611" s="1307"/>
      <c r="D611" s="1307"/>
      <c r="E611" s="713"/>
      <c r="F611" s="713"/>
    </row>
    <row r="612" spans="1:6" ht="12.75">
      <c r="A612" s="203"/>
      <c r="B612" s="203"/>
      <c r="C612" s="206"/>
      <c r="D612" s="713"/>
      <c r="E612" s="713"/>
      <c r="F612" s="713"/>
    </row>
    <row r="613" spans="1:6" ht="14.25">
      <c r="A613" s="203"/>
      <c r="B613" s="203"/>
      <c r="C613" s="1310" t="s">
        <v>267</v>
      </c>
      <c r="D613" s="1310"/>
      <c r="E613" s="203"/>
      <c r="F613" s="203"/>
    </row>
    <row r="614" spans="1:6" ht="12.75">
      <c r="A614" s="203"/>
      <c r="B614" s="203"/>
      <c r="C614" s="203"/>
      <c r="D614" s="204"/>
      <c r="E614" s="204"/>
      <c r="F614" s="204"/>
    </row>
    <row r="615" spans="1:6" s="697" customFormat="1" ht="12.75">
      <c r="A615" s="203"/>
      <c r="B615" s="203"/>
      <c r="C615" s="1302" t="s">
        <v>266</v>
      </c>
      <c r="D615" s="1303" t="s">
        <v>268</v>
      </c>
      <c r="E615" s="1303" t="s">
        <v>269</v>
      </c>
      <c r="F615" s="204"/>
    </row>
    <row r="616" spans="1:6" s="697" customFormat="1" ht="12.75">
      <c r="A616" s="203"/>
      <c r="B616" s="203"/>
      <c r="C616" s="1302"/>
      <c r="D616" s="1304"/>
      <c r="E616" s="1304"/>
      <c r="F616" s="204"/>
    </row>
    <row r="617" spans="1:6" s="697" customFormat="1" ht="12.75">
      <c r="A617" s="203"/>
      <c r="B617" s="203"/>
      <c r="C617" s="206">
        <v>1</v>
      </c>
      <c r="D617" s="856" t="s">
        <v>1095</v>
      </c>
      <c r="E617" s="856" t="s">
        <v>1336</v>
      </c>
      <c r="F617" s="204"/>
    </row>
    <row r="618" spans="1:6" ht="12.75">
      <c r="A618" s="203"/>
      <c r="B618" s="203"/>
      <c r="C618" s="206"/>
      <c r="D618" s="713"/>
      <c r="E618" s="713"/>
      <c r="F618" s="713"/>
    </row>
    <row r="619" spans="1:6" ht="12.75">
      <c r="A619" s="203"/>
      <c r="B619" s="203"/>
      <c r="C619" s="1307" t="s">
        <v>257</v>
      </c>
      <c r="D619" s="1308"/>
      <c r="E619" s="713"/>
      <c r="F619" s="713"/>
    </row>
    <row r="620" spans="1:6" s="476" customFormat="1" ht="12.75">
      <c r="A620" s="203"/>
      <c r="B620" s="203"/>
      <c r="C620" s="205"/>
      <c r="D620" s="205"/>
      <c r="E620" s="713"/>
      <c r="F620" s="713"/>
    </row>
    <row r="621" spans="1:6" ht="12.75">
      <c r="A621" s="203"/>
      <c r="B621" s="203"/>
      <c r="C621" s="203"/>
      <c r="D621" s="712" t="s">
        <v>279</v>
      </c>
      <c r="E621" s="204"/>
      <c r="F621" s="204"/>
    </row>
    <row r="622" spans="1:6" s="456" customFormat="1" ht="12.75">
      <c r="A622" s="203"/>
      <c r="B622" s="203"/>
      <c r="C622" s="203"/>
      <c r="D622" s="204"/>
      <c r="E622" s="204"/>
      <c r="F622" s="204"/>
    </row>
    <row r="623" spans="1:6" s="456" customFormat="1" ht="12.75">
      <c r="A623" s="203"/>
      <c r="B623" s="203"/>
      <c r="C623" s="203"/>
      <c r="D623" s="204"/>
      <c r="E623" s="204"/>
      <c r="F623" s="204"/>
    </row>
    <row r="624" spans="1:6" s="456" customFormat="1" ht="12.75">
      <c r="A624" s="1301" t="s">
        <v>762</v>
      </c>
      <c r="B624" s="1301"/>
      <c r="C624" s="1301"/>
      <c r="D624" s="1301"/>
      <c r="E624" s="1301"/>
      <c r="F624" s="204"/>
    </row>
    <row r="625" spans="1:6" s="697" customFormat="1" ht="12.75">
      <c r="A625" s="1301"/>
      <c r="B625" s="1301"/>
      <c r="C625" s="1301"/>
      <c r="D625" s="1301"/>
      <c r="E625" s="1301"/>
      <c r="F625" s="204"/>
    </row>
    <row r="626" spans="1:6" s="456" customFormat="1" ht="12.75">
      <c r="A626" s="203"/>
      <c r="B626" s="203"/>
      <c r="C626" s="203"/>
      <c r="D626" s="204"/>
      <c r="E626" s="204"/>
      <c r="F626" s="204"/>
    </row>
    <row r="627" spans="1:6" ht="15.75">
      <c r="A627" s="1311" t="s">
        <v>344</v>
      </c>
      <c r="B627" s="1311"/>
      <c r="C627" s="1311"/>
      <c r="D627" s="1311"/>
      <c r="E627" s="1311"/>
      <c r="F627" s="711"/>
    </row>
    <row r="628" spans="1:6" ht="12.75">
      <c r="A628" s="203"/>
      <c r="B628" s="203"/>
      <c r="C628" s="203"/>
      <c r="D628" s="204"/>
      <c r="E628" s="204"/>
      <c r="F628" s="204"/>
    </row>
    <row r="629" spans="1:6" ht="12.75">
      <c r="A629" s="203"/>
      <c r="B629" s="1307" t="s">
        <v>347</v>
      </c>
      <c r="C629" s="1308"/>
      <c r="D629" s="1308"/>
      <c r="E629" s="205"/>
      <c r="F629" s="205"/>
    </row>
    <row r="630" spans="1:6" ht="12.75">
      <c r="A630" s="203"/>
      <c r="B630" s="203"/>
      <c r="C630" s="205"/>
      <c r="D630" s="207"/>
      <c r="E630" s="207"/>
      <c r="F630" s="207"/>
    </row>
    <row r="631" spans="1:6" ht="14.25">
      <c r="A631" s="203"/>
      <c r="B631" s="203"/>
      <c r="C631" s="1309" t="s">
        <v>267</v>
      </c>
      <c r="D631" s="1309"/>
      <c r="E631" s="207"/>
      <c r="F631" s="207"/>
    </row>
    <row r="632" spans="1:6" ht="12.75">
      <c r="A632" s="203"/>
      <c r="B632" s="203"/>
      <c r="C632" s="203"/>
      <c r="D632" s="204"/>
      <c r="E632" s="204"/>
      <c r="F632" s="204"/>
    </row>
    <row r="633" spans="1:6" ht="12.75">
      <c r="A633" s="203"/>
      <c r="B633" s="203"/>
      <c r="C633" s="1302" t="s">
        <v>266</v>
      </c>
      <c r="D633" s="1303" t="s">
        <v>268</v>
      </c>
      <c r="E633" s="1303" t="s">
        <v>269</v>
      </c>
      <c r="F633" s="710"/>
    </row>
    <row r="634" spans="1:6" s="697" customFormat="1" ht="12.75">
      <c r="A634" s="203"/>
      <c r="B634" s="203"/>
      <c r="C634" s="1302"/>
      <c r="D634" s="1304"/>
      <c r="E634" s="1304"/>
      <c r="F634" s="710"/>
    </row>
    <row r="635" spans="1:6" ht="12.75">
      <c r="A635" s="203"/>
      <c r="B635" s="203"/>
      <c r="C635" s="206">
        <v>1</v>
      </c>
      <c r="D635" s="856"/>
      <c r="E635" s="856" t="s">
        <v>1337</v>
      </c>
      <c r="F635" s="712"/>
    </row>
    <row r="636" spans="1:6" ht="12.75">
      <c r="A636" s="203"/>
      <c r="B636" s="203"/>
      <c r="C636" s="206">
        <v>2</v>
      </c>
      <c r="D636" s="856" t="s">
        <v>1338</v>
      </c>
      <c r="E636" s="856" t="s">
        <v>1339</v>
      </c>
      <c r="F636" s="712"/>
    </row>
    <row r="637" spans="1:6" ht="12.75">
      <c r="A637" s="203"/>
      <c r="B637" s="203"/>
      <c r="C637" s="206">
        <v>3</v>
      </c>
      <c r="D637" s="856" t="s">
        <v>1000</v>
      </c>
      <c r="E637" s="856" t="s">
        <v>1340</v>
      </c>
      <c r="F637" s="712"/>
    </row>
    <row r="638" spans="1:6" ht="12.75">
      <c r="A638" s="203"/>
      <c r="B638" s="203"/>
      <c r="C638" s="206">
        <v>4</v>
      </c>
      <c r="D638" s="856"/>
      <c r="E638" s="856" t="s">
        <v>1341</v>
      </c>
      <c r="F638" s="712"/>
    </row>
    <row r="639" spans="1:6" s="661" customFormat="1" ht="12.75">
      <c r="A639" s="203"/>
      <c r="B639" s="203"/>
      <c r="C639" s="206">
        <v>5</v>
      </c>
      <c r="D639" s="856"/>
      <c r="E639" s="856" t="s">
        <v>1342</v>
      </c>
      <c r="F639" s="712"/>
    </row>
    <row r="640" spans="1:6" s="661" customFormat="1" ht="12.75">
      <c r="A640" s="203"/>
      <c r="B640" s="203"/>
      <c r="C640" s="206">
        <v>6</v>
      </c>
      <c r="D640" s="856" t="s">
        <v>34</v>
      </c>
      <c r="E640" s="856" t="s">
        <v>1343</v>
      </c>
      <c r="F640" s="712"/>
    </row>
    <row r="641" spans="1:6" s="661" customFormat="1" ht="12.75">
      <c r="A641" s="203"/>
      <c r="B641" s="203"/>
      <c r="C641" s="206">
        <v>7</v>
      </c>
      <c r="D641" s="856"/>
      <c r="E641" s="856" t="s">
        <v>1344</v>
      </c>
      <c r="F641" s="712"/>
    </row>
    <row r="642" spans="1:6" s="661" customFormat="1" ht="12.75">
      <c r="A642" s="203"/>
      <c r="B642" s="203"/>
      <c r="C642" s="206">
        <v>8</v>
      </c>
      <c r="D642" s="856" t="s">
        <v>472</v>
      </c>
      <c r="E642" s="856" t="s">
        <v>1345</v>
      </c>
      <c r="F642" s="712"/>
    </row>
    <row r="643" spans="1:6" s="661" customFormat="1" ht="12.75">
      <c r="A643" s="203"/>
      <c r="B643" s="203"/>
      <c r="C643" s="206">
        <v>9</v>
      </c>
      <c r="D643" s="856" t="s">
        <v>667</v>
      </c>
      <c r="E643" s="856" t="s">
        <v>1346</v>
      </c>
      <c r="F643" s="712"/>
    </row>
    <row r="644" spans="1:6" s="661" customFormat="1" ht="12.75">
      <c r="A644" s="203"/>
      <c r="B644" s="203"/>
      <c r="C644" s="206">
        <v>10</v>
      </c>
      <c r="D644" s="856"/>
      <c r="E644" s="856" t="s">
        <v>412</v>
      </c>
      <c r="F644" s="712"/>
    </row>
    <row r="645" spans="1:6" s="661" customFormat="1" ht="12.75">
      <c r="A645" s="203"/>
      <c r="B645" s="203"/>
      <c r="C645" s="206">
        <v>11</v>
      </c>
      <c r="D645" s="856" t="s">
        <v>1347</v>
      </c>
      <c r="E645" s="856" t="s">
        <v>1348</v>
      </c>
      <c r="F645" s="712"/>
    </row>
    <row r="646" spans="1:6" s="661" customFormat="1" ht="12.75">
      <c r="A646" s="203"/>
      <c r="B646" s="203"/>
      <c r="C646" s="206">
        <v>12</v>
      </c>
      <c r="D646" s="856" t="s">
        <v>439</v>
      </c>
      <c r="E646" s="856" t="s">
        <v>470</v>
      </c>
      <c r="F646" s="712"/>
    </row>
    <row r="647" spans="1:6" s="661" customFormat="1" ht="12.75">
      <c r="A647" s="203"/>
      <c r="B647" s="203"/>
      <c r="C647" s="206">
        <v>13</v>
      </c>
      <c r="D647" s="856" t="s">
        <v>34</v>
      </c>
      <c r="E647" s="856" t="s">
        <v>412</v>
      </c>
      <c r="F647" s="712"/>
    </row>
    <row r="648" spans="1:6" ht="12.75">
      <c r="A648" s="203"/>
      <c r="B648" s="203"/>
      <c r="C648" s="206"/>
      <c r="D648" s="712"/>
      <c r="E648" s="712"/>
      <c r="F648" s="712"/>
    </row>
    <row r="649" spans="1:6" ht="12.75">
      <c r="A649" s="203"/>
      <c r="B649" s="203"/>
      <c r="C649" s="1307" t="s">
        <v>257</v>
      </c>
      <c r="D649" s="1308"/>
      <c r="E649" s="205"/>
      <c r="F649" s="205"/>
    </row>
    <row r="650" spans="1:6" s="661" customFormat="1" ht="12.75">
      <c r="A650" s="203"/>
      <c r="B650" s="203"/>
      <c r="C650" s="203"/>
      <c r="D650" s="204"/>
      <c r="E650" s="204"/>
      <c r="F650" s="204"/>
    </row>
    <row r="651" spans="1:6" s="697" customFormat="1" ht="12.75">
      <c r="A651" s="203"/>
      <c r="B651" s="203"/>
      <c r="C651" s="203"/>
      <c r="D651" s="203" t="s">
        <v>279</v>
      </c>
      <c r="E651" s="204"/>
      <c r="F651" s="204"/>
    </row>
    <row r="652" spans="1:6" s="456" customFormat="1" ht="12.75">
      <c r="A652" s="203"/>
      <c r="B652" s="203"/>
      <c r="C652" s="203"/>
      <c r="D652" s="203"/>
      <c r="E652" s="204"/>
      <c r="F652" s="204"/>
    </row>
    <row r="653" spans="1:6" ht="12.75">
      <c r="A653" s="203"/>
      <c r="B653" s="203"/>
      <c r="C653" s="203"/>
      <c r="D653" s="204"/>
      <c r="E653" s="204"/>
      <c r="F653" s="204"/>
    </row>
    <row r="654" spans="1:6" ht="12.75">
      <c r="A654" s="203"/>
      <c r="B654" s="1307" t="s">
        <v>345</v>
      </c>
      <c r="C654" s="1308"/>
      <c r="D654" s="1308"/>
      <c r="E654" s="205"/>
      <c r="F654" s="205"/>
    </row>
    <row r="655" spans="1:6" ht="12.75">
      <c r="A655" s="203"/>
      <c r="B655" s="205"/>
      <c r="C655" s="205"/>
      <c r="D655" s="207"/>
      <c r="E655" s="207"/>
      <c r="F655" s="207"/>
    </row>
    <row r="656" spans="1:6" ht="14.25">
      <c r="A656" s="203"/>
      <c r="B656" s="205"/>
      <c r="C656" s="1309" t="s">
        <v>267</v>
      </c>
      <c r="D656" s="1309"/>
      <c r="E656" s="207"/>
      <c r="F656" s="207"/>
    </row>
    <row r="657" spans="1:6" ht="12.75">
      <c r="A657" s="203"/>
      <c r="B657" s="203"/>
      <c r="C657" s="203"/>
      <c r="D657" s="204"/>
      <c r="E657" s="204"/>
      <c r="F657" s="204"/>
    </row>
    <row r="658" spans="1:6" s="661" customFormat="1" ht="12.75">
      <c r="A658" s="203"/>
      <c r="B658" s="203"/>
      <c r="C658" s="203"/>
      <c r="D658" s="203" t="s">
        <v>279</v>
      </c>
      <c r="E658" s="204"/>
      <c r="F658" s="204"/>
    </row>
    <row r="659" spans="1:6" ht="12.75">
      <c r="A659" s="203"/>
      <c r="B659" s="203"/>
      <c r="C659" s="206"/>
      <c r="D659" s="712"/>
      <c r="E659" s="712"/>
      <c r="F659" s="712"/>
    </row>
    <row r="660" spans="1:6" ht="12.75">
      <c r="A660" s="203"/>
      <c r="B660" s="203"/>
      <c r="C660" s="1307" t="s">
        <v>257</v>
      </c>
      <c r="D660" s="1308"/>
      <c r="E660" s="712"/>
      <c r="F660" s="712"/>
    </row>
    <row r="661" spans="1:6" ht="12.75">
      <c r="A661" s="203"/>
      <c r="B661" s="203"/>
      <c r="C661" s="205"/>
      <c r="D661" s="205"/>
      <c r="E661" s="712"/>
      <c r="F661" s="712"/>
    </row>
    <row r="662" spans="1:6" s="661" customFormat="1" ht="12.75">
      <c r="A662" s="203"/>
      <c r="B662" s="203"/>
      <c r="C662" s="205"/>
      <c r="D662" s="203" t="s">
        <v>279</v>
      </c>
      <c r="E662" s="712"/>
      <c r="F662" s="712"/>
    </row>
    <row r="663" spans="1:6" ht="12.75">
      <c r="A663" s="203"/>
      <c r="B663" s="203"/>
      <c r="C663" s="205"/>
      <c r="D663" s="203"/>
      <c r="E663" s="712"/>
      <c r="F663" s="712"/>
    </row>
    <row r="664" spans="1:6" ht="12.75">
      <c r="A664" s="203"/>
      <c r="B664" s="203"/>
      <c r="C664" s="205"/>
      <c r="D664" s="203"/>
      <c r="E664" s="712"/>
      <c r="F664" s="712"/>
    </row>
    <row r="665" spans="1:6" ht="12.75">
      <c r="A665" s="203"/>
      <c r="B665" s="1307" t="s">
        <v>280</v>
      </c>
      <c r="C665" s="1308"/>
      <c r="D665" s="1308"/>
      <c r="E665" s="712"/>
      <c r="F665" s="712"/>
    </row>
    <row r="666" spans="1:6" ht="12.75">
      <c r="A666" s="203"/>
      <c r="B666" s="203"/>
      <c r="C666" s="206"/>
      <c r="D666" s="713"/>
      <c r="E666" s="712"/>
      <c r="F666" s="712"/>
    </row>
    <row r="667" spans="1:6" ht="14.25">
      <c r="A667" s="203"/>
      <c r="B667" s="203"/>
      <c r="C667" s="1310" t="s">
        <v>267</v>
      </c>
      <c r="D667" s="1310"/>
      <c r="E667" s="712"/>
      <c r="F667" s="712"/>
    </row>
    <row r="668" spans="1:6" ht="12.75">
      <c r="A668" s="203"/>
      <c r="B668" s="203"/>
      <c r="C668" s="203"/>
      <c r="D668" s="204"/>
      <c r="E668" s="712"/>
      <c r="F668" s="712"/>
    </row>
    <row r="669" spans="1:6" s="661" customFormat="1" ht="12.75">
      <c r="A669" s="203"/>
      <c r="B669" s="203"/>
      <c r="C669" s="203"/>
      <c r="D669" s="203" t="s">
        <v>279</v>
      </c>
      <c r="E669" s="712"/>
      <c r="F669" s="712"/>
    </row>
    <row r="670" spans="1:6" ht="12.75">
      <c r="A670" s="203"/>
      <c r="B670" s="203"/>
      <c r="C670" s="206"/>
      <c r="D670" s="713"/>
      <c r="E670" s="712"/>
      <c r="F670" s="712"/>
    </row>
    <row r="671" spans="1:6" ht="12.75">
      <c r="A671" s="203"/>
      <c r="B671" s="203"/>
      <c r="C671" s="1307" t="s">
        <v>257</v>
      </c>
      <c r="D671" s="1308"/>
      <c r="E671" s="712"/>
      <c r="F671" s="712"/>
    </row>
    <row r="672" spans="1:6" ht="12.75">
      <c r="A672" s="203"/>
      <c r="B672" s="203"/>
      <c r="C672" s="205"/>
      <c r="D672" s="205"/>
      <c r="E672" s="712"/>
      <c r="F672" s="712"/>
    </row>
    <row r="673" spans="1:6" ht="12.75">
      <c r="A673" s="203"/>
      <c r="B673" s="203"/>
      <c r="C673" s="205"/>
      <c r="D673" s="203" t="s">
        <v>279</v>
      </c>
      <c r="E673" s="712"/>
      <c r="F673" s="712"/>
    </row>
    <row r="674" spans="1:6" ht="12.75">
      <c r="A674" s="203"/>
      <c r="B674" s="203"/>
      <c r="C674" s="205"/>
      <c r="D674" s="203"/>
      <c r="E674" s="712"/>
      <c r="F674" s="712"/>
    </row>
    <row r="675" spans="1:6" ht="12.75">
      <c r="A675" s="203"/>
      <c r="B675" s="203"/>
      <c r="C675" s="203"/>
      <c r="D675" s="204"/>
      <c r="E675" s="204"/>
      <c r="F675" s="204"/>
    </row>
    <row r="676" spans="1:6" ht="12.75">
      <c r="A676" s="208"/>
      <c r="B676" s="208"/>
      <c r="C676" s="208"/>
      <c r="D676" s="209"/>
      <c r="E676" s="209"/>
      <c r="F676" s="373"/>
    </row>
    <row r="678" spans="1:6" ht="10.5" customHeight="1">
      <c r="A678" s="1268" t="s">
        <v>195</v>
      </c>
      <c r="B678" s="1268"/>
      <c r="C678" s="1268"/>
    </row>
    <row r="679" spans="1:6" ht="10.5" customHeight="1">
      <c r="A679" s="1282" t="s">
        <v>261</v>
      </c>
      <c r="B679" s="1282"/>
      <c r="C679" s="1282"/>
      <c r="D679" s="1282"/>
      <c r="E679" s="1282"/>
      <c r="F679" s="345"/>
    </row>
    <row r="680" spans="1:6" ht="10.5" customHeight="1">
      <c r="A680" s="1235" t="s">
        <v>525</v>
      </c>
      <c r="B680" s="1235"/>
      <c r="C680" s="1235"/>
      <c r="D680" s="1235"/>
      <c r="E680" s="1235"/>
    </row>
    <row r="681" spans="1:6" ht="10.5" customHeight="1">
      <c r="A681" s="156"/>
      <c r="B681" s="156"/>
      <c r="C681" s="156"/>
    </row>
    <row r="682" spans="1:6" ht="10.5" customHeight="1">
      <c r="A682" s="1293" t="s">
        <v>704</v>
      </c>
      <c r="B682" s="1294"/>
      <c r="C682" s="1294"/>
      <c r="D682" s="1294"/>
    </row>
    <row r="690" spans="1:4" ht="12.75">
      <c r="A690" s="203"/>
      <c r="B690" s="205"/>
      <c r="C690" s="206"/>
      <c r="D690" s="713"/>
    </row>
    <row r="691" spans="1:4" ht="12.75">
      <c r="A691" s="203"/>
      <c r="B691" s="203"/>
      <c r="C691" s="206"/>
      <c r="D691" s="713"/>
    </row>
    <row r="692" spans="1:4" ht="12.75">
      <c r="A692" s="203"/>
      <c r="B692" s="203"/>
      <c r="C692" s="210"/>
      <c r="D692" s="203"/>
    </row>
    <row r="693" spans="1:4" ht="12.75">
      <c r="A693" s="203"/>
      <c r="B693" s="203"/>
      <c r="C693" s="203"/>
      <c r="D693" s="204"/>
    </row>
    <row r="694" spans="1:4" ht="12.75">
      <c r="A694" s="203"/>
      <c r="B694" s="203"/>
      <c r="C694" s="203"/>
      <c r="D694" s="203"/>
    </row>
    <row r="695" spans="1:4" ht="12.75">
      <c r="A695" s="203"/>
      <c r="B695" s="203"/>
      <c r="C695" s="206"/>
      <c r="D695" s="713"/>
    </row>
    <row r="696" spans="1:4" ht="12.75">
      <c r="A696" s="203"/>
      <c r="B696" s="203"/>
      <c r="C696" s="205"/>
      <c r="D696" s="205"/>
    </row>
    <row r="697" spans="1:4" ht="12.75">
      <c r="A697" s="203"/>
      <c r="B697" s="203"/>
      <c r="C697" s="205"/>
      <c r="D697" s="205"/>
    </row>
    <row r="698" spans="1:4" ht="12.75">
      <c r="A698" s="203"/>
      <c r="B698" s="203"/>
      <c r="C698" s="205"/>
      <c r="D698" s="203"/>
    </row>
  </sheetData>
  <mergeCells count="44">
    <mergeCell ref="A678:C678"/>
    <mergeCell ref="A5:E5"/>
    <mergeCell ref="B7:D7"/>
    <mergeCell ref="C9:D9"/>
    <mergeCell ref="C582:D582"/>
    <mergeCell ref="B597:D597"/>
    <mergeCell ref="C599:D599"/>
    <mergeCell ref="C607:D607"/>
    <mergeCell ref="B611:D611"/>
    <mergeCell ref="C613:D613"/>
    <mergeCell ref="C619:D619"/>
    <mergeCell ref="A627:E627"/>
    <mergeCell ref="C671:D671"/>
    <mergeCell ref="G1:H1"/>
    <mergeCell ref="A679:E679"/>
    <mergeCell ref="A682:D682"/>
    <mergeCell ref="B654:D654"/>
    <mergeCell ref="C656:D656"/>
    <mergeCell ref="C660:D660"/>
    <mergeCell ref="B665:D665"/>
    <mergeCell ref="C667:D667"/>
    <mergeCell ref="A680:E680"/>
    <mergeCell ref="C649:D649"/>
    <mergeCell ref="C631:D631"/>
    <mergeCell ref="B629:D629"/>
    <mergeCell ref="A624:E625"/>
    <mergeCell ref="C633:C634"/>
    <mergeCell ref="D633:D634"/>
    <mergeCell ref="E633:E634"/>
    <mergeCell ref="A1:E2"/>
    <mergeCell ref="C11:C12"/>
    <mergeCell ref="D11:D12"/>
    <mergeCell ref="E11:E12"/>
    <mergeCell ref="C584:C585"/>
    <mergeCell ref="D584:D585"/>
    <mergeCell ref="E584:E585"/>
    <mergeCell ref="A592:E593"/>
    <mergeCell ref="C601:C602"/>
    <mergeCell ref="D601:D602"/>
    <mergeCell ref="E601:E602"/>
    <mergeCell ref="C615:C616"/>
    <mergeCell ref="D615:D616"/>
    <mergeCell ref="E615:E616"/>
    <mergeCell ref="A595:E595"/>
  </mergeCells>
  <hyperlinks>
    <hyperlink ref="G1" location="Contents!A1" display="back to contents"/>
  </hyperlinks>
  <pageMargins left="0.70866141732283472" right="0.70866141732283472" top="0.74803149606299213" bottom="0.74803149606299213" header="0.31496062992125984" footer="0.31496062992125984"/>
  <pageSetup paperSize="9" scale="60" fitToHeight="8" orientation="portrait" r:id="rId1"/>
  <rowBreaks count="2" manualBreakCount="2">
    <brk id="591" max="5" man="1"/>
    <brk id="623" max="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4"/>
  <sheetViews>
    <sheetView showGridLines="0" zoomScaleNormal="100" workbookViewId="0">
      <selection sqref="A1:R2"/>
    </sheetView>
  </sheetViews>
  <sheetFormatPr defaultRowHeight="11.25"/>
  <cols>
    <col min="1" max="2" width="2.83203125" style="157" customWidth="1"/>
    <col min="3" max="3" width="56.33203125" style="157" customWidth="1"/>
    <col min="4" max="21" width="6.33203125" style="157" customWidth="1"/>
    <col min="22" max="22" width="8.1640625" style="157" customWidth="1"/>
    <col min="23" max="23" width="2.5" style="157" customWidth="1"/>
    <col min="24" max="16384" width="9.33203125" style="157"/>
  </cols>
  <sheetData>
    <row r="1" spans="1:26" ht="18" customHeight="1">
      <c r="A1" s="1255" t="s">
        <v>763</v>
      </c>
      <c r="B1" s="1255"/>
      <c r="C1" s="1255"/>
      <c r="D1" s="1255"/>
      <c r="E1" s="1255"/>
      <c r="F1" s="1255"/>
      <c r="G1" s="1255"/>
      <c r="H1" s="1255"/>
      <c r="I1" s="1255"/>
      <c r="J1" s="1255"/>
      <c r="K1" s="1255"/>
      <c r="L1" s="1255"/>
      <c r="M1" s="1255"/>
      <c r="N1" s="1255"/>
      <c r="O1" s="1255"/>
      <c r="P1" s="1255"/>
      <c r="Q1" s="1255"/>
      <c r="R1" s="1255"/>
      <c r="S1" s="510"/>
      <c r="T1" s="1371" t="s">
        <v>1376</v>
      </c>
      <c r="U1" s="1371"/>
      <c r="V1" s="1371"/>
      <c r="X1" s="1317"/>
      <c r="Y1" s="1317"/>
      <c r="Z1" s="1317"/>
    </row>
    <row r="2" spans="1:26" ht="18" customHeight="1">
      <c r="A2" s="1255"/>
      <c r="B2" s="1255"/>
      <c r="C2" s="1255"/>
      <c r="D2" s="1255"/>
      <c r="E2" s="1255"/>
      <c r="F2" s="1255"/>
      <c r="G2" s="1255"/>
      <c r="H2" s="1255"/>
      <c r="I2" s="1255"/>
      <c r="J2" s="1255"/>
      <c r="K2" s="1255"/>
      <c r="L2" s="1255"/>
      <c r="M2" s="1255"/>
      <c r="N2" s="1255"/>
      <c r="O2" s="1255"/>
      <c r="P2" s="1255"/>
      <c r="Q2" s="1255"/>
      <c r="R2" s="1255"/>
      <c r="S2" s="923"/>
      <c r="T2" s="923"/>
      <c r="U2" s="923"/>
      <c r="V2" s="923"/>
      <c r="X2" s="930"/>
      <c r="Y2" s="930"/>
      <c r="Z2" s="930"/>
    </row>
    <row r="3" spans="1:26" ht="15" customHeight="1" thickBot="1">
      <c r="A3" s="243" t="s">
        <v>221</v>
      </c>
      <c r="B3" s="243"/>
      <c r="C3" s="243"/>
      <c r="D3" s="244"/>
      <c r="E3" s="244"/>
      <c r="F3" s="244"/>
      <c r="G3" s="244"/>
      <c r="H3" s="244"/>
      <c r="I3" s="244"/>
      <c r="J3" s="244"/>
      <c r="K3" s="244"/>
      <c r="L3" s="244"/>
      <c r="M3" s="244"/>
      <c r="N3" s="244"/>
    </row>
    <row r="4" spans="1:26" ht="15.75">
      <c r="A4" s="242"/>
      <c r="B4" s="242"/>
      <c r="C4" s="242"/>
      <c r="D4" s="1313">
        <v>2000</v>
      </c>
      <c r="E4" s="1246">
        <v>2001</v>
      </c>
      <c r="F4" s="1313">
        <v>2002</v>
      </c>
      <c r="G4" s="1246">
        <v>2003</v>
      </c>
      <c r="H4" s="1313">
        <v>2004</v>
      </c>
      <c r="I4" s="1246">
        <v>2005</v>
      </c>
      <c r="J4" s="1313">
        <v>2006</v>
      </c>
      <c r="K4" s="1246">
        <v>2007</v>
      </c>
      <c r="L4" s="1313">
        <v>2008</v>
      </c>
      <c r="M4" s="1246">
        <v>2009</v>
      </c>
      <c r="N4" s="1313">
        <v>2010</v>
      </c>
      <c r="O4" s="1246">
        <v>2011</v>
      </c>
      <c r="P4" s="1313">
        <v>2012</v>
      </c>
      <c r="Q4" s="1246">
        <v>2013</v>
      </c>
      <c r="R4" s="1313">
        <v>2014</v>
      </c>
      <c r="S4" s="1313">
        <v>2015</v>
      </c>
      <c r="T4" s="1313">
        <v>2016</v>
      </c>
      <c r="U4" s="1313">
        <v>2017</v>
      </c>
      <c r="V4" s="1313">
        <v>2018</v>
      </c>
    </row>
    <row r="5" spans="1:26" s="158" customFormat="1" ht="12.75">
      <c r="A5" s="1300"/>
      <c r="B5" s="1300"/>
      <c r="C5" s="1300"/>
      <c r="D5" s="1314"/>
      <c r="E5" s="1247"/>
      <c r="F5" s="1314"/>
      <c r="G5" s="1247"/>
      <c r="H5" s="1314"/>
      <c r="I5" s="1247"/>
      <c r="J5" s="1314"/>
      <c r="K5" s="1247"/>
      <c r="L5" s="1314"/>
      <c r="M5" s="1247"/>
      <c r="N5" s="1314"/>
      <c r="O5" s="1247"/>
      <c r="P5" s="1314"/>
      <c r="Q5" s="1247"/>
      <c r="R5" s="1314"/>
      <c r="S5" s="1314"/>
      <c r="T5" s="1314"/>
      <c r="U5" s="1314"/>
      <c r="V5" s="1314"/>
    </row>
    <row r="6" spans="1:26" s="158" customFormat="1" ht="12.75">
      <c r="A6" s="241"/>
      <c r="B6" s="241"/>
      <c r="C6" s="241"/>
      <c r="D6" s="1315"/>
      <c r="E6" s="1248"/>
      <c r="F6" s="1315"/>
      <c r="G6" s="1248"/>
      <c r="H6" s="1315"/>
      <c r="I6" s="1248"/>
      <c r="J6" s="1315"/>
      <c r="K6" s="1248"/>
      <c r="L6" s="1315"/>
      <c r="M6" s="1248"/>
      <c r="N6" s="1315"/>
      <c r="O6" s="1248"/>
      <c r="P6" s="1315"/>
      <c r="Q6" s="1248"/>
      <c r="R6" s="1315"/>
      <c r="S6" s="1315"/>
      <c r="T6" s="1315"/>
      <c r="U6" s="1315"/>
      <c r="V6" s="1315"/>
    </row>
    <row r="7" spans="1:26" s="158" customFormat="1" ht="12.75">
      <c r="A7" s="159"/>
      <c r="B7" s="159"/>
      <c r="C7" s="159"/>
      <c r="D7" s="160"/>
      <c r="E7" s="160"/>
      <c r="F7" s="160"/>
      <c r="G7" s="160"/>
      <c r="H7" s="160"/>
      <c r="I7" s="160"/>
      <c r="J7" s="114"/>
      <c r="K7" s="114"/>
      <c r="L7" s="90"/>
      <c r="M7" s="90"/>
    </row>
    <row r="8" spans="1:26" s="158" customFormat="1" ht="15.75" customHeight="1">
      <c r="A8" s="1259" t="s">
        <v>351</v>
      </c>
      <c r="B8" s="1259"/>
      <c r="C8" s="1259"/>
      <c r="D8" s="130">
        <v>293</v>
      </c>
      <c r="E8" s="130">
        <v>339</v>
      </c>
      <c r="F8" s="130">
        <v>388</v>
      </c>
      <c r="G8" s="130">
        <v>330</v>
      </c>
      <c r="H8" s="130">
        <v>365</v>
      </c>
      <c r="I8" s="130">
        <v>346</v>
      </c>
      <c r="J8" s="130">
        <v>430</v>
      </c>
      <c r="K8" s="130">
        <v>474</v>
      </c>
      <c r="L8" s="113">
        <v>590</v>
      </c>
      <c r="M8" s="113">
        <v>570</v>
      </c>
      <c r="N8" s="158">
        <v>512</v>
      </c>
      <c r="O8" s="158">
        <v>606</v>
      </c>
      <c r="P8" s="158">
        <v>604</v>
      </c>
      <c r="Q8" s="158">
        <v>557</v>
      </c>
      <c r="R8" s="158">
        <v>621</v>
      </c>
      <c r="S8" s="158">
        <v>707</v>
      </c>
      <c r="T8" s="158">
        <v>871</v>
      </c>
      <c r="U8" s="158">
        <v>935</v>
      </c>
      <c r="V8" s="843">
        <v>1187</v>
      </c>
    </row>
    <row r="9" spans="1:26" s="158" customFormat="1" ht="15.75" customHeight="1">
      <c r="A9" s="322"/>
      <c r="B9" s="322"/>
      <c r="C9" s="322"/>
      <c r="D9" s="130"/>
      <c r="E9" s="130"/>
      <c r="F9" s="130"/>
      <c r="G9" s="130"/>
      <c r="H9" s="130"/>
      <c r="I9" s="130"/>
      <c r="J9" s="130"/>
      <c r="K9" s="130"/>
      <c r="L9" s="113"/>
      <c r="M9" s="113"/>
      <c r="Q9" s="140"/>
      <c r="V9" s="755"/>
    </row>
    <row r="10" spans="1:26" s="158" customFormat="1" ht="15.75" customHeight="1">
      <c r="A10" s="1259" t="s">
        <v>350</v>
      </c>
      <c r="B10" s="1259"/>
      <c r="C10" s="1259"/>
      <c r="D10" s="130">
        <v>292</v>
      </c>
      <c r="E10" s="130">
        <v>332</v>
      </c>
      <c r="F10" s="130">
        <v>382</v>
      </c>
      <c r="G10" s="130">
        <v>317</v>
      </c>
      <c r="H10" s="130">
        <v>356</v>
      </c>
      <c r="I10" s="130">
        <v>336</v>
      </c>
      <c r="J10" s="130">
        <v>421</v>
      </c>
      <c r="K10" s="130">
        <v>455</v>
      </c>
      <c r="L10" s="113">
        <v>574</v>
      </c>
      <c r="M10" s="113">
        <v>545</v>
      </c>
      <c r="N10" s="158">
        <v>485</v>
      </c>
      <c r="O10" s="158">
        <v>584</v>
      </c>
      <c r="P10" s="158">
        <v>581</v>
      </c>
      <c r="Q10" s="158">
        <v>527</v>
      </c>
      <c r="R10" s="158">
        <v>614</v>
      </c>
      <c r="S10" s="158">
        <v>706</v>
      </c>
      <c r="T10" s="158">
        <v>868</v>
      </c>
      <c r="U10" s="158">
        <v>934</v>
      </c>
      <c r="V10" s="827">
        <v>1187</v>
      </c>
    </row>
    <row r="11" spans="1:26" s="158" customFormat="1" ht="15.75" customHeight="1">
      <c r="A11" s="322"/>
      <c r="B11" s="322"/>
      <c r="C11" s="322"/>
      <c r="D11" s="130"/>
      <c r="E11" s="130"/>
      <c r="F11" s="130"/>
      <c r="G11" s="130"/>
      <c r="H11" s="130"/>
      <c r="I11" s="130"/>
      <c r="J11" s="130"/>
      <c r="K11" s="130"/>
      <c r="L11" s="113"/>
      <c r="M11" s="113"/>
      <c r="Q11" s="140"/>
      <c r="V11" s="755"/>
    </row>
    <row r="12" spans="1:26" s="158" customFormat="1" ht="15.75" customHeight="1">
      <c r="A12" s="1316" t="s">
        <v>598</v>
      </c>
      <c r="B12" s="1259"/>
      <c r="C12" s="1259"/>
      <c r="D12" s="130">
        <v>1</v>
      </c>
      <c r="E12" s="130">
        <v>7</v>
      </c>
      <c r="F12" s="130">
        <v>6</v>
      </c>
      <c r="G12" s="130">
        <v>13</v>
      </c>
      <c r="H12" s="130">
        <v>9</v>
      </c>
      <c r="I12" s="130">
        <v>10</v>
      </c>
      <c r="J12" s="130">
        <v>9</v>
      </c>
      <c r="K12" s="130">
        <v>19</v>
      </c>
      <c r="L12" s="130">
        <v>16</v>
      </c>
      <c r="M12" s="130">
        <v>25</v>
      </c>
      <c r="N12" s="130">
        <v>27</v>
      </c>
      <c r="O12" s="130">
        <v>22</v>
      </c>
      <c r="P12" s="130">
        <v>23</v>
      </c>
      <c r="Q12" s="130">
        <v>30</v>
      </c>
      <c r="R12" s="158">
        <v>7</v>
      </c>
      <c r="S12" s="158">
        <v>1</v>
      </c>
      <c r="T12" s="158">
        <v>3</v>
      </c>
      <c r="U12" s="158">
        <v>1</v>
      </c>
      <c r="V12" s="755">
        <v>0</v>
      </c>
    </row>
    <row r="13" spans="1:26" s="158" customFormat="1" ht="12.75">
      <c r="A13" s="324"/>
      <c r="B13" s="1296" t="s">
        <v>92</v>
      </c>
      <c r="C13" s="1296"/>
      <c r="D13" s="163"/>
      <c r="E13" s="163"/>
      <c r="F13" s="163"/>
      <c r="G13" s="163"/>
      <c r="H13" s="163"/>
      <c r="I13" s="163"/>
      <c r="J13" s="163"/>
      <c r="K13" s="163"/>
      <c r="L13" s="163"/>
      <c r="M13" s="163"/>
      <c r="Q13" s="141"/>
      <c r="V13" s="755"/>
    </row>
    <row r="14" spans="1:26" s="158" customFormat="1" ht="14.25">
      <c r="A14" s="326"/>
      <c r="B14" s="325"/>
      <c r="C14" s="327" t="s">
        <v>353</v>
      </c>
      <c r="D14" s="130">
        <v>0</v>
      </c>
      <c r="E14" s="130">
        <v>0</v>
      </c>
      <c r="F14" s="130">
        <v>0</v>
      </c>
      <c r="G14" s="130">
        <v>0</v>
      </c>
      <c r="H14" s="130">
        <v>0</v>
      </c>
      <c r="I14" s="130">
        <v>0</v>
      </c>
      <c r="J14" s="130">
        <v>0</v>
      </c>
      <c r="K14" s="130">
        <v>0</v>
      </c>
      <c r="L14" s="130">
        <v>0</v>
      </c>
      <c r="M14" s="130">
        <v>0</v>
      </c>
      <c r="N14" s="130">
        <v>3</v>
      </c>
      <c r="O14" s="130">
        <v>0</v>
      </c>
      <c r="P14" s="130">
        <v>0</v>
      </c>
      <c r="Q14" s="130">
        <v>0</v>
      </c>
      <c r="R14" s="158">
        <v>0</v>
      </c>
      <c r="S14" s="158">
        <v>0</v>
      </c>
      <c r="T14" s="158">
        <v>0</v>
      </c>
      <c r="U14" s="158">
        <v>0</v>
      </c>
      <c r="V14" s="755">
        <v>0</v>
      </c>
    </row>
    <row r="15" spans="1:26" s="158" customFormat="1" ht="14.25">
      <c r="A15" s="326"/>
      <c r="B15" s="325"/>
      <c r="C15" s="327" t="s">
        <v>354</v>
      </c>
      <c r="D15" s="130">
        <v>0</v>
      </c>
      <c r="E15" s="130">
        <v>0</v>
      </c>
      <c r="F15" s="130">
        <v>0</v>
      </c>
      <c r="G15" s="130">
        <v>0</v>
      </c>
      <c r="H15" s="130">
        <v>0</v>
      </c>
      <c r="I15" s="130">
        <v>0</v>
      </c>
      <c r="J15" s="130">
        <v>0</v>
      </c>
      <c r="K15" s="130">
        <v>0</v>
      </c>
      <c r="L15" s="130">
        <v>0</v>
      </c>
      <c r="M15" s="130">
        <v>0</v>
      </c>
      <c r="N15" s="130">
        <v>0</v>
      </c>
      <c r="O15" s="130">
        <v>1</v>
      </c>
      <c r="P15" s="130">
        <v>1</v>
      </c>
      <c r="Q15" s="130">
        <v>0</v>
      </c>
      <c r="R15" s="158">
        <v>0</v>
      </c>
      <c r="S15" s="158">
        <v>0</v>
      </c>
      <c r="T15" s="158">
        <v>0</v>
      </c>
      <c r="U15" s="158">
        <v>0</v>
      </c>
      <c r="V15" s="755">
        <v>0</v>
      </c>
    </row>
    <row r="16" spans="1:26" s="158" customFormat="1" ht="14.25">
      <c r="A16" s="324"/>
      <c r="C16" s="327" t="s">
        <v>355</v>
      </c>
      <c r="D16" s="130">
        <v>0</v>
      </c>
      <c r="E16" s="130">
        <v>5</v>
      </c>
      <c r="F16" s="130">
        <v>2</v>
      </c>
      <c r="G16" s="130">
        <v>12</v>
      </c>
      <c r="H16" s="130">
        <v>8</v>
      </c>
      <c r="I16" s="130">
        <v>9</v>
      </c>
      <c r="J16" s="130">
        <v>9</v>
      </c>
      <c r="K16" s="130">
        <v>16</v>
      </c>
      <c r="L16" s="130">
        <v>14</v>
      </c>
      <c r="M16" s="130">
        <v>19</v>
      </c>
      <c r="N16" s="130">
        <v>17</v>
      </c>
      <c r="O16" s="130">
        <v>12</v>
      </c>
      <c r="P16" s="130">
        <v>17</v>
      </c>
      <c r="Q16" s="130">
        <v>27</v>
      </c>
      <c r="R16" s="158">
        <v>3</v>
      </c>
      <c r="S16" s="158">
        <v>0</v>
      </c>
      <c r="T16" s="158">
        <v>0</v>
      </c>
      <c r="U16" s="158">
        <v>0</v>
      </c>
      <c r="V16" s="755">
        <v>0</v>
      </c>
    </row>
    <row r="17" spans="1:22" s="158" customFormat="1" ht="14.25">
      <c r="A17" s="324"/>
      <c r="C17" s="327" t="s">
        <v>356</v>
      </c>
      <c r="D17" s="130">
        <v>1</v>
      </c>
      <c r="E17" s="130">
        <v>2</v>
      </c>
      <c r="F17" s="130">
        <v>4</v>
      </c>
      <c r="G17" s="130">
        <v>1</v>
      </c>
      <c r="H17" s="130">
        <v>1</v>
      </c>
      <c r="I17" s="130">
        <v>1</v>
      </c>
      <c r="J17" s="130">
        <v>0</v>
      </c>
      <c r="K17" s="130">
        <v>4</v>
      </c>
      <c r="L17" s="130">
        <v>2</v>
      </c>
      <c r="M17" s="130">
        <v>6</v>
      </c>
      <c r="N17" s="130">
        <v>7</v>
      </c>
      <c r="O17" s="130">
        <v>9</v>
      </c>
      <c r="P17" s="130">
        <v>7</v>
      </c>
      <c r="Q17" s="130">
        <v>1</v>
      </c>
      <c r="R17" s="158">
        <v>0</v>
      </c>
      <c r="S17" s="158">
        <v>0</v>
      </c>
      <c r="T17" s="158">
        <v>0</v>
      </c>
      <c r="U17" s="158">
        <v>0</v>
      </c>
      <c r="V17" s="755">
        <v>0</v>
      </c>
    </row>
    <row r="18" spans="1:22" s="158" customFormat="1" ht="12.75">
      <c r="A18" s="324"/>
      <c r="V18" s="755"/>
    </row>
    <row r="19" spans="1:22" s="158" customFormat="1" ht="12.75">
      <c r="A19" s="324"/>
      <c r="C19" s="1312" t="s">
        <v>357</v>
      </c>
      <c r="D19" s="130">
        <v>0</v>
      </c>
      <c r="E19" s="130">
        <v>0</v>
      </c>
      <c r="F19" s="130">
        <v>0</v>
      </c>
      <c r="G19" s="130">
        <v>0</v>
      </c>
      <c r="H19" s="130">
        <v>0</v>
      </c>
      <c r="I19" s="130">
        <v>0</v>
      </c>
      <c r="J19" s="130">
        <v>0</v>
      </c>
      <c r="K19" s="130">
        <v>0</v>
      </c>
      <c r="L19" s="130">
        <v>0</v>
      </c>
      <c r="M19" s="130">
        <v>1</v>
      </c>
      <c r="N19" s="130">
        <v>0</v>
      </c>
      <c r="O19" s="130">
        <v>0</v>
      </c>
      <c r="P19" s="130">
        <v>1</v>
      </c>
      <c r="Q19" s="130">
        <v>2</v>
      </c>
      <c r="R19" s="158">
        <v>4</v>
      </c>
      <c r="S19" s="158">
        <v>1</v>
      </c>
      <c r="T19" s="158">
        <v>3</v>
      </c>
      <c r="U19" s="158">
        <v>1</v>
      </c>
      <c r="V19" s="755">
        <v>0</v>
      </c>
    </row>
    <row r="20" spans="1:22" s="158" customFormat="1" ht="12.75">
      <c r="A20" s="928"/>
      <c r="C20" s="1312"/>
      <c r="D20" s="130"/>
      <c r="E20" s="130"/>
      <c r="F20" s="130"/>
      <c r="G20" s="130"/>
      <c r="H20" s="130"/>
      <c r="I20" s="130"/>
      <c r="J20" s="130"/>
      <c r="K20" s="130"/>
      <c r="L20" s="130"/>
      <c r="M20" s="130"/>
      <c r="N20" s="130"/>
      <c r="O20" s="130"/>
      <c r="P20" s="130"/>
      <c r="Q20" s="130"/>
      <c r="V20" s="755"/>
    </row>
    <row r="21" spans="1:22" s="158" customFormat="1" ht="12.75">
      <c r="A21" s="324"/>
      <c r="B21" s="324"/>
      <c r="C21" s="323"/>
      <c r="D21" s="163"/>
      <c r="E21" s="163"/>
      <c r="F21" s="163"/>
      <c r="G21" s="163"/>
      <c r="H21" s="163"/>
      <c r="I21" s="163"/>
      <c r="J21" s="163"/>
      <c r="K21" s="163"/>
      <c r="L21" s="163"/>
      <c r="M21" s="163"/>
    </row>
    <row r="22" spans="1:22" ht="12.75">
      <c r="A22" s="165"/>
      <c r="B22" s="165"/>
      <c r="C22" s="165"/>
      <c r="D22" s="165"/>
      <c r="E22" s="165"/>
      <c r="F22" s="165"/>
      <c r="G22" s="165"/>
      <c r="H22" s="165"/>
      <c r="I22" s="165"/>
      <c r="J22" s="165"/>
      <c r="K22" s="165"/>
      <c r="L22" s="165"/>
      <c r="M22" s="165"/>
      <c r="N22" s="165"/>
      <c r="O22" s="165"/>
      <c r="P22" s="165"/>
      <c r="Q22" s="165"/>
      <c r="R22" s="165"/>
      <c r="S22" s="165"/>
      <c r="T22" s="165"/>
      <c r="U22" s="165"/>
      <c r="V22" s="165"/>
    </row>
    <row r="23" spans="1:22" ht="15">
      <c r="A23" s="151"/>
      <c r="B23" s="151"/>
      <c r="C23" s="151"/>
      <c r="D23" s="45"/>
      <c r="E23" s="45"/>
      <c r="F23" s="45"/>
      <c r="G23" s="45"/>
      <c r="H23" s="45"/>
      <c r="I23" s="45"/>
      <c r="J23" s="45"/>
      <c r="K23" s="45"/>
      <c r="L23" s="45"/>
      <c r="M23" s="45"/>
      <c r="N23" s="45"/>
    </row>
    <row r="24" spans="1:22" s="166" customFormat="1">
      <c r="A24" s="1268" t="s">
        <v>195</v>
      </c>
      <c r="B24" s="1268"/>
      <c r="C24" s="1268"/>
      <c r="D24" s="156"/>
      <c r="E24" s="156"/>
      <c r="F24" s="156"/>
      <c r="G24" s="156"/>
      <c r="H24" s="156"/>
      <c r="I24" s="156"/>
      <c r="J24" s="156"/>
      <c r="K24" s="156"/>
      <c r="L24" s="156"/>
      <c r="M24" s="156"/>
    </row>
    <row r="25" spans="1:22" s="166" customFormat="1">
      <c r="A25" s="993" t="s">
        <v>561</v>
      </c>
      <c r="B25" s="993"/>
      <c r="C25" s="993"/>
      <c r="D25" s="993"/>
      <c r="E25" s="993"/>
      <c r="F25" s="993"/>
      <c r="G25" s="993"/>
      <c r="H25" s="993"/>
      <c r="I25" s="993"/>
      <c r="J25" s="993"/>
      <c r="K25" s="993"/>
      <c r="L25" s="993"/>
      <c r="M25" s="993"/>
      <c r="N25" s="993"/>
      <c r="O25" s="993"/>
      <c r="P25" s="993"/>
      <c r="Q25" s="993"/>
      <c r="R25" s="993"/>
      <c r="S25" s="993"/>
      <c r="T25" s="993"/>
      <c r="U25" s="993"/>
      <c r="V25" s="993"/>
    </row>
    <row r="26" spans="1:22" s="166" customFormat="1">
      <c r="A26" s="1103" t="s">
        <v>562</v>
      </c>
      <c r="B26" s="1103"/>
      <c r="C26" s="1103"/>
      <c r="D26" s="1103"/>
      <c r="E26" s="1103"/>
      <c r="F26" s="1103"/>
      <c r="G26" s="1103"/>
      <c r="H26" s="1103"/>
      <c r="I26" s="1103"/>
      <c r="J26" s="1103"/>
      <c r="K26" s="1103"/>
      <c r="L26" s="1103"/>
      <c r="M26" s="1103"/>
      <c r="N26" s="1103"/>
      <c r="O26" s="1103"/>
      <c r="P26" s="1103"/>
      <c r="Q26" s="1103"/>
      <c r="R26" s="1103"/>
      <c r="S26" s="1103"/>
      <c r="T26" s="1103"/>
      <c r="U26" s="1103"/>
      <c r="V26" s="1103"/>
    </row>
    <row r="27" spans="1:22" s="166" customFormat="1">
      <c r="A27" s="1103" t="s">
        <v>612</v>
      </c>
      <c r="B27" s="1103"/>
      <c r="C27" s="1103"/>
      <c r="D27" s="1103"/>
      <c r="E27" s="1103"/>
      <c r="F27" s="1103"/>
      <c r="G27" s="1103"/>
      <c r="H27" s="1103"/>
      <c r="I27" s="1103"/>
      <c r="J27" s="1103"/>
      <c r="K27" s="1103"/>
      <c r="L27" s="1103"/>
      <c r="M27" s="1103"/>
      <c r="N27" s="1103"/>
      <c r="O27" s="1103"/>
      <c r="P27" s="1103"/>
      <c r="Q27" s="1103"/>
      <c r="R27" s="1103"/>
      <c r="S27" s="1103"/>
      <c r="T27" s="1103"/>
      <c r="U27" s="1103"/>
      <c r="V27" s="1103"/>
    </row>
    <row r="28" spans="1:22" s="166" customFormat="1">
      <c r="A28" s="993" t="s">
        <v>563</v>
      </c>
      <c r="B28" s="993"/>
      <c r="C28" s="993"/>
      <c r="D28" s="993"/>
      <c r="E28" s="993"/>
      <c r="F28" s="993"/>
      <c r="G28" s="993"/>
      <c r="H28" s="993"/>
      <c r="I28" s="993"/>
      <c r="J28" s="993"/>
      <c r="K28" s="993"/>
      <c r="L28" s="993"/>
      <c r="M28" s="993"/>
      <c r="N28" s="993"/>
      <c r="O28" s="993"/>
      <c r="P28" s="993"/>
      <c r="Q28" s="993"/>
      <c r="R28" s="993"/>
      <c r="S28" s="993"/>
      <c r="T28" s="993"/>
      <c r="U28" s="993"/>
      <c r="V28" s="993"/>
    </row>
    <row r="29" spans="1:22" s="166" customFormat="1">
      <c r="A29" s="993" t="s">
        <v>564</v>
      </c>
      <c r="B29" s="993"/>
      <c r="C29" s="993"/>
      <c r="D29" s="993"/>
      <c r="E29" s="993"/>
      <c r="F29" s="993"/>
      <c r="G29" s="993"/>
      <c r="H29" s="993"/>
      <c r="I29" s="993"/>
      <c r="J29" s="993"/>
      <c r="K29" s="993"/>
      <c r="L29" s="993"/>
      <c r="M29" s="993"/>
      <c r="N29" s="993"/>
      <c r="O29" s="993"/>
      <c r="P29" s="993"/>
      <c r="Q29" s="993"/>
      <c r="R29" s="993"/>
      <c r="S29" s="993"/>
      <c r="T29" s="993"/>
      <c r="U29" s="993"/>
      <c r="V29" s="993"/>
    </row>
    <row r="30" spans="1:22" s="166" customFormat="1">
      <c r="A30" s="1009" t="s">
        <v>565</v>
      </c>
      <c r="B30" s="1009"/>
      <c r="C30" s="1009"/>
      <c r="D30" s="1009"/>
      <c r="E30" s="1009"/>
      <c r="F30" s="1009"/>
      <c r="G30" s="1009"/>
      <c r="H30" s="1009"/>
      <c r="I30" s="1009"/>
      <c r="J30" s="1009"/>
      <c r="K30" s="1009"/>
      <c r="L30" s="1009"/>
      <c r="M30" s="1009"/>
      <c r="N30" s="1009"/>
      <c r="O30" s="1009"/>
      <c r="P30" s="1009"/>
      <c r="Q30" s="1009"/>
      <c r="R30" s="1009"/>
      <c r="S30" s="1009"/>
      <c r="T30" s="1009"/>
      <c r="U30" s="1009"/>
      <c r="V30" s="1009"/>
    </row>
    <row r="31" spans="1:22" s="166" customFormat="1">
      <c r="A31" s="1103" t="s">
        <v>520</v>
      </c>
      <c r="B31" s="1103"/>
      <c r="C31" s="1103"/>
      <c r="D31" s="1103"/>
      <c r="E31" s="1103"/>
      <c r="F31" s="1103"/>
      <c r="G31" s="1103"/>
      <c r="H31" s="1103"/>
      <c r="I31" s="1103"/>
      <c r="J31" s="1103"/>
      <c r="K31" s="1103"/>
      <c r="L31" s="1103"/>
      <c r="M31" s="1103"/>
      <c r="N31" s="1103"/>
      <c r="O31" s="1103"/>
      <c r="P31" s="1103"/>
      <c r="Q31" s="1103"/>
      <c r="R31" s="1103"/>
      <c r="S31" s="1103"/>
      <c r="T31" s="1103"/>
      <c r="U31" s="1103"/>
      <c r="V31" s="1103"/>
    </row>
    <row r="32" spans="1:22" s="166" customFormat="1">
      <c r="A32" s="321"/>
      <c r="B32" s="319"/>
      <c r="C32" s="319"/>
      <c r="D32" s="319"/>
      <c r="E32" s="319"/>
      <c r="F32" s="319"/>
      <c r="G32" s="319"/>
      <c r="H32" s="319"/>
      <c r="I32" s="319"/>
      <c r="J32" s="319"/>
      <c r="K32" s="319"/>
      <c r="L32" s="319"/>
      <c r="M32" s="319"/>
    </row>
    <row r="33" spans="1:13" s="166" customFormat="1">
      <c r="A33" s="1266" t="s">
        <v>704</v>
      </c>
      <c r="B33" s="1267"/>
      <c r="C33" s="1267"/>
      <c r="D33" s="319"/>
      <c r="E33" s="319"/>
      <c r="F33" s="319"/>
      <c r="G33" s="319"/>
      <c r="H33" s="319"/>
      <c r="I33" s="319"/>
      <c r="J33" s="319"/>
      <c r="K33" s="319"/>
      <c r="L33" s="319"/>
      <c r="M33" s="319"/>
    </row>
    <row r="34" spans="1:13" s="166" customFormat="1">
      <c r="A34" s="320" t="s">
        <v>224</v>
      </c>
      <c r="B34" s="169"/>
      <c r="C34" s="169"/>
      <c r="D34" s="156"/>
      <c r="E34" s="156"/>
      <c r="F34" s="156"/>
      <c r="G34" s="156"/>
      <c r="H34" s="156"/>
      <c r="I34" s="156"/>
      <c r="J34" s="156"/>
      <c r="K34" s="156"/>
      <c r="L34" s="156"/>
      <c r="M34" s="156"/>
    </row>
    <row r="35" spans="1:13" s="166" customFormat="1">
      <c r="D35" s="156"/>
      <c r="E35" s="156"/>
      <c r="F35" s="156"/>
      <c r="G35" s="156"/>
      <c r="H35" s="156"/>
      <c r="I35" s="156"/>
      <c r="J35" s="156"/>
      <c r="K35" s="156"/>
      <c r="L35" s="156"/>
      <c r="M35" s="156"/>
    </row>
    <row r="36" spans="1:13" s="166" customFormat="1">
      <c r="A36" s="167"/>
      <c r="B36" s="167"/>
      <c r="C36" s="167"/>
    </row>
    <row r="37" spans="1:13" s="166" customFormat="1">
      <c r="A37" s="167"/>
      <c r="B37" s="167"/>
      <c r="C37" s="167"/>
    </row>
    <row r="38" spans="1:13" ht="15">
      <c r="A38" s="168"/>
      <c r="B38" s="168"/>
      <c r="C38" s="168"/>
    </row>
    <row r="39" spans="1:13" ht="15">
      <c r="A39" s="168"/>
      <c r="B39" s="168"/>
      <c r="C39" s="168"/>
    </row>
    <row r="40" spans="1:13" ht="15">
      <c r="A40" s="168"/>
      <c r="B40" s="168"/>
      <c r="C40" s="168"/>
    </row>
    <row r="41" spans="1:13" ht="15">
      <c r="A41" s="168"/>
      <c r="B41" s="168"/>
      <c r="C41" s="168"/>
    </row>
    <row r="42" spans="1:13" ht="15">
      <c r="A42" s="168"/>
      <c r="B42" s="168"/>
      <c r="C42" s="168"/>
    </row>
    <row r="43" spans="1:13" ht="15">
      <c r="A43" s="168"/>
      <c r="B43" s="168"/>
      <c r="C43" s="168"/>
    </row>
    <row r="44" spans="1:13" ht="15">
      <c r="A44" s="168"/>
      <c r="B44" s="168"/>
      <c r="C44" s="168"/>
    </row>
    <row r="45" spans="1:13" ht="15">
      <c r="A45" s="168"/>
      <c r="B45" s="168"/>
      <c r="C45" s="168"/>
    </row>
    <row r="46" spans="1:13" ht="15">
      <c r="A46" s="168"/>
      <c r="B46" s="168"/>
      <c r="C46" s="168"/>
    </row>
    <row r="47" spans="1:13" ht="15">
      <c r="A47" s="168"/>
      <c r="B47" s="168"/>
      <c r="C47" s="168"/>
    </row>
    <row r="48" spans="1:13" ht="15">
      <c r="A48" s="168"/>
      <c r="B48" s="168"/>
      <c r="C48" s="168"/>
    </row>
    <row r="49" spans="1:3" ht="15">
      <c r="A49" s="168"/>
      <c r="B49" s="168"/>
      <c r="C49" s="168"/>
    </row>
    <row r="50" spans="1:3" ht="15">
      <c r="A50" s="168"/>
      <c r="B50" s="168"/>
      <c r="C50" s="168"/>
    </row>
    <row r="51" spans="1:3" ht="15">
      <c r="A51" s="168"/>
      <c r="B51" s="168"/>
      <c r="C51" s="168"/>
    </row>
    <row r="52" spans="1:3" ht="15">
      <c r="A52" s="168"/>
      <c r="B52" s="168"/>
      <c r="C52" s="168"/>
    </row>
    <row r="53" spans="1:3" ht="15">
      <c r="A53" s="168"/>
      <c r="B53" s="168"/>
      <c r="C53" s="168"/>
    </row>
    <row r="54" spans="1:3" ht="15">
      <c r="A54" s="168"/>
      <c r="B54" s="168"/>
      <c r="C54" s="168"/>
    </row>
  </sheetData>
  <mergeCells count="37">
    <mergeCell ref="T1:V1"/>
    <mergeCell ref="X1:Z1"/>
    <mergeCell ref="L4:L6"/>
    <mergeCell ref="M4:M6"/>
    <mergeCell ref="N4:N6"/>
    <mergeCell ref="A5:C5"/>
    <mergeCell ref="H4:H6"/>
    <mergeCell ref="I4:I6"/>
    <mergeCell ref="J4:J6"/>
    <mergeCell ref="K4:K6"/>
    <mergeCell ref="S4:S6"/>
    <mergeCell ref="T4:T6"/>
    <mergeCell ref="U4:U6"/>
    <mergeCell ref="O4:O6"/>
    <mergeCell ref="P4:P6"/>
    <mergeCell ref="Q4:Q6"/>
    <mergeCell ref="A33:C33"/>
    <mergeCell ref="A10:C10"/>
    <mergeCell ref="A12:C12"/>
    <mergeCell ref="A24:C24"/>
    <mergeCell ref="B13:C13"/>
    <mergeCell ref="A1:R2"/>
    <mergeCell ref="C19:C20"/>
    <mergeCell ref="A31:V31"/>
    <mergeCell ref="A29:V29"/>
    <mergeCell ref="A28:V28"/>
    <mergeCell ref="A27:V27"/>
    <mergeCell ref="A26:V26"/>
    <mergeCell ref="A25:V25"/>
    <mergeCell ref="V4:V6"/>
    <mergeCell ref="A30:V30"/>
    <mergeCell ref="R4:R6"/>
    <mergeCell ref="A8:C8"/>
    <mergeCell ref="D4:D6"/>
    <mergeCell ref="E4:E6"/>
    <mergeCell ref="F4:F6"/>
    <mergeCell ref="G4:G6"/>
  </mergeCells>
  <hyperlinks>
    <hyperlink ref="T1" location="Contents!A1" display="back to contents"/>
  </hyperlinks>
  <pageMargins left="0.70866141732283472" right="0.70866141732283472" top="0.74803149606299213" bottom="0.74803149606299213" header="0.31496062992125984" footer="0.31496062992125984"/>
  <pageSetup paperSize="9" scale="87"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4"/>
  <sheetViews>
    <sheetView showGridLines="0" zoomScaleNormal="100" workbookViewId="0">
      <selection sqref="A1:N1"/>
    </sheetView>
  </sheetViews>
  <sheetFormatPr defaultRowHeight="11.25"/>
  <cols>
    <col min="1" max="2" width="2.83203125" customWidth="1"/>
    <col min="3" max="3" width="52.6640625" customWidth="1"/>
    <col min="4" max="18" width="6.33203125" customWidth="1"/>
    <col min="19" max="19" width="6.33203125" style="509" customWidth="1"/>
    <col min="20" max="20" width="6.33203125" style="623" customWidth="1"/>
    <col min="21" max="21" width="6.33203125" customWidth="1"/>
    <col min="22" max="22" width="7.5" style="697" customWidth="1"/>
    <col min="23" max="23" width="1.83203125" customWidth="1"/>
  </cols>
  <sheetData>
    <row r="1" spans="1:25" ht="18" customHeight="1">
      <c r="A1" s="1255" t="s">
        <v>764</v>
      </c>
      <c r="B1" s="1255"/>
      <c r="C1" s="1255"/>
      <c r="D1" s="1255"/>
      <c r="E1" s="1255"/>
      <c r="F1" s="1255"/>
      <c r="G1" s="1255"/>
      <c r="H1" s="1255"/>
      <c r="I1" s="1255"/>
      <c r="J1" s="1255"/>
      <c r="K1" s="1255"/>
      <c r="L1" s="1255"/>
      <c r="M1" s="1255"/>
      <c r="N1" s="1255"/>
      <c r="O1" s="923"/>
      <c r="P1" s="1371" t="s">
        <v>1376</v>
      </c>
      <c r="Q1" s="1371"/>
      <c r="R1" s="1371"/>
      <c r="S1" s="510"/>
      <c r="T1" s="625"/>
      <c r="U1" s="157"/>
      <c r="V1" s="157"/>
      <c r="X1" s="1317"/>
      <c r="Y1" s="1317"/>
    </row>
    <row r="2" spans="1:25" ht="15" customHeight="1" thickBot="1">
      <c r="A2" s="243" t="s">
        <v>221</v>
      </c>
      <c r="B2" s="243"/>
      <c r="C2" s="243"/>
      <c r="D2" s="244"/>
      <c r="E2" s="244"/>
      <c r="F2" s="244"/>
      <c r="G2" s="244"/>
      <c r="H2" s="244"/>
      <c r="I2" s="244"/>
      <c r="J2" s="244"/>
      <c r="K2" s="244"/>
      <c r="L2" s="244"/>
      <c r="M2" s="244"/>
      <c r="N2" s="244"/>
      <c r="O2" s="157"/>
      <c r="P2" s="157"/>
      <c r="Q2" s="157"/>
      <c r="R2" s="157"/>
      <c r="S2" s="157"/>
      <c r="T2" s="157"/>
      <c r="U2" s="157"/>
      <c r="V2" s="157"/>
      <c r="W2" s="157"/>
      <c r="X2" s="157"/>
      <c r="Y2" s="157"/>
    </row>
    <row r="3" spans="1:25" ht="15.75">
      <c r="A3" s="242"/>
      <c r="B3" s="242"/>
      <c r="C3" s="242"/>
      <c r="D3" s="1313">
        <v>2000</v>
      </c>
      <c r="E3" s="1246">
        <v>2001</v>
      </c>
      <c r="F3" s="1313">
        <v>2002</v>
      </c>
      <c r="G3" s="1246">
        <v>2003</v>
      </c>
      <c r="H3" s="1313">
        <v>2004</v>
      </c>
      <c r="I3" s="1246">
        <v>2005</v>
      </c>
      <c r="J3" s="1313">
        <v>2006</v>
      </c>
      <c r="K3" s="1246">
        <v>2007</v>
      </c>
      <c r="L3" s="1313">
        <v>2008</v>
      </c>
      <c r="M3" s="1246">
        <v>2009</v>
      </c>
      <c r="N3" s="1313">
        <v>2010</v>
      </c>
      <c r="O3" s="1246">
        <v>2011</v>
      </c>
      <c r="P3" s="1313">
        <v>2012</v>
      </c>
      <c r="Q3" s="1246">
        <v>2013</v>
      </c>
      <c r="R3" s="1313">
        <v>2014</v>
      </c>
      <c r="S3" s="1246">
        <v>2015</v>
      </c>
      <c r="T3" s="1246">
        <v>2016</v>
      </c>
      <c r="U3" s="1246">
        <v>2017</v>
      </c>
      <c r="V3" s="1246">
        <v>2018</v>
      </c>
      <c r="W3" s="157"/>
      <c r="X3" s="157"/>
      <c r="Y3" s="157"/>
    </row>
    <row r="4" spans="1:25" ht="12.75">
      <c r="A4" s="1300"/>
      <c r="B4" s="1300"/>
      <c r="C4" s="1300"/>
      <c r="D4" s="1314"/>
      <c r="E4" s="1247"/>
      <c r="F4" s="1314"/>
      <c r="G4" s="1247"/>
      <c r="H4" s="1314"/>
      <c r="I4" s="1247"/>
      <c r="J4" s="1314"/>
      <c r="K4" s="1247"/>
      <c r="L4" s="1314"/>
      <c r="M4" s="1247"/>
      <c r="N4" s="1314"/>
      <c r="O4" s="1247"/>
      <c r="P4" s="1314"/>
      <c r="Q4" s="1247"/>
      <c r="R4" s="1314"/>
      <c r="S4" s="1247"/>
      <c r="T4" s="1247"/>
      <c r="U4" s="1247"/>
      <c r="V4" s="1247"/>
      <c r="W4" s="158"/>
      <c r="X4" s="158"/>
      <c r="Y4" s="158"/>
    </row>
    <row r="5" spans="1:25" ht="12.75">
      <c r="A5" s="241"/>
      <c r="B5" s="241"/>
      <c r="C5" s="241"/>
      <c r="D5" s="1315"/>
      <c r="E5" s="1248"/>
      <c r="F5" s="1315"/>
      <c r="G5" s="1248"/>
      <c r="H5" s="1315"/>
      <c r="I5" s="1248"/>
      <c r="J5" s="1315"/>
      <c r="K5" s="1248"/>
      <c r="L5" s="1315"/>
      <c r="M5" s="1248"/>
      <c r="N5" s="1315"/>
      <c r="O5" s="1248"/>
      <c r="P5" s="1315"/>
      <c r="Q5" s="1248"/>
      <c r="R5" s="1315"/>
      <c r="S5" s="1248"/>
      <c r="T5" s="1248"/>
      <c r="U5" s="1248"/>
      <c r="V5" s="1248"/>
      <c r="W5" s="158"/>
      <c r="X5" s="158"/>
      <c r="Y5" s="158"/>
    </row>
    <row r="6" spans="1:25" ht="12.75">
      <c r="A6" s="159"/>
      <c r="B6" s="159"/>
      <c r="C6" s="159"/>
      <c r="D6" s="160"/>
      <c r="E6" s="160"/>
      <c r="F6" s="160"/>
      <c r="G6" s="160"/>
      <c r="H6" s="160"/>
      <c r="I6" s="160"/>
      <c r="J6" s="114"/>
      <c r="K6" s="114"/>
      <c r="L6" s="90"/>
      <c r="M6" s="90"/>
      <c r="N6" s="158"/>
      <c r="O6" s="158"/>
      <c r="P6" s="158"/>
      <c r="Q6" s="158"/>
      <c r="R6" s="158"/>
      <c r="S6" s="158"/>
      <c r="T6" s="158"/>
      <c r="U6" s="158"/>
      <c r="V6" s="158"/>
      <c r="W6" s="158"/>
      <c r="X6" s="158"/>
      <c r="Y6" s="158"/>
    </row>
    <row r="7" spans="1:25" ht="14.25">
      <c r="A7" s="1259" t="s">
        <v>569</v>
      </c>
      <c r="B7" s="1259"/>
      <c r="C7" s="1259"/>
      <c r="D7" s="130">
        <v>293</v>
      </c>
      <c r="E7" s="130">
        <v>339</v>
      </c>
      <c r="F7" s="130">
        <v>388</v>
      </c>
      <c r="G7" s="130">
        <v>330</v>
      </c>
      <c r="H7" s="130">
        <v>365</v>
      </c>
      <c r="I7" s="130">
        <v>346</v>
      </c>
      <c r="J7" s="130">
        <v>430</v>
      </c>
      <c r="K7" s="130">
        <v>474</v>
      </c>
      <c r="L7" s="113">
        <v>590</v>
      </c>
      <c r="M7" s="113">
        <v>570</v>
      </c>
      <c r="N7" s="158">
        <v>512</v>
      </c>
      <c r="O7" s="158">
        <v>606</v>
      </c>
      <c r="P7" s="158">
        <v>604</v>
      </c>
      <c r="Q7" s="158">
        <v>557</v>
      </c>
      <c r="R7" s="158">
        <v>621</v>
      </c>
      <c r="S7" s="158">
        <v>707</v>
      </c>
      <c r="T7" s="158">
        <v>871</v>
      </c>
      <c r="U7" s="158">
        <v>935</v>
      </c>
      <c r="V7" s="842">
        <v>1187</v>
      </c>
      <c r="W7" s="158"/>
      <c r="X7" s="158"/>
      <c r="Y7" s="158"/>
    </row>
    <row r="8" spans="1:25" ht="12.75">
      <c r="A8" s="331"/>
      <c r="B8" s="331"/>
      <c r="C8" s="331"/>
      <c r="D8" s="130"/>
      <c r="E8" s="130"/>
      <c r="F8" s="130"/>
      <c r="G8" s="130"/>
      <c r="H8" s="130"/>
      <c r="I8" s="130"/>
      <c r="J8" s="130"/>
      <c r="K8" s="130"/>
      <c r="L8" s="113"/>
      <c r="M8" s="113"/>
      <c r="N8" s="158"/>
      <c r="O8" s="158"/>
      <c r="P8" s="158"/>
      <c r="Q8" s="140"/>
      <c r="R8" s="158"/>
      <c r="S8" s="158"/>
      <c r="T8" s="158"/>
      <c r="U8" s="158"/>
      <c r="V8" s="755"/>
      <c r="W8" s="158"/>
      <c r="X8" s="158"/>
      <c r="Y8" s="158"/>
    </row>
    <row r="9" spans="1:25" ht="14.25">
      <c r="A9" s="1259" t="s">
        <v>568</v>
      </c>
      <c r="B9" s="1259"/>
      <c r="C9" s="1259"/>
      <c r="D9" s="130">
        <v>292</v>
      </c>
      <c r="E9" s="130">
        <v>332</v>
      </c>
      <c r="F9" s="130">
        <v>382</v>
      </c>
      <c r="G9" s="130">
        <v>317</v>
      </c>
      <c r="H9" s="130">
        <v>356</v>
      </c>
      <c r="I9" s="130">
        <v>336</v>
      </c>
      <c r="J9" s="130">
        <v>421</v>
      </c>
      <c r="K9" s="130">
        <v>455</v>
      </c>
      <c r="L9" s="113">
        <v>574</v>
      </c>
      <c r="M9" s="113">
        <v>545</v>
      </c>
      <c r="N9" s="158">
        <v>485</v>
      </c>
      <c r="O9" s="158">
        <v>584</v>
      </c>
      <c r="P9" s="158">
        <v>581</v>
      </c>
      <c r="Q9" s="158">
        <v>527</v>
      </c>
      <c r="R9" s="158">
        <v>614</v>
      </c>
      <c r="S9" s="158">
        <v>706</v>
      </c>
      <c r="T9" s="158">
        <v>868</v>
      </c>
      <c r="U9" s="158">
        <v>934</v>
      </c>
      <c r="V9" s="842">
        <v>1187</v>
      </c>
      <c r="W9" s="158"/>
      <c r="X9" s="158"/>
      <c r="Y9" s="158"/>
    </row>
    <row r="10" spans="1:25" ht="12.75">
      <c r="A10" s="331"/>
      <c r="B10" s="331"/>
      <c r="C10" s="331"/>
      <c r="D10" s="130"/>
      <c r="E10" s="130"/>
      <c r="F10" s="130"/>
      <c r="G10" s="130"/>
      <c r="H10" s="130"/>
      <c r="I10" s="130"/>
      <c r="J10" s="130"/>
      <c r="K10" s="130"/>
      <c r="L10" s="113"/>
      <c r="M10" s="113"/>
      <c r="N10" s="158"/>
      <c r="O10" s="158"/>
      <c r="P10" s="158"/>
      <c r="Q10" s="140"/>
      <c r="R10" s="158"/>
      <c r="S10" s="158"/>
      <c r="T10" s="158"/>
      <c r="U10" s="158"/>
      <c r="V10" s="755"/>
      <c r="W10" s="158"/>
      <c r="X10" s="158"/>
      <c r="Y10" s="158"/>
    </row>
    <row r="11" spans="1:25" ht="14.25">
      <c r="A11" s="1316" t="s">
        <v>570</v>
      </c>
      <c r="B11" s="1259"/>
      <c r="C11" s="1259"/>
      <c r="D11" s="130">
        <v>1</v>
      </c>
      <c r="E11" s="130">
        <v>7</v>
      </c>
      <c r="F11" s="130">
        <v>6</v>
      </c>
      <c r="G11" s="130">
        <v>13</v>
      </c>
      <c r="H11" s="130">
        <v>9</v>
      </c>
      <c r="I11" s="130">
        <v>10</v>
      </c>
      <c r="J11" s="130">
        <v>9</v>
      </c>
      <c r="K11" s="130">
        <v>19</v>
      </c>
      <c r="L11" s="130">
        <v>16</v>
      </c>
      <c r="M11" s="130">
        <v>25</v>
      </c>
      <c r="N11" s="130">
        <v>27</v>
      </c>
      <c r="O11" s="130">
        <v>22</v>
      </c>
      <c r="P11" s="130">
        <v>23</v>
      </c>
      <c r="Q11" s="130">
        <v>30</v>
      </c>
      <c r="R11" s="158">
        <v>7</v>
      </c>
      <c r="S11" s="158">
        <v>1</v>
      </c>
      <c r="T11" s="158">
        <v>3</v>
      </c>
      <c r="U11" s="158">
        <v>1</v>
      </c>
      <c r="V11" s="755">
        <v>0</v>
      </c>
      <c r="W11" s="158"/>
      <c r="X11" s="158"/>
      <c r="Y11" s="158"/>
    </row>
    <row r="12" spans="1:25" ht="12.75">
      <c r="A12" s="334"/>
      <c r="B12" s="1296" t="s">
        <v>92</v>
      </c>
      <c r="C12" s="1296"/>
      <c r="D12" s="163"/>
      <c r="E12" s="163"/>
      <c r="F12" s="163"/>
      <c r="G12" s="163"/>
      <c r="H12" s="163"/>
      <c r="I12" s="163"/>
      <c r="J12" s="163"/>
      <c r="K12" s="163"/>
      <c r="L12" s="163"/>
      <c r="M12" s="163"/>
      <c r="N12" s="158"/>
      <c r="O12" s="158"/>
      <c r="P12" s="158"/>
      <c r="Q12" s="141"/>
      <c r="R12" s="158"/>
      <c r="S12" s="158"/>
      <c r="T12" s="158"/>
      <c r="U12" s="158"/>
      <c r="V12" s="755"/>
      <c r="W12" s="158"/>
      <c r="X12" s="158"/>
      <c r="Y12" s="158"/>
    </row>
    <row r="13" spans="1:25" s="330" customFormat="1" ht="12.75">
      <c r="A13" s="334"/>
      <c r="B13" s="333"/>
      <c r="C13" s="333"/>
      <c r="D13" s="163"/>
      <c r="E13" s="163"/>
      <c r="F13" s="163"/>
      <c r="G13" s="163"/>
      <c r="H13" s="163"/>
      <c r="I13" s="163"/>
      <c r="J13" s="163"/>
      <c r="K13" s="163"/>
      <c r="L13" s="163"/>
      <c r="M13" s="163"/>
      <c r="N13" s="158"/>
      <c r="O13" s="158"/>
      <c r="P13" s="158"/>
      <c r="Q13" s="141"/>
      <c r="R13" s="158"/>
      <c r="S13" s="158"/>
      <c r="T13" s="158"/>
      <c r="U13" s="158"/>
      <c r="V13" s="755"/>
      <c r="W13" s="158"/>
      <c r="X13" s="158"/>
      <c r="Y13" s="158"/>
    </row>
    <row r="14" spans="1:25" s="330" customFormat="1" ht="12.75">
      <c r="A14" s="334"/>
      <c r="B14" s="333"/>
      <c r="C14" s="335" t="s">
        <v>83</v>
      </c>
      <c r="D14" s="130">
        <v>0</v>
      </c>
      <c r="E14" s="130">
        <v>3</v>
      </c>
      <c r="F14" s="130">
        <v>3</v>
      </c>
      <c r="G14" s="130">
        <v>6</v>
      </c>
      <c r="H14" s="130">
        <v>2</v>
      </c>
      <c r="I14" s="130">
        <v>6</v>
      </c>
      <c r="J14" s="130">
        <v>7</v>
      </c>
      <c r="K14" s="130">
        <v>6</v>
      </c>
      <c r="L14" s="130">
        <v>10</v>
      </c>
      <c r="M14" s="130">
        <v>13</v>
      </c>
      <c r="N14" s="130">
        <v>16</v>
      </c>
      <c r="O14" s="130">
        <v>12</v>
      </c>
      <c r="P14" s="130">
        <v>15</v>
      </c>
      <c r="Q14" s="130">
        <v>19</v>
      </c>
      <c r="R14" s="130">
        <v>5</v>
      </c>
      <c r="S14" s="130">
        <v>0</v>
      </c>
      <c r="T14" s="130">
        <v>2</v>
      </c>
      <c r="U14" s="158">
        <v>1</v>
      </c>
      <c r="V14" s="755">
        <v>0</v>
      </c>
      <c r="W14" s="158"/>
      <c r="X14" s="158"/>
      <c r="Y14" s="158"/>
    </row>
    <row r="15" spans="1:25" s="330" customFormat="1" ht="12.75">
      <c r="A15" s="334"/>
      <c r="B15" s="333"/>
      <c r="C15" s="335" t="s">
        <v>198</v>
      </c>
      <c r="D15" s="163">
        <v>1</v>
      </c>
      <c r="E15" s="163">
        <v>4</v>
      </c>
      <c r="F15" s="163">
        <v>3</v>
      </c>
      <c r="G15" s="163">
        <v>7</v>
      </c>
      <c r="H15" s="163">
        <v>7</v>
      </c>
      <c r="I15" s="163">
        <v>4</v>
      </c>
      <c r="J15" s="163">
        <v>2</v>
      </c>
      <c r="K15" s="163">
        <v>13</v>
      </c>
      <c r="L15" s="163">
        <v>6</v>
      </c>
      <c r="M15" s="163">
        <v>12</v>
      </c>
      <c r="N15" s="158">
        <v>11</v>
      </c>
      <c r="O15" s="158">
        <v>10</v>
      </c>
      <c r="P15" s="158">
        <v>8</v>
      </c>
      <c r="Q15" s="130">
        <v>11</v>
      </c>
      <c r="R15" s="158">
        <v>2</v>
      </c>
      <c r="S15" s="158">
        <v>1</v>
      </c>
      <c r="T15" s="158">
        <v>1</v>
      </c>
      <c r="U15" s="158">
        <v>0</v>
      </c>
      <c r="V15" s="755">
        <v>0</v>
      </c>
      <c r="W15" s="158"/>
      <c r="X15" s="158"/>
      <c r="Y15" s="158"/>
    </row>
    <row r="16" spans="1:25" s="330" customFormat="1" ht="12.75">
      <c r="A16" s="334"/>
      <c r="B16" s="333"/>
      <c r="C16" s="333"/>
      <c r="D16" s="163"/>
      <c r="E16" s="163"/>
      <c r="F16" s="163"/>
      <c r="G16" s="163"/>
      <c r="H16" s="163"/>
      <c r="I16" s="163"/>
      <c r="J16" s="163"/>
      <c r="K16" s="163"/>
      <c r="L16" s="163"/>
      <c r="M16" s="163"/>
      <c r="N16" s="158"/>
      <c r="O16" s="158"/>
      <c r="P16" s="158"/>
      <c r="Q16" s="141"/>
      <c r="R16" s="158"/>
      <c r="S16" s="158"/>
      <c r="T16" s="158"/>
      <c r="U16" s="158"/>
      <c r="V16" s="755"/>
      <c r="W16" s="158"/>
      <c r="X16" s="158"/>
      <c r="Y16" s="158"/>
    </row>
    <row r="17" spans="1:25" s="330" customFormat="1" ht="12.75">
      <c r="A17" s="334"/>
      <c r="B17" s="333"/>
      <c r="C17" s="336" t="s">
        <v>199</v>
      </c>
      <c r="D17" s="163">
        <v>0</v>
      </c>
      <c r="E17" s="163">
        <v>0</v>
      </c>
      <c r="F17" s="163">
        <v>0</v>
      </c>
      <c r="G17" s="163">
        <v>2</v>
      </c>
      <c r="H17" s="163">
        <v>0</v>
      </c>
      <c r="I17" s="163">
        <v>0</v>
      </c>
      <c r="J17" s="163">
        <v>2</v>
      </c>
      <c r="K17" s="163">
        <v>0</v>
      </c>
      <c r="L17" s="163">
        <v>2</v>
      </c>
      <c r="M17" s="163">
        <v>1</v>
      </c>
      <c r="N17" s="163">
        <v>3</v>
      </c>
      <c r="O17" s="163">
        <v>0</v>
      </c>
      <c r="P17" s="163">
        <v>0</v>
      </c>
      <c r="Q17" s="163">
        <v>3</v>
      </c>
      <c r="R17" s="158">
        <v>1</v>
      </c>
      <c r="S17" s="158">
        <v>0</v>
      </c>
      <c r="T17" s="158">
        <v>0</v>
      </c>
      <c r="U17" s="158">
        <v>0</v>
      </c>
      <c r="V17" s="755">
        <v>0</v>
      </c>
      <c r="W17" s="158"/>
      <c r="X17" s="158"/>
      <c r="Y17" s="158"/>
    </row>
    <row r="18" spans="1:25" s="330" customFormat="1" ht="12.75">
      <c r="A18" s="334"/>
      <c r="B18" s="333"/>
      <c r="C18" s="336" t="s">
        <v>130</v>
      </c>
      <c r="D18" s="163">
        <v>0</v>
      </c>
      <c r="E18" s="163">
        <v>0</v>
      </c>
      <c r="F18" s="163">
        <v>1</v>
      </c>
      <c r="G18" s="163">
        <v>2</v>
      </c>
      <c r="H18" s="163">
        <v>2</v>
      </c>
      <c r="I18" s="163">
        <v>1</v>
      </c>
      <c r="J18" s="163">
        <v>2</v>
      </c>
      <c r="K18" s="163">
        <v>0</v>
      </c>
      <c r="L18" s="163">
        <v>2</v>
      </c>
      <c r="M18" s="163">
        <v>2</v>
      </c>
      <c r="N18" s="163">
        <v>0</v>
      </c>
      <c r="O18" s="163">
        <v>2</v>
      </c>
      <c r="P18" s="163">
        <v>3</v>
      </c>
      <c r="Q18" s="163">
        <v>4</v>
      </c>
      <c r="R18" s="158">
        <v>1</v>
      </c>
      <c r="S18" s="158">
        <v>0</v>
      </c>
      <c r="T18" s="158">
        <v>3</v>
      </c>
      <c r="U18" s="158">
        <v>0</v>
      </c>
      <c r="V18" s="755">
        <v>0</v>
      </c>
      <c r="W18" s="158"/>
      <c r="X18" s="158"/>
      <c r="Y18" s="158"/>
    </row>
    <row r="19" spans="1:25" s="330" customFormat="1" ht="12.75">
      <c r="A19" s="334"/>
      <c r="B19" s="333"/>
      <c r="C19" s="336" t="s">
        <v>131</v>
      </c>
      <c r="D19" s="163">
        <v>0</v>
      </c>
      <c r="E19" s="163">
        <v>3</v>
      </c>
      <c r="F19" s="163">
        <v>2</v>
      </c>
      <c r="G19" s="163">
        <v>3</v>
      </c>
      <c r="H19" s="163">
        <v>2</v>
      </c>
      <c r="I19" s="163">
        <v>2</v>
      </c>
      <c r="J19" s="163">
        <v>2</v>
      </c>
      <c r="K19" s="163">
        <v>4</v>
      </c>
      <c r="L19" s="163">
        <v>4</v>
      </c>
      <c r="M19" s="163">
        <v>7</v>
      </c>
      <c r="N19" s="163">
        <v>8</v>
      </c>
      <c r="O19" s="163">
        <v>6</v>
      </c>
      <c r="P19" s="163">
        <v>2</v>
      </c>
      <c r="Q19" s="163">
        <v>8</v>
      </c>
      <c r="R19" s="158">
        <v>3</v>
      </c>
      <c r="S19" s="158">
        <v>1</v>
      </c>
      <c r="T19" s="158">
        <v>0</v>
      </c>
      <c r="U19" s="158">
        <v>1</v>
      </c>
      <c r="V19" s="755">
        <v>0</v>
      </c>
      <c r="W19" s="158"/>
      <c r="X19" s="158"/>
      <c r="Y19" s="158"/>
    </row>
    <row r="20" spans="1:25" s="330" customFormat="1" ht="12.75">
      <c r="A20" s="334"/>
      <c r="B20" s="333"/>
      <c r="C20" s="336" t="s">
        <v>132</v>
      </c>
      <c r="D20" s="163">
        <v>1</v>
      </c>
      <c r="E20" s="163">
        <v>3</v>
      </c>
      <c r="F20" s="163">
        <v>1</v>
      </c>
      <c r="G20" s="163">
        <v>0</v>
      </c>
      <c r="H20" s="163">
        <v>2</v>
      </c>
      <c r="I20" s="163">
        <v>4</v>
      </c>
      <c r="J20" s="163">
        <v>3</v>
      </c>
      <c r="K20" s="163">
        <v>6</v>
      </c>
      <c r="L20" s="163">
        <v>1</v>
      </c>
      <c r="M20" s="163">
        <v>6</v>
      </c>
      <c r="N20" s="163">
        <v>7</v>
      </c>
      <c r="O20" s="163">
        <v>9</v>
      </c>
      <c r="P20" s="163">
        <v>7</v>
      </c>
      <c r="Q20" s="163">
        <v>4</v>
      </c>
      <c r="R20" s="158">
        <v>0</v>
      </c>
      <c r="S20" s="158">
        <v>0</v>
      </c>
      <c r="T20" s="158">
        <v>0</v>
      </c>
      <c r="U20" s="158">
        <v>0</v>
      </c>
      <c r="V20" s="755">
        <v>0</v>
      </c>
      <c r="W20" s="158"/>
      <c r="X20" s="158"/>
      <c r="Y20" s="158"/>
    </row>
    <row r="21" spans="1:25" s="330" customFormat="1" ht="12.75">
      <c r="A21" s="334"/>
      <c r="B21" s="333"/>
      <c r="C21" s="336" t="s">
        <v>101</v>
      </c>
      <c r="D21" s="163">
        <v>0</v>
      </c>
      <c r="E21" s="163">
        <v>1</v>
      </c>
      <c r="F21" s="163">
        <v>2</v>
      </c>
      <c r="G21" s="163">
        <v>6</v>
      </c>
      <c r="H21" s="163">
        <v>3</v>
      </c>
      <c r="I21" s="163">
        <v>3</v>
      </c>
      <c r="J21" s="163">
        <v>0</v>
      </c>
      <c r="K21" s="163">
        <v>9</v>
      </c>
      <c r="L21" s="163">
        <v>7</v>
      </c>
      <c r="M21" s="163">
        <v>9</v>
      </c>
      <c r="N21" s="163">
        <v>9</v>
      </c>
      <c r="O21" s="163">
        <v>5</v>
      </c>
      <c r="P21" s="163">
        <v>11</v>
      </c>
      <c r="Q21" s="163">
        <v>11</v>
      </c>
      <c r="R21" s="158">
        <v>2</v>
      </c>
      <c r="S21" s="158">
        <v>0</v>
      </c>
      <c r="T21" s="158">
        <v>0</v>
      </c>
      <c r="U21" s="158">
        <v>0</v>
      </c>
      <c r="V21" s="755">
        <v>0</v>
      </c>
      <c r="W21" s="158"/>
      <c r="X21" s="158"/>
      <c r="Y21" s="158"/>
    </row>
    <row r="22" spans="1:25" s="330" customFormat="1" ht="12.75">
      <c r="A22" s="334"/>
      <c r="B22" s="333"/>
      <c r="C22" s="333"/>
      <c r="D22" s="163"/>
      <c r="E22" s="163"/>
      <c r="F22" s="163"/>
      <c r="G22" s="163"/>
      <c r="H22" s="163"/>
      <c r="I22" s="163"/>
      <c r="J22" s="163"/>
      <c r="K22" s="163"/>
      <c r="L22" s="163"/>
      <c r="M22" s="163"/>
      <c r="N22" s="158"/>
      <c r="O22" s="158"/>
      <c r="P22" s="158"/>
      <c r="Q22" s="141"/>
      <c r="R22" s="158"/>
      <c r="S22" s="158"/>
      <c r="T22" s="158"/>
      <c r="U22" s="158"/>
      <c r="V22" s="755"/>
      <c r="W22" s="158"/>
      <c r="X22" s="158"/>
      <c r="Y22" s="158"/>
    </row>
    <row r="23" spans="1:25" s="330" customFormat="1" ht="12.75">
      <c r="A23" s="334"/>
      <c r="B23" s="333"/>
      <c r="C23" s="332" t="s">
        <v>42</v>
      </c>
      <c r="D23" s="163"/>
      <c r="E23" s="163"/>
      <c r="F23" s="163"/>
      <c r="G23" s="163"/>
      <c r="H23" s="163"/>
      <c r="I23" s="163"/>
      <c r="J23" s="163"/>
      <c r="K23" s="163"/>
      <c r="L23" s="163"/>
      <c r="M23" s="163"/>
      <c r="N23" s="158"/>
      <c r="O23" s="158"/>
      <c r="P23" s="158"/>
      <c r="Q23" s="141"/>
      <c r="R23" s="158"/>
      <c r="S23" s="158"/>
      <c r="T23" s="158"/>
      <c r="U23" s="158"/>
      <c r="V23" s="755"/>
      <c r="W23" s="158"/>
      <c r="X23" s="158"/>
      <c r="Y23" s="158"/>
    </row>
    <row r="24" spans="1:25" s="330" customFormat="1" ht="12.75">
      <c r="A24" s="334"/>
      <c r="B24" s="333"/>
      <c r="C24" s="336" t="s">
        <v>199</v>
      </c>
      <c r="D24" s="163">
        <v>0</v>
      </c>
      <c r="E24" s="163">
        <v>0</v>
      </c>
      <c r="F24" s="163">
        <v>0</v>
      </c>
      <c r="G24" s="163">
        <v>0</v>
      </c>
      <c r="H24" s="163">
        <v>0</v>
      </c>
      <c r="I24" s="163">
        <v>0</v>
      </c>
      <c r="J24" s="163">
        <v>2</v>
      </c>
      <c r="K24" s="163">
        <v>0</v>
      </c>
      <c r="L24" s="163">
        <v>2</v>
      </c>
      <c r="M24" s="163">
        <v>1</v>
      </c>
      <c r="N24" s="163">
        <v>3</v>
      </c>
      <c r="O24" s="163">
        <v>0</v>
      </c>
      <c r="P24" s="163">
        <v>0</v>
      </c>
      <c r="Q24" s="163">
        <v>1</v>
      </c>
      <c r="R24" s="158">
        <v>0</v>
      </c>
      <c r="S24" s="158">
        <v>0</v>
      </c>
      <c r="T24" s="158">
        <v>0</v>
      </c>
      <c r="U24" s="158">
        <v>0</v>
      </c>
      <c r="V24" s="755">
        <v>0</v>
      </c>
      <c r="W24" s="158"/>
      <c r="X24" s="158"/>
      <c r="Y24" s="158"/>
    </row>
    <row r="25" spans="1:25" s="330" customFormat="1" ht="12.75">
      <c r="A25" s="334"/>
      <c r="B25" s="333"/>
      <c r="C25" s="336" t="s">
        <v>130</v>
      </c>
      <c r="D25" s="163">
        <v>0</v>
      </c>
      <c r="E25" s="163">
        <v>0</v>
      </c>
      <c r="F25" s="163">
        <v>0</v>
      </c>
      <c r="G25" s="163">
        <v>1</v>
      </c>
      <c r="H25" s="163">
        <v>1</v>
      </c>
      <c r="I25" s="163">
        <v>0</v>
      </c>
      <c r="J25" s="163">
        <v>1</v>
      </c>
      <c r="K25" s="163">
        <v>0</v>
      </c>
      <c r="L25" s="163">
        <v>1</v>
      </c>
      <c r="M25" s="163">
        <v>2</v>
      </c>
      <c r="N25" s="163">
        <v>0</v>
      </c>
      <c r="O25" s="163">
        <v>0</v>
      </c>
      <c r="P25" s="163">
        <v>2</v>
      </c>
      <c r="Q25" s="163">
        <v>3</v>
      </c>
      <c r="R25" s="158">
        <v>1</v>
      </c>
      <c r="S25" s="158">
        <v>0</v>
      </c>
      <c r="T25" s="158">
        <v>2</v>
      </c>
      <c r="U25" s="158">
        <v>0</v>
      </c>
      <c r="V25" s="755">
        <v>0</v>
      </c>
      <c r="W25" s="158"/>
      <c r="X25" s="158"/>
      <c r="Y25" s="158"/>
    </row>
    <row r="26" spans="1:25" s="330" customFormat="1" ht="12.75">
      <c r="A26" s="334"/>
      <c r="B26" s="333"/>
      <c r="C26" s="336" t="s">
        <v>131</v>
      </c>
      <c r="D26" s="163">
        <v>0</v>
      </c>
      <c r="E26" s="163">
        <v>2</v>
      </c>
      <c r="F26" s="163">
        <v>0</v>
      </c>
      <c r="G26" s="163">
        <v>2</v>
      </c>
      <c r="H26" s="163">
        <v>0</v>
      </c>
      <c r="I26" s="163">
        <v>2</v>
      </c>
      <c r="J26" s="163">
        <v>1</v>
      </c>
      <c r="K26" s="163">
        <v>1</v>
      </c>
      <c r="L26" s="163">
        <v>3</v>
      </c>
      <c r="M26" s="163">
        <v>3</v>
      </c>
      <c r="N26" s="163">
        <v>4</v>
      </c>
      <c r="O26" s="163">
        <v>6</v>
      </c>
      <c r="P26" s="163">
        <v>2</v>
      </c>
      <c r="Q26" s="163">
        <v>5</v>
      </c>
      <c r="R26" s="158">
        <v>3</v>
      </c>
      <c r="S26" s="158">
        <v>0</v>
      </c>
      <c r="T26" s="158">
        <v>0</v>
      </c>
      <c r="U26" s="158">
        <v>1</v>
      </c>
      <c r="V26" s="755">
        <v>0</v>
      </c>
      <c r="W26" s="158"/>
      <c r="X26" s="158"/>
      <c r="Y26" s="158"/>
    </row>
    <row r="27" spans="1:25" s="330" customFormat="1" ht="12.75">
      <c r="A27" s="334"/>
      <c r="B27" s="333"/>
      <c r="C27" s="336" t="s">
        <v>132</v>
      </c>
      <c r="D27" s="163">
        <v>0</v>
      </c>
      <c r="E27" s="163">
        <v>1</v>
      </c>
      <c r="F27" s="163">
        <v>1</v>
      </c>
      <c r="G27" s="163">
        <v>0</v>
      </c>
      <c r="H27" s="163">
        <v>0</v>
      </c>
      <c r="I27" s="163">
        <v>1</v>
      </c>
      <c r="J27" s="163">
        <v>3</v>
      </c>
      <c r="K27" s="163">
        <v>2</v>
      </c>
      <c r="L27" s="163">
        <v>1</v>
      </c>
      <c r="M27" s="163">
        <v>2</v>
      </c>
      <c r="N27" s="163">
        <v>4</v>
      </c>
      <c r="O27" s="163">
        <v>4</v>
      </c>
      <c r="P27" s="163">
        <v>4</v>
      </c>
      <c r="Q27" s="163">
        <v>4</v>
      </c>
      <c r="R27" s="158">
        <v>0</v>
      </c>
      <c r="S27" s="158">
        <v>0</v>
      </c>
      <c r="T27" s="158">
        <v>0</v>
      </c>
      <c r="U27" s="158">
        <v>0</v>
      </c>
      <c r="V27" s="755">
        <v>0</v>
      </c>
      <c r="W27" s="158"/>
      <c r="X27" s="158"/>
      <c r="Y27" s="158"/>
    </row>
    <row r="28" spans="1:25" s="330" customFormat="1" ht="12.75">
      <c r="A28" s="334"/>
      <c r="B28" s="333"/>
      <c r="C28" s="336" t="s">
        <v>101</v>
      </c>
      <c r="D28" s="163">
        <v>0</v>
      </c>
      <c r="E28" s="163">
        <v>0</v>
      </c>
      <c r="F28" s="163">
        <v>2</v>
      </c>
      <c r="G28" s="163">
        <v>3</v>
      </c>
      <c r="H28" s="163">
        <v>1</v>
      </c>
      <c r="I28" s="163">
        <v>3</v>
      </c>
      <c r="J28" s="163">
        <v>0</v>
      </c>
      <c r="K28" s="163">
        <v>3</v>
      </c>
      <c r="L28" s="163">
        <v>3</v>
      </c>
      <c r="M28" s="163">
        <v>5</v>
      </c>
      <c r="N28" s="163">
        <v>5</v>
      </c>
      <c r="O28" s="163">
        <v>2</v>
      </c>
      <c r="P28" s="163">
        <v>7</v>
      </c>
      <c r="Q28" s="163">
        <v>6</v>
      </c>
      <c r="R28" s="158">
        <v>1</v>
      </c>
      <c r="S28" s="158">
        <v>0</v>
      </c>
      <c r="T28" s="158">
        <v>0</v>
      </c>
      <c r="U28" s="158">
        <v>0</v>
      </c>
      <c r="V28" s="755">
        <v>0</v>
      </c>
      <c r="W28" s="158"/>
      <c r="X28" s="158"/>
      <c r="Y28" s="158"/>
    </row>
    <row r="29" spans="1:25" s="330" customFormat="1" ht="12.75">
      <c r="A29" s="334"/>
      <c r="B29" s="333"/>
      <c r="C29" s="336"/>
      <c r="D29" s="163"/>
      <c r="E29" s="163"/>
      <c r="F29" s="163"/>
      <c r="G29" s="163"/>
      <c r="H29" s="163"/>
      <c r="I29" s="163"/>
      <c r="J29" s="163"/>
      <c r="K29" s="163"/>
      <c r="L29" s="163"/>
      <c r="M29" s="163"/>
      <c r="N29" s="163"/>
      <c r="O29" s="163"/>
      <c r="P29" s="163"/>
      <c r="Q29" s="163"/>
      <c r="R29" s="158"/>
      <c r="S29" s="158"/>
      <c r="T29" s="158"/>
      <c r="U29" s="158"/>
      <c r="V29" s="755"/>
      <c r="W29" s="158"/>
      <c r="X29" s="158"/>
      <c r="Y29" s="158"/>
    </row>
    <row r="30" spans="1:25" s="330" customFormat="1" ht="12.75">
      <c r="A30" s="334"/>
      <c r="B30" s="333"/>
      <c r="C30" s="332" t="s">
        <v>43</v>
      </c>
      <c r="D30" s="163"/>
      <c r="E30" s="163"/>
      <c r="F30" s="163"/>
      <c r="G30" s="163"/>
      <c r="H30" s="163"/>
      <c r="I30" s="163"/>
      <c r="J30" s="163"/>
      <c r="K30" s="163"/>
      <c r="L30" s="163"/>
      <c r="M30" s="163"/>
      <c r="N30" s="163"/>
      <c r="O30" s="163"/>
      <c r="P30" s="163"/>
      <c r="Q30" s="163"/>
      <c r="R30" s="158"/>
      <c r="S30" s="158"/>
      <c r="T30" s="158"/>
      <c r="U30" s="158"/>
      <c r="V30" s="755"/>
      <c r="W30" s="158"/>
      <c r="X30" s="158"/>
      <c r="Y30" s="158"/>
    </row>
    <row r="31" spans="1:25" s="330" customFormat="1" ht="12.75">
      <c r="A31" s="334"/>
      <c r="B31" s="333"/>
      <c r="C31" s="336" t="s">
        <v>199</v>
      </c>
      <c r="D31" s="163">
        <v>0</v>
      </c>
      <c r="E31" s="163">
        <v>0</v>
      </c>
      <c r="F31" s="163">
        <v>0</v>
      </c>
      <c r="G31" s="163">
        <v>2</v>
      </c>
      <c r="H31" s="163">
        <v>0</v>
      </c>
      <c r="I31" s="163">
        <v>0</v>
      </c>
      <c r="J31" s="163">
        <v>0</v>
      </c>
      <c r="K31" s="163">
        <v>0</v>
      </c>
      <c r="L31" s="163">
        <v>0</v>
      </c>
      <c r="M31" s="163">
        <v>0</v>
      </c>
      <c r="N31" s="163">
        <v>0</v>
      </c>
      <c r="O31" s="163">
        <v>0</v>
      </c>
      <c r="P31" s="163">
        <v>0</v>
      </c>
      <c r="Q31" s="163">
        <v>2</v>
      </c>
      <c r="R31" s="158">
        <v>1</v>
      </c>
      <c r="S31" s="158">
        <v>0</v>
      </c>
      <c r="T31" s="158">
        <v>0</v>
      </c>
      <c r="U31" s="158">
        <v>0</v>
      </c>
      <c r="V31" s="755">
        <v>0</v>
      </c>
      <c r="W31" s="158"/>
      <c r="X31" s="158"/>
      <c r="Y31" s="158"/>
    </row>
    <row r="32" spans="1:25" s="330" customFormat="1" ht="12.75">
      <c r="A32" s="334"/>
      <c r="B32" s="333"/>
      <c r="C32" s="336" t="s">
        <v>130</v>
      </c>
      <c r="D32" s="163">
        <v>0</v>
      </c>
      <c r="E32" s="163">
        <v>0</v>
      </c>
      <c r="F32" s="163">
        <v>1</v>
      </c>
      <c r="G32" s="163">
        <v>1</v>
      </c>
      <c r="H32" s="163">
        <v>1</v>
      </c>
      <c r="I32" s="163">
        <v>1</v>
      </c>
      <c r="J32" s="163">
        <v>1</v>
      </c>
      <c r="K32" s="163">
        <v>0</v>
      </c>
      <c r="L32" s="163">
        <v>1</v>
      </c>
      <c r="M32" s="163">
        <v>0</v>
      </c>
      <c r="N32" s="163">
        <v>0</v>
      </c>
      <c r="O32" s="163">
        <v>2</v>
      </c>
      <c r="P32" s="163">
        <v>1</v>
      </c>
      <c r="Q32" s="163">
        <v>1</v>
      </c>
      <c r="R32" s="158">
        <v>0</v>
      </c>
      <c r="S32" s="158">
        <v>0</v>
      </c>
      <c r="T32" s="158">
        <v>1</v>
      </c>
      <c r="U32" s="158">
        <v>0</v>
      </c>
      <c r="V32" s="755">
        <v>0</v>
      </c>
      <c r="W32" s="158"/>
      <c r="X32" s="158"/>
      <c r="Y32" s="158"/>
    </row>
    <row r="33" spans="1:25" s="330" customFormat="1" ht="12.75">
      <c r="A33" s="334"/>
      <c r="B33" s="333"/>
      <c r="C33" s="336" t="s">
        <v>131</v>
      </c>
      <c r="D33" s="163">
        <v>0</v>
      </c>
      <c r="E33" s="163">
        <v>1</v>
      </c>
      <c r="F33" s="163">
        <v>2</v>
      </c>
      <c r="G33" s="163">
        <v>1</v>
      </c>
      <c r="H33" s="163">
        <v>2</v>
      </c>
      <c r="I33" s="163">
        <v>0</v>
      </c>
      <c r="J33" s="163">
        <v>1</v>
      </c>
      <c r="K33" s="163">
        <v>3</v>
      </c>
      <c r="L33" s="163">
        <v>1</v>
      </c>
      <c r="M33" s="163">
        <v>4</v>
      </c>
      <c r="N33" s="163">
        <v>4</v>
      </c>
      <c r="O33" s="163">
        <v>0</v>
      </c>
      <c r="P33" s="163">
        <v>0</v>
      </c>
      <c r="Q33" s="163">
        <v>3</v>
      </c>
      <c r="R33" s="158">
        <v>0</v>
      </c>
      <c r="S33" s="158">
        <v>1</v>
      </c>
      <c r="T33" s="158">
        <v>0</v>
      </c>
      <c r="U33" s="158">
        <v>0</v>
      </c>
      <c r="V33" s="755">
        <v>0</v>
      </c>
      <c r="W33" s="158"/>
      <c r="X33" s="158"/>
      <c r="Y33" s="158"/>
    </row>
    <row r="34" spans="1:25" s="330" customFormat="1" ht="12.75">
      <c r="A34" s="334"/>
      <c r="B34" s="333"/>
      <c r="C34" s="336" t="s">
        <v>132</v>
      </c>
      <c r="D34" s="163">
        <v>1</v>
      </c>
      <c r="E34" s="163">
        <v>2</v>
      </c>
      <c r="F34" s="163">
        <v>0</v>
      </c>
      <c r="G34" s="163">
        <v>0</v>
      </c>
      <c r="H34" s="163">
        <v>2</v>
      </c>
      <c r="I34" s="163">
        <v>3</v>
      </c>
      <c r="J34" s="163">
        <v>0</v>
      </c>
      <c r="K34" s="163">
        <v>4</v>
      </c>
      <c r="L34" s="163">
        <v>0</v>
      </c>
      <c r="M34" s="163">
        <v>4</v>
      </c>
      <c r="N34" s="163">
        <v>3</v>
      </c>
      <c r="O34" s="163">
        <v>5</v>
      </c>
      <c r="P34" s="163">
        <v>3</v>
      </c>
      <c r="Q34" s="163">
        <v>0</v>
      </c>
      <c r="R34" s="158">
        <v>0</v>
      </c>
      <c r="S34" s="158">
        <v>0</v>
      </c>
      <c r="T34" s="158">
        <v>0</v>
      </c>
      <c r="U34" s="158">
        <v>0</v>
      </c>
      <c r="V34" s="755">
        <v>0</v>
      </c>
      <c r="W34" s="158"/>
      <c r="X34" s="158"/>
      <c r="Y34" s="158"/>
    </row>
    <row r="35" spans="1:25" s="330" customFormat="1" ht="12.75">
      <c r="A35" s="334"/>
      <c r="B35" s="333"/>
      <c r="C35" s="336" t="s">
        <v>101</v>
      </c>
      <c r="D35" s="163">
        <v>0</v>
      </c>
      <c r="E35" s="163">
        <v>1</v>
      </c>
      <c r="F35" s="163">
        <v>0</v>
      </c>
      <c r="G35" s="163">
        <v>3</v>
      </c>
      <c r="H35" s="163">
        <v>2</v>
      </c>
      <c r="I35" s="163">
        <v>0</v>
      </c>
      <c r="J35" s="163">
        <v>0</v>
      </c>
      <c r="K35" s="163">
        <v>6</v>
      </c>
      <c r="L35" s="163">
        <v>4</v>
      </c>
      <c r="M35" s="163">
        <v>4</v>
      </c>
      <c r="N35" s="163">
        <v>4</v>
      </c>
      <c r="O35" s="163">
        <v>3</v>
      </c>
      <c r="P35" s="163">
        <v>4</v>
      </c>
      <c r="Q35" s="163">
        <v>5</v>
      </c>
      <c r="R35" s="158">
        <v>1</v>
      </c>
      <c r="S35" s="158">
        <v>0</v>
      </c>
      <c r="T35" s="158">
        <v>0</v>
      </c>
      <c r="U35" s="158">
        <v>0</v>
      </c>
      <c r="V35" s="755">
        <v>0</v>
      </c>
      <c r="W35" s="158"/>
      <c r="X35" s="158"/>
      <c r="Y35" s="158"/>
    </row>
    <row r="36" spans="1:25" s="330" customFormat="1" ht="12.75">
      <c r="A36" s="334"/>
      <c r="B36" s="333"/>
      <c r="C36" s="333"/>
      <c r="D36" s="163"/>
      <c r="E36" s="163"/>
      <c r="F36" s="163"/>
      <c r="G36" s="163"/>
      <c r="H36" s="163"/>
      <c r="I36" s="163"/>
      <c r="J36" s="163"/>
      <c r="K36" s="163"/>
      <c r="L36" s="163"/>
      <c r="M36" s="163"/>
      <c r="N36" s="158"/>
      <c r="O36" s="158"/>
      <c r="P36" s="158"/>
      <c r="Q36" s="141"/>
      <c r="R36" s="158"/>
      <c r="S36" s="158"/>
      <c r="T36" s="158"/>
      <c r="U36" s="158"/>
      <c r="V36" s="158"/>
      <c r="W36" s="158"/>
      <c r="X36" s="158"/>
      <c r="Y36" s="158"/>
    </row>
    <row r="37" spans="1:25" ht="12.75">
      <c r="A37" s="165"/>
      <c r="B37" s="165"/>
      <c r="C37" s="165"/>
      <c r="D37" s="165"/>
      <c r="E37" s="165"/>
      <c r="F37" s="165"/>
      <c r="G37" s="165"/>
      <c r="H37" s="165"/>
      <c r="I37" s="165"/>
      <c r="J37" s="165"/>
      <c r="K37" s="165"/>
      <c r="L37" s="165"/>
      <c r="M37" s="165"/>
      <c r="N37" s="165"/>
      <c r="O37" s="165"/>
      <c r="P37" s="165"/>
      <c r="Q37" s="165"/>
      <c r="R37" s="165"/>
      <c r="S37" s="165"/>
      <c r="T37" s="165"/>
      <c r="U37" s="165"/>
      <c r="V37" s="165"/>
      <c r="W37" s="157"/>
      <c r="X37" s="157"/>
      <c r="Y37" s="157"/>
    </row>
    <row r="38" spans="1:25" ht="15">
      <c r="A38" s="151"/>
      <c r="B38" s="151"/>
      <c r="C38" s="151"/>
      <c r="D38" s="45"/>
      <c r="E38" s="45"/>
      <c r="F38" s="45"/>
      <c r="G38" s="45"/>
      <c r="H38" s="45"/>
      <c r="I38" s="45"/>
      <c r="J38" s="45"/>
      <c r="K38" s="45"/>
      <c r="L38" s="45"/>
      <c r="M38" s="45"/>
      <c r="N38" s="45"/>
      <c r="O38" s="157"/>
      <c r="P38" s="157"/>
      <c r="Q38" s="157"/>
      <c r="R38" s="157"/>
      <c r="S38" s="157"/>
      <c r="T38" s="157"/>
      <c r="U38" s="157"/>
      <c r="V38" s="157"/>
      <c r="W38" s="157"/>
      <c r="X38" s="157"/>
      <c r="Y38" s="157"/>
    </row>
    <row r="39" spans="1:25">
      <c r="A39" s="1268" t="s">
        <v>195</v>
      </c>
      <c r="B39" s="1268"/>
      <c r="C39" s="1268"/>
      <c r="D39" s="156"/>
      <c r="E39" s="156"/>
      <c r="F39" s="156"/>
      <c r="G39" s="156"/>
      <c r="H39" s="156"/>
      <c r="I39" s="156"/>
      <c r="J39" s="156"/>
      <c r="K39" s="156"/>
      <c r="L39" s="156"/>
      <c r="M39" s="156"/>
      <c r="N39" s="166"/>
      <c r="O39" s="166"/>
      <c r="P39" s="166"/>
      <c r="Q39" s="166"/>
      <c r="R39" s="166"/>
      <c r="S39" s="166"/>
      <c r="T39" s="166"/>
      <c r="U39" s="166"/>
      <c r="V39" s="166"/>
      <c r="W39" s="166"/>
      <c r="X39" s="166"/>
      <c r="Y39" s="166"/>
    </row>
    <row r="40" spans="1:25">
      <c r="A40" s="993" t="s">
        <v>571</v>
      </c>
      <c r="B40" s="993"/>
      <c r="C40" s="993"/>
      <c r="D40" s="993"/>
      <c r="E40" s="993"/>
      <c r="F40" s="993"/>
      <c r="G40" s="993"/>
      <c r="H40" s="993"/>
      <c r="I40" s="993"/>
      <c r="J40" s="993"/>
      <c r="K40" s="993"/>
      <c r="L40" s="993"/>
      <c r="M40" s="993"/>
      <c r="N40" s="993"/>
      <c r="O40" s="993"/>
      <c r="P40" s="993"/>
      <c r="Q40" s="993"/>
      <c r="R40" s="993"/>
      <c r="S40" s="508"/>
      <c r="T40" s="618"/>
      <c r="U40" s="166"/>
      <c r="V40" s="166"/>
      <c r="W40" s="166"/>
      <c r="X40" s="166"/>
      <c r="Y40" s="166"/>
    </row>
    <row r="41" spans="1:25">
      <c r="A41" s="1103" t="s">
        <v>572</v>
      </c>
      <c r="B41" s="1103"/>
      <c r="C41" s="1103"/>
      <c r="D41" s="1103"/>
      <c r="E41" s="1103"/>
      <c r="F41" s="1103"/>
      <c r="G41" s="1103"/>
      <c r="H41" s="1103"/>
      <c r="I41" s="1103"/>
      <c r="J41" s="1103"/>
      <c r="K41" s="1103"/>
      <c r="L41" s="1103"/>
      <c r="M41" s="1103"/>
      <c r="N41" s="1103"/>
      <c r="O41" s="166"/>
      <c r="P41" s="166"/>
      <c r="Q41" s="166"/>
      <c r="R41" s="166"/>
      <c r="S41" s="166"/>
      <c r="T41" s="166"/>
      <c r="U41" s="166"/>
      <c r="V41" s="166"/>
      <c r="W41" s="166"/>
      <c r="X41" s="166"/>
      <c r="Y41" s="166"/>
    </row>
    <row r="42" spans="1:25">
      <c r="A42" s="1103" t="s">
        <v>612</v>
      </c>
      <c r="B42" s="1103"/>
      <c r="C42" s="1103"/>
      <c r="D42" s="1103"/>
      <c r="E42" s="1103"/>
      <c r="F42" s="1103"/>
      <c r="G42" s="1103"/>
      <c r="H42" s="1103"/>
      <c r="I42" s="1103"/>
      <c r="J42" s="181"/>
      <c r="K42" s="181"/>
      <c r="L42" s="181"/>
      <c r="M42" s="181"/>
      <c r="N42" s="166"/>
      <c r="O42" s="166"/>
      <c r="P42" s="166"/>
      <c r="Q42" s="166"/>
      <c r="R42" s="166"/>
      <c r="S42" s="166"/>
      <c r="T42" s="166"/>
      <c r="U42" s="166"/>
      <c r="V42" s="166"/>
      <c r="W42" s="166"/>
      <c r="X42" s="166"/>
      <c r="Y42" s="166"/>
    </row>
    <row r="43" spans="1:25">
      <c r="A43" s="329"/>
      <c r="B43" s="328"/>
      <c r="C43" s="328"/>
      <c r="D43" s="328"/>
      <c r="E43" s="328"/>
      <c r="F43" s="328"/>
      <c r="G43" s="328"/>
      <c r="H43" s="328"/>
      <c r="I43" s="328"/>
      <c r="J43" s="328"/>
      <c r="K43" s="328"/>
      <c r="L43" s="328"/>
      <c r="M43" s="328"/>
      <c r="N43" s="166"/>
      <c r="O43" s="166"/>
      <c r="P43" s="166"/>
      <c r="Q43" s="166"/>
      <c r="R43" s="166"/>
      <c r="S43" s="166"/>
      <c r="T43" s="166"/>
      <c r="U43" s="166"/>
      <c r="V43" s="166"/>
      <c r="W43" s="166"/>
      <c r="X43" s="166"/>
      <c r="Y43" s="166"/>
    </row>
    <row r="44" spans="1:25">
      <c r="A44" s="1266" t="s">
        <v>704</v>
      </c>
      <c r="B44" s="1267"/>
      <c r="C44" s="1267"/>
      <c r="D44" s="328"/>
      <c r="E44" s="328"/>
      <c r="F44" s="328"/>
      <c r="G44" s="328"/>
      <c r="H44" s="328"/>
      <c r="I44" s="328"/>
      <c r="J44" s="328"/>
      <c r="K44" s="328"/>
      <c r="L44" s="328"/>
      <c r="M44" s="328"/>
      <c r="N44" s="166"/>
      <c r="O44" s="166"/>
      <c r="P44" s="166"/>
      <c r="Q44" s="166"/>
      <c r="R44" s="166"/>
      <c r="S44" s="166"/>
      <c r="T44" s="166"/>
      <c r="U44" s="166"/>
      <c r="V44" s="166"/>
      <c r="W44" s="166"/>
      <c r="X44" s="166"/>
      <c r="Y44" s="166"/>
    </row>
  </sheetData>
  <mergeCells count="32">
    <mergeCell ref="P1:R1"/>
    <mergeCell ref="A39:C39"/>
    <mergeCell ref="A40:R40"/>
    <mergeCell ref="A41:N41"/>
    <mergeCell ref="A44:C44"/>
    <mergeCell ref="A42:I42"/>
    <mergeCell ref="U3:U5"/>
    <mergeCell ref="B12:C12"/>
    <mergeCell ref="L3:L5"/>
    <mergeCell ref="M3:M5"/>
    <mergeCell ref="N3:N5"/>
    <mergeCell ref="O3:O5"/>
    <mergeCell ref="A4:C4"/>
    <mergeCell ref="A7:C7"/>
    <mergeCell ref="A9:C9"/>
    <mergeCell ref="A11:C11"/>
    <mergeCell ref="A1:N1"/>
    <mergeCell ref="X1:Y1"/>
    <mergeCell ref="V3:V5"/>
    <mergeCell ref="D3:D5"/>
    <mergeCell ref="E3:E5"/>
    <mergeCell ref="F3:F5"/>
    <mergeCell ref="G3:G5"/>
    <mergeCell ref="H3:H5"/>
    <mergeCell ref="I3:I5"/>
    <mergeCell ref="J3:J5"/>
    <mergeCell ref="K3:K5"/>
    <mergeCell ref="R3:R5"/>
    <mergeCell ref="P3:P5"/>
    <mergeCell ref="Q3:Q5"/>
    <mergeCell ref="S3:S5"/>
    <mergeCell ref="T3:T5"/>
  </mergeCells>
  <hyperlinks>
    <hyperlink ref="P1" location="Contents!A1" display="back to contents"/>
  </hyperlinks>
  <pageMargins left="0.70866141732283472" right="0.70866141732283472" top="0.74803149606299213" bottom="0.74803149606299213" header="0.31496062992125984" footer="0.31496062992125984"/>
  <pageSetup paperSize="9" scale="9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showGridLines="0" zoomScaleNormal="100" workbookViewId="0">
      <selection sqref="A1:G2"/>
    </sheetView>
  </sheetViews>
  <sheetFormatPr defaultRowHeight="12.75"/>
  <cols>
    <col min="1" max="1" width="24.83203125" style="667" customWidth="1"/>
    <col min="2" max="2" width="4.83203125" style="667" customWidth="1"/>
    <col min="3" max="3" width="19.6640625" style="667" customWidth="1"/>
    <col min="4" max="4" width="5.6640625" style="667" customWidth="1"/>
    <col min="5" max="5" width="17.83203125" style="667" customWidth="1"/>
    <col min="6" max="7" width="17.83203125" style="702" customWidth="1"/>
    <col min="8" max="8" width="4" style="667" customWidth="1"/>
    <col min="9" max="9" width="37.83203125" style="667" customWidth="1"/>
    <col min="10" max="16384" width="9.33203125" style="667"/>
  </cols>
  <sheetData>
    <row r="1" spans="1:11" s="789" customFormat="1" ht="18" customHeight="1">
      <c r="A1" s="1323" t="s">
        <v>566</v>
      </c>
      <c r="B1" s="1323"/>
      <c r="C1" s="1323"/>
      <c r="D1" s="1323"/>
      <c r="E1" s="1323"/>
      <c r="F1" s="1323"/>
      <c r="G1" s="1323"/>
      <c r="H1" s="671"/>
      <c r="I1" s="1318" t="s">
        <v>1376</v>
      </c>
      <c r="J1" s="1318"/>
      <c r="K1" s="947"/>
    </row>
    <row r="2" spans="1:11" s="789" customFormat="1" ht="18" customHeight="1">
      <c r="A2" s="1323"/>
      <c r="B2" s="1323"/>
      <c r="C2" s="1323"/>
      <c r="D2" s="1323"/>
      <c r="E2" s="1323"/>
      <c r="F2" s="1323"/>
      <c r="G2" s="1323"/>
      <c r="H2" s="671"/>
      <c r="I2" s="932"/>
      <c r="J2" s="932"/>
      <c r="K2" s="932"/>
    </row>
    <row r="3" spans="1:11" ht="15" customHeight="1" thickBot="1">
      <c r="A3" s="749"/>
      <c r="B3" s="749"/>
      <c r="C3" s="749"/>
      <c r="D3" s="749"/>
      <c r="E3" s="749"/>
      <c r="F3" s="785"/>
      <c r="G3" s="785"/>
    </row>
    <row r="4" spans="1:11" ht="14.25" customHeight="1">
      <c r="A4" s="745"/>
      <c r="B4" s="745"/>
      <c r="C4" s="1324" t="s">
        <v>573</v>
      </c>
      <c r="D4" s="1324"/>
      <c r="E4" s="1324"/>
      <c r="F4" s="745"/>
      <c r="G4" s="745"/>
    </row>
    <row r="5" spans="1:11">
      <c r="A5" s="745"/>
      <c r="B5" s="745"/>
      <c r="C5" s="1325"/>
      <c r="D5" s="1325"/>
      <c r="E5" s="1325"/>
      <c r="F5" s="786"/>
      <c r="G5" s="786"/>
    </row>
    <row r="6" spans="1:11">
      <c r="A6" s="745"/>
      <c r="B6" s="745"/>
      <c r="C6" s="744"/>
      <c r="D6" s="744"/>
      <c r="E6" s="744"/>
      <c r="F6" s="744"/>
      <c r="G6" s="744"/>
    </row>
    <row r="7" spans="1:11">
      <c r="A7" s="745"/>
      <c r="B7" s="745"/>
      <c r="C7" s="750" t="s">
        <v>474</v>
      </c>
      <c r="D7" s="744"/>
      <c r="E7" s="750" t="s">
        <v>475</v>
      </c>
      <c r="F7" s="750"/>
      <c r="G7" s="750"/>
    </row>
    <row r="8" spans="1:11" ht="14.25">
      <c r="A8" s="745"/>
      <c r="B8" s="745"/>
      <c r="C8" s="750" t="s">
        <v>476</v>
      </c>
      <c r="D8" s="744"/>
      <c r="E8" s="750" t="s">
        <v>477</v>
      </c>
      <c r="F8" s="750"/>
      <c r="G8" s="750"/>
    </row>
    <row r="9" spans="1:11" ht="13.5" thickBot="1">
      <c r="A9" s="749"/>
      <c r="B9" s="749"/>
      <c r="C9" s="751"/>
      <c r="D9" s="752"/>
      <c r="E9" s="751"/>
      <c r="F9" s="787"/>
      <c r="G9" s="787"/>
    </row>
    <row r="10" spans="1:11">
      <c r="A10" s="745"/>
      <c r="B10" s="745"/>
      <c r="C10" s="745"/>
      <c r="D10" s="745"/>
      <c r="E10" s="745"/>
      <c r="F10" s="745"/>
      <c r="G10" s="745"/>
    </row>
    <row r="11" spans="1:11">
      <c r="A11" s="745" t="s">
        <v>478</v>
      </c>
      <c r="B11" s="745"/>
      <c r="C11" s="875">
        <v>60</v>
      </c>
      <c r="D11" s="745"/>
      <c r="E11" s="745">
        <v>8</v>
      </c>
      <c r="F11" s="745"/>
      <c r="G11" s="745"/>
    </row>
    <row r="12" spans="1:11">
      <c r="A12" s="745" t="s">
        <v>479</v>
      </c>
      <c r="B12" s="745"/>
      <c r="C12" s="875">
        <v>18</v>
      </c>
      <c r="D12" s="745"/>
      <c r="E12" s="745">
        <v>4</v>
      </c>
      <c r="F12" s="745"/>
      <c r="G12" s="745"/>
    </row>
    <row r="13" spans="1:11">
      <c r="A13" s="745" t="s">
        <v>480</v>
      </c>
      <c r="B13" s="745"/>
      <c r="C13" s="875">
        <v>35</v>
      </c>
      <c r="D13" s="745"/>
      <c r="E13" s="745">
        <v>5</v>
      </c>
      <c r="F13" s="745"/>
      <c r="G13" s="745"/>
    </row>
    <row r="14" spans="1:11">
      <c r="A14" s="745" t="s">
        <v>481</v>
      </c>
      <c r="B14" s="745"/>
      <c r="C14" s="875">
        <v>202</v>
      </c>
      <c r="D14" s="745"/>
      <c r="E14" s="745">
        <v>55</v>
      </c>
      <c r="F14" s="745"/>
      <c r="G14" s="745"/>
    </row>
    <row r="15" spans="1:11">
      <c r="A15" s="745" t="s">
        <v>482</v>
      </c>
      <c r="B15" s="745"/>
      <c r="C15" s="875">
        <v>1120</v>
      </c>
      <c r="D15" s="745"/>
      <c r="E15" s="745">
        <v>21</v>
      </c>
      <c r="F15" s="745"/>
      <c r="G15" s="745"/>
    </row>
    <row r="16" spans="1:11">
      <c r="A16" s="745" t="s">
        <v>483</v>
      </c>
      <c r="B16" s="745"/>
      <c r="C16" s="875">
        <v>110</v>
      </c>
      <c r="D16" s="745"/>
      <c r="E16" s="745">
        <v>130</v>
      </c>
      <c r="F16" s="745"/>
      <c r="G16" s="745"/>
    </row>
    <row r="17" spans="1:7">
      <c r="A17" s="745" t="s">
        <v>484</v>
      </c>
      <c r="B17" s="745"/>
      <c r="C17" s="875">
        <v>215</v>
      </c>
      <c r="D17" s="745"/>
      <c r="E17" s="745">
        <v>69</v>
      </c>
      <c r="F17" s="745"/>
      <c r="G17" s="745"/>
    </row>
    <row r="18" spans="1:7">
      <c r="A18" s="745" t="s">
        <v>485</v>
      </c>
      <c r="B18" s="745"/>
      <c r="C18" s="876" t="s">
        <v>80</v>
      </c>
      <c r="D18" s="756"/>
      <c r="E18" s="756" t="s">
        <v>80</v>
      </c>
      <c r="F18" s="756"/>
      <c r="G18" s="756"/>
    </row>
    <row r="19" spans="1:7">
      <c r="A19" s="745" t="s">
        <v>486</v>
      </c>
      <c r="B19" s="745"/>
      <c r="C19" s="875">
        <v>482</v>
      </c>
      <c r="D19" s="745"/>
      <c r="E19" s="745">
        <v>16</v>
      </c>
      <c r="F19" s="745"/>
      <c r="G19" s="745"/>
    </row>
    <row r="20" spans="1:7">
      <c r="A20" s="745" t="s">
        <v>487</v>
      </c>
      <c r="B20" s="745"/>
      <c r="C20" s="875">
        <v>299</v>
      </c>
      <c r="D20" s="745"/>
      <c r="E20" s="745">
        <v>7</v>
      </c>
      <c r="F20" s="745"/>
      <c r="G20" s="745"/>
    </row>
    <row r="21" spans="1:7">
      <c r="A21" s="745" t="s">
        <v>488</v>
      </c>
      <c r="B21" s="745"/>
      <c r="C21" s="875">
        <v>64</v>
      </c>
      <c r="D21" s="745"/>
      <c r="E21" s="745">
        <v>23</v>
      </c>
      <c r="F21" s="745"/>
      <c r="G21" s="745"/>
    </row>
    <row r="22" spans="1:7">
      <c r="A22" s="745" t="s">
        <v>489</v>
      </c>
      <c r="B22" s="745"/>
      <c r="C22" s="875">
        <v>293</v>
      </c>
      <c r="D22" s="745"/>
      <c r="E22" s="745">
        <v>8</v>
      </c>
      <c r="F22" s="745"/>
      <c r="G22" s="745"/>
    </row>
    <row r="23" spans="1:7">
      <c r="A23" s="745" t="s">
        <v>490</v>
      </c>
      <c r="B23" s="745"/>
      <c r="C23" s="875">
        <v>15</v>
      </c>
      <c r="D23" s="745"/>
      <c r="E23" s="745">
        <v>26</v>
      </c>
      <c r="F23" s="745"/>
      <c r="G23" s="745"/>
    </row>
    <row r="24" spans="1:7">
      <c r="A24" s="745" t="s">
        <v>491</v>
      </c>
      <c r="B24" s="745"/>
      <c r="C24" s="875">
        <v>22</v>
      </c>
      <c r="D24" s="745"/>
      <c r="E24" s="745">
        <v>17</v>
      </c>
      <c r="F24" s="745"/>
      <c r="G24" s="745"/>
    </row>
    <row r="25" spans="1:7">
      <c r="A25" s="745" t="s">
        <v>492</v>
      </c>
      <c r="B25" s="745"/>
      <c r="C25" s="875">
        <v>83</v>
      </c>
      <c r="D25" s="745"/>
      <c r="E25" s="745">
        <v>44</v>
      </c>
      <c r="F25" s="745"/>
      <c r="G25" s="745"/>
    </row>
    <row r="26" spans="1:7">
      <c r="A26" s="745" t="s">
        <v>493</v>
      </c>
      <c r="B26" s="745"/>
      <c r="C26" s="875">
        <v>8</v>
      </c>
      <c r="D26" s="745"/>
      <c r="E26" s="745">
        <v>19</v>
      </c>
      <c r="F26" s="745"/>
      <c r="G26" s="745"/>
    </row>
    <row r="27" spans="1:7">
      <c r="A27" s="745" t="s">
        <v>494</v>
      </c>
      <c r="B27" s="745"/>
      <c r="C27" s="875">
        <v>33</v>
      </c>
      <c r="D27" s="745"/>
      <c r="E27" s="745">
        <v>5</v>
      </c>
      <c r="F27" s="745"/>
      <c r="G27" s="745"/>
    </row>
    <row r="28" spans="1:7">
      <c r="A28" s="745" t="s">
        <v>495</v>
      </c>
      <c r="B28" s="745"/>
      <c r="C28" s="875">
        <v>5</v>
      </c>
      <c r="D28" s="745"/>
      <c r="E28" s="745">
        <v>16</v>
      </c>
      <c r="F28" s="745"/>
      <c r="G28" s="745"/>
    </row>
    <row r="29" spans="1:7">
      <c r="A29" s="745" t="s">
        <v>496</v>
      </c>
      <c r="B29" s="745"/>
      <c r="C29" s="875">
        <v>243</v>
      </c>
      <c r="D29" s="745"/>
      <c r="E29" s="745">
        <v>22</v>
      </c>
      <c r="F29" s="745"/>
      <c r="G29" s="745"/>
    </row>
    <row r="30" spans="1:7">
      <c r="A30" s="745" t="s">
        <v>497</v>
      </c>
      <c r="B30" s="745"/>
      <c r="C30" s="875">
        <v>151</v>
      </c>
      <c r="D30" s="745"/>
      <c r="E30" s="745">
        <v>26</v>
      </c>
      <c r="F30" s="745"/>
      <c r="G30" s="745"/>
    </row>
    <row r="31" spans="1:7">
      <c r="A31" s="745" t="s">
        <v>498</v>
      </c>
      <c r="B31" s="745"/>
      <c r="C31" s="875">
        <v>181</v>
      </c>
      <c r="D31" s="745"/>
      <c r="E31" s="745">
        <v>7</v>
      </c>
      <c r="F31" s="745"/>
      <c r="G31" s="745"/>
    </row>
    <row r="32" spans="1:7">
      <c r="A32" s="745" t="s">
        <v>499</v>
      </c>
      <c r="B32" s="745"/>
      <c r="C32" s="875">
        <v>30</v>
      </c>
      <c r="D32" s="745"/>
      <c r="E32" s="745">
        <v>4</v>
      </c>
      <c r="F32" s="745"/>
      <c r="G32" s="745"/>
    </row>
    <row r="33" spans="1:7">
      <c r="A33" s="745" t="s">
        <v>500</v>
      </c>
      <c r="B33" s="745"/>
      <c r="C33" s="875">
        <v>32</v>
      </c>
      <c r="D33" s="745"/>
      <c r="E33" s="745">
        <v>2</v>
      </c>
      <c r="F33" s="745"/>
      <c r="G33" s="745"/>
    </row>
    <row r="34" spans="1:7">
      <c r="A34" s="745" t="s">
        <v>501</v>
      </c>
      <c r="B34" s="745"/>
      <c r="C34" s="875">
        <v>44</v>
      </c>
      <c r="D34" s="745"/>
      <c r="E34" s="745">
        <v>32</v>
      </c>
      <c r="F34" s="745"/>
      <c r="G34" s="745"/>
    </row>
    <row r="35" spans="1:7">
      <c r="A35" s="745" t="s">
        <v>502</v>
      </c>
      <c r="B35" s="745"/>
      <c r="C35" s="875">
        <v>18</v>
      </c>
      <c r="D35" s="745"/>
      <c r="E35" s="745">
        <v>5</v>
      </c>
      <c r="F35" s="745"/>
      <c r="G35" s="745"/>
    </row>
    <row r="36" spans="1:7">
      <c r="A36" s="745" t="s">
        <v>503</v>
      </c>
      <c r="B36" s="745"/>
      <c r="C36" s="875">
        <v>189</v>
      </c>
      <c r="D36" s="745"/>
      <c r="E36" s="745">
        <v>55</v>
      </c>
      <c r="F36" s="745"/>
      <c r="G36" s="745"/>
    </row>
    <row r="37" spans="1:7">
      <c r="A37" s="745" t="s">
        <v>504</v>
      </c>
      <c r="B37" s="745"/>
      <c r="C37" s="875">
        <v>574</v>
      </c>
      <c r="D37" s="745"/>
      <c r="E37" s="745">
        <v>92</v>
      </c>
      <c r="F37" s="745"/>
      <c r="G37" s="745"/>
    </row>
    <row r="38" spans="1:7" ht="14.25">
      <c r="A38" s="745" t="s">
        <v>505</v>
      </c>
      <c r="B38" s="745"/>
      <c r="C38" s="875">
        <v>3108</v>
      </c>
      <c r="D38" s="745"/>
      <c r="E38" s="745">
        <v>74</v>
      </c>
      <c r="F38" s="745"/>
      <c r="G38" s="745"/>
    </row>
    <row r="39" spans="1:7">
      <c r="A39" s="745" t="s">
        <v>506</v>
      </c>
      <c r="B39" s="745"/>
      <c r="C39" s="875">
        <v>7634</v>
      </c>
      <c r="D39" s="745"/>
      <c r="E39" s="745">
        <v>23</v>
      </c>
      <c r="F39" s="745"/>
      <c r="G39" s="745"/>
    </row>
    <row r="40" spans="1:7">
      <c r="A40" s="745"/>
      <c r="B40" s="745"/>
      <c r="C40" s="875"/>
      <c r="D40" s="745"/>
      <c r="E40" s="745"/>
      <c r="F40" s="745"/>
      <c r="G40" s="745"/>
    </row>
    <row r="41" spans="1:7">
      <c r="A41" s="745" t="s">
        <v>507</v>
      </c>
      <c r="B41" s="745"/>
      <c r="C41" s="875">
        <v>907</v>
      </c>
      <c r="D41" s="745"/>
      <c r="E41" s="745">
        <v>17</v>
      </c>
      <c r="F41" s="745"/>
      <c r="G41" s="745"/>
    </row>
    <row r="42" spans="1:7">
      <c r="A42" s="745" t="s">
        <v>508</v>
      </c>
      <c r="B42" s="745"/>
      <c r="C42" s="875">
        <v>258</v>
      </c>
      <c r="D42" s="745"/>
      <c r="E42" s="745">
        <v>75</v>
      </c>
      <c r="F42" s="745"/>
      <c r="G42" s="745"/>
    </row>
    <row r="43" spans="1:7">
      <c r="A43" s="745" t="s">
        <v>509</v>
      </c>
      <c r="B43" s="745"/>
      <c r="C43" s="875">
        <v>8799</v>
      </c>
      <c r="D43" s="745"/>
      <c r="E43" s="745">
        <v>22.6</v>
      </c>
      <c r="F43" s="745"/>
      <c r="G43" s="745"/>
    </row>
    <row r="44" spans="1:7">
      <c r="A44" s="757"/>
      <c r="B44" s="757"/>
      <c r="C44" s="877"/>
      <c r="D44" s="757"/>
      <c r="E44" s="757"/>
      <c r="F44" s="785"/>
      <c r="G44" s="785"/>
    </row>
    <row r="45" spans="1:7">
      <c r="A45" s="745"/>
      <c r="B45" s="745"/>
      <c r="C45" s="875"/>
      <c r="D45" s="745"/>
      <c r="E45" s="745"/>
      <c r="F45" s="745"/>
      <c r="G45" s="745"/>
    </row>
    <row r="46" spans="1:7" ht="14.25">
      <c r="A46" s="745" t="s">
        <v>510</v>
      </c>
      <c r="B46" s="745"/>
      <c r="C46" s="875">
        <v>754</v>
      </c>
      <c r="D46" s="745"/>
      <c r="E46" s="745">
        <v>213</v>
      </c>
      <c r="F46" s="745"/>
      <c r="G46" s="745"/>
    </row>
    <row r="47" spans="1:7" ht="13.5" thickBot="1">
      <c r="A47" s="668"/>
      <c r="B47" s="668"/>
      <c r="C47" s="669"/>
      <c r="D47" s="668"/>
      <c r="E47" s="668"/>
      <c r="F47" s="788"/>
      <c r="G47" s="788"/>
    </row>
    <row r="49" spans="1:8" ht="11.25" customHeight="1">
      <c r="A49" s="1319" t="s">
        <v>195</v>
      </c>
      <c r="B49" s="1319"/>
    </row>
    <row r="50" spans="1:8" ht="11.25" customHeight="1">
      <c r="A50" s="1320" t="s">
        <v>526</v>
      </c>
      <c r="B50" s="1320"/>
      <c r="C50" s="1320"/>
      <c r="D50" s="1320"/>
      <c r="E50" s="1320"/>
      <c r="F50" s="1320"/>
      <c r="G50" s="1320"/>
      <c r="H50" s="790"/>
    </row>
    <row r="51" spans="1:8">
      <c r="A51" s="1326" t="s">
        <v>1355</v>
      </c>
      <c r="B51" s="1326"/>
      <c r="C51" s="1326"/>
      <c r="D51" s="1326"/>
      <c r="E51" s="1326"/>
      <c r="F51" s="1326"/>
      <c r="G51" s="1326"/>
      <c r="H51" s="745"/>
    </row>
    <row r="52" spans="1:8" s="702" customFormat="1">
      <c r="A52" s="1326"/>
      <c r="B52" s="1326"/>
      <c r="C52" s="1326"/>
      <c r="D52" s="1326"/>
      <c r="E52" s="1326"/>
      <c r="F52" s="1326"/>
      <c r="G52" s="1326"/>
      <c r="H52" s="745"/>
    </row>
    <row r="53" spans="1:8" s="702" customFormat="1" ht="11.25" customHeight="1">
      <c r="A53" s="792" t="s">
        <v>1357</v>
      </c>
      <c r="B53" s="791"/>
      <c r="C53" s="791"/>
      <c r="D53" s="791"/>
      <c r="E53" s="791"/>
      <c r="F53" s="791"/>
      <c r="G53" s="791"/>
      <c r="H53" s="745"/>
    </row>
    <row r="54" spans="1:8" ht="11.25" customHeight="1">
      <c r="A54" s="1321" t="s">
        <v>1356</v>
      </c>
      <c r="B54" s="1321"/>
      <c r="C54" s="1321"/>
      <c r="D54" s="1321"/>
      <c r="E54" s="1321"/>
      <c r="F54" s="1321"/>
      <c r="G54" s="1321"/>
      <c r="H54" s="745"/>
    </row>
    <row r="55" spans="1:8" ht="11.25" customHeight="1">
      <c r="A55" s="1322" t="s">
        <v>1358</v>
      </c>
      <c r="B55" s="1322"/>
      <c r="C55" s="1322"/>
      <c r="D55" s="1322"/>
      <c r="E55" s="1322"/>
      <c r="F55" s="1322"/>
      <c r="G55" s="1322"/>
      <c r="H55" s="745"/>
    </row>
    <row r="56" spans="1:8">
      <c r="A56" s="1327" t="s">
        <v>1359</v>
      </c>
      <c r="B56" s="1327"/>
      <c r="C56" s="1327"/>
      <c r="D56" s="1327"/>
      <c r="E56" s="1327"/>
      <c r="F56" s="1327"/>
      <c r="G56" s="1327"/>
      <c r="H56" s="745"/>
    </row>
    <row r="57" spans="1:8" s="702" customFormat="1">
      <c r="A57" s="1327"/>
      <c r="B57" s="1327"/>
      <c r="C57" s="1327"/>
      <c r="D57" s="1327"/>
      <c r="E57" s="1327"/>
      <c r="F57" s="1327"/>
      <c r="G57" s="1327"/>
      <c r="H57" s="745"/>
    </row>
    <row r="58" spans="1:8">
      <c r="A58" s="1328" t="s">
        <v>1360</v>
      </c>
      <c r="B58" s="1328"/>
      <c r="C58" s="1328"/>
      <c r="D58" s="1328"/>
      <c r="E58" s="1328"/>
      <c r="F58" s="1328"/>
      <c r="G58" s="1328"/>
      <c r="H58" s="745"/>
    </row>
    <row r="59" spans="1:8" ht="11.25" customHeight="1">
      <c r="A59" s="1328"/>
      <c r="B59" s="1328"/>
      <c r="C59" s="1328"/>
      <c r="D59" s="1328"/>
      <c r="E59" s="1328"/>
      <c r="F59" s="1328"/>
      <c r="G59" s="1328"/>
      <c r="H59" s="745"/>
    </row>
    <row r="60" spans="1:8" s="702" customFormat="1" ht="11.25" customHeight="1">
      <c r="A60" s="931"/>
      <c r="B60" s="931"/>
      <c r="C60" s="931"/>
      <c r="D60" s="931"/>
      <c r="E60" s="931"/>
      <c r="F60" s="931"/>
      <c r="G60" s="931"/>
      <c r="H60" s="745"/>
    </row>
    <row r="61" spans="1:8" ht="11.25" customHeight="1">
      <c r="A61" s="666" t="s">
        <v>704</v>
      </c>
      <c r="B61" s="666"/>
    </row>
    <row r="63" spans="1:8" ht="203.25" customHeight="1"/>
  </sheetData>
  <mergeCells count="10">
    <mergeCell ref="A56:G57"/>
    <mergeCell ref="A58:G59"/>
    <mergeCell ref="I1:J1"/>
    <mergeCell ref="A49:B49"/>
    <mergeCell ref="A50:G50"/>
    <mergeCell ref="A54:G54"/>
    <mergeCell ref="A55:G55"/>
    <mergeCell ref="A1:G2"/>
    <mergeCell ref="C4:E5"/>
    <mergeCell ref="A51:G52"/>
  </mergeCells>
  <hyperlinks>
    <hyperlink ref="I1" location="Contents!A1" display="back to contents"/>
  </hyperlinks>
  <pageMargins left="0.70866141732283472" right="0.70866141732283472" top="0.74803149606299213" bottom="0.74803149606299213" header="0.31496062992125984" footer="0.31496062992125984"/>
  <pageSetup paperSize="9" scale="9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S19"/>
  <sheetViews>
    <sheetView showGridLines="0" workbookViewId="0"/>
  </sheetViews>
  <sheetFormatPr defaultRowHeight="11.25"/>
  <sheetData>
    <row r="1" spans="1:19" s="697" customFormat="1" ht="18" customHeight="1">
      <c r="A1" s="915" t="s">
        <v>1375</v>
      </c>
      <c r="C1" s="1013" t="s">
        <v>1376</v>
      </c>
      <c r="D1" s="1013"/>
    </row>
    <row r="2" spans="1:19" ht="15" customHeight="1">
      <c r="B2" s="939"/>
      <c r="C2" s="939"/>
      <c r="D2" s="939"/>
      <c r="E2" s="939"/>
      <c r="F2" s="939"/>
      <c r="G2" s="939"/>
      <c r="H2" s="939"/>
      <c r="I2" s="939"/>
      <c r="J2" s="939"/>
      <c r="K2" s="939"/>
      <c r="L2" s="939"/>
      <c r="M2" s="939"/>
      <c r="N2" s="939"/>
      <c r="O2" s="939"/>
    </row>
    <row r="3" spans="1:19" ht="12.75">
      <c r="A3" s="1330" t="s">
        <v>1374</v>
      </c>
      <c r="B3" s="1330"/>
      <c r="C3" s="1330"/>
      <c r="D3" s="1330"/>
      <c r="E3" s="1330"/>
      <c r="F3" s="1330"/>
      <c r="G3" s="1330"/>
      <c r="H3" s="1330"/>
      <c r="I3" s="1330"/>
      <c r="J3" s="1330"/>
      <c r="K3" s="1330"/>
      <c r="L3" s="1330"/>
      <c r="M3" s="1330"/>
      <c r="N3" s="1330"/>
      <c r="O3" s="1330"/>
      <c r="Q3" s="1013"/>
      <c r="R3" s="1013"/>
      <c r="S3" s="1013"/>
    </row>
    <row r="4" spans="1:19">
      <c r="A4" s="1330"/>
      <c r="B4" s="1330"/>
      <c r="C4" s="1330"/>
      <c r="D4" s="1330"/>
      <c r="E4" s="1330"/>
      <c r="F4" s="1330"/>
      <c r="G4" s="1330"/>
      <c r="H4" s="1330"/>
      <c r="I4" s="1330"/>
      <c r="J4" s="1330"/>
      <c r="K4" s="1330"/>
      <c r="L4" s="1330"/>
      <c r="M4" s="1330"/>
      <c r="N4" s="1330"/>
      <c r="O4" s="1330"/>
    </row>
    <row r="5" spans="1:19">
      <c r="A5" s="1330"/>
      <c r="B5" s="1330"/>
      <c r="C5" s="1330"/>
      <c r="D5" s="1330"/>
      <c r="E5" s="1330"/>
      <c r="F5" s="1330"/>
      <c r="G5" s="1330"/>
      <c r="H5" s="1330"/>
      <c r="I5" s="1330"/>
      <c r="J5" s="1330"/>
      <c r="K5" s="1330"/>
      <c r="L5" s="1330"/>
      <c r="M5" s="1330"/>
      <c r="N5" s="1330"/>
      <c r="O5" s="1330"/>
    </row>
    <row r="6" spans="1:19" s="697" customFormat="1" ht="12.75" customHeight="1">
      <c r="A6" s="1330"/>
      <c r="B6" s="1330"/>
      <c r="C6" s="1330"/>
      <c r="D6" s="1330"/>
      <c r="E6" s="1330"/>
      <c r="F6" s="1330"/>
      <c r="G6" s="1330"/>
      <c r="H6" s="1330"/>
      <c r="I6" s="1330"/>
      <c r="J6" s="1330"/>
      <c r="K6" s="1330"/>
      <c r="L6" s="1330"/>
      <c r="M6" s="1330"/>
      <c r="N6" s="1330"/>
      <c r="O6" s="1330"/>
    </row>
    <row r="7" spans="1:19" s="697" customFormat="1" ht="12.75" customHeight="1">
      <c r="A7" s="696"/>
    </row>
    <row r="8" spans="1:19">
      <c r="A8" s="1293" t="s">
        <v>704</v>
      </c>
      <c r="B8" s="1293"/>
      <c r="C8" s="1293"/>
      <c r="D8" s="926"/>
    </row>
    <row r="18" spans="5:19">
      <c r="E18" s="1329"/>
      <c r="F18" s="1329"/>
      <c r="G18" s="1329"/>
      <c r="H18" s="1329"/>
      <c r="I18" s="1329"/>
      <c r="J18" s="1329"/>
      <c r="K18" s="1329"/>
      <c r="L18" s="1329"/>
      <c r="M18" s="1329"/>
      <c r="N18" s="1329"/>
      <c r="O18" s="1329"/>
      <c r="P18" s="1329"/>
      <c r="Q18" s="1329"/>
      <c r="R18" s="1329"/>
      <c r="S18" s="1329"/>
    </row>
    <row r="19" spans="5:19">
      <c r="E19" s="1329"/>
      <c r="F19" s="1329"/>
      <c r="G19" s="1329"/>
      <c r="H19" s="1329"/>
      <c r="I19" s="1329"/>
      <c r="J19" s="1329"/>
      <c r="K19" s="1329"/>
      <c r="L19" s="1329"/>
      <c r="M19" s="1329"/>
      <c r="N19" s="1329"/>
      <c r="O19" s="1329"/>
      <c r="P19" s="1329"/>
      <c r="Q19" s="1329"/>
      <c r="R19" s="1329"/>
      <c r="S19" s="1329"/>
    </row>
  </sheetData>
  <mergeCells count="5">
    <mergeCell ref="Q3:S3"/>
    <mergeCell ref="E18:S19"/>
    <mergeCell ref="A3:O6"/>
    <mergeCell ref="A8:C8"/>
    <mergeCell ref="C1:D1"/>
  </mergeCells>
  <phoneticPr fontId="22" type="noConversion"/>
  <hyperlinks>
    <hyperlink ref="C1" location="Contents!A1" display="back to contents"/>
  </hyperlinks>
  <pageMargins left="0.75" right="0.75" top="1" bottom="1" header="0.5" footer="0.5"/>
  <pageSetup paperSize="9" scale="93"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O37"/>
  <sheetViews>
    <sheetView showGridLines="0" zoomScaleNormal="100" workbookViewId="0">
      <selection sqref="A1:J1"/>
    </sheetView>
  </sheetViews>
  <sheetFormatPr defaultColWidth="9.1640625" defaultRowHeight="11.25"/>
  <cols>
    <col min="1" max="1" width="13.6640625" style="156" customWidth="1"/>
    <col min="2" max="2" width="14.33203125" style="156" customWidth="1"/>
    <col min="3" max="3" width="17.83203125" style="156" customWidth="1"/>
    <col min="4" max="4" width="14.5" style="156" customWidth="1"/>
    <col min="5" max="5" width="14.1640625" style="156" customWidth="1"/>
    <col min="6" max="6" width="13" style="156" customWidth="1"/>
    <col min="7" max="7" width="14.83203125" style="156" customWidth="1"/>
    <col min="8" max="8" width="17.33203125" style="156" customWidth="1"/>
    <col min="9" max="10" width="9.1640625" style="156"/>
    <col min="11" max="11" width="2.1640625" style="156" customWidth="1"/>
    <col min="12" max="16384" width="9.1640625" style="156"/>
  </cols>
  <sheetData>
    <row r="1" spans="1:15" ht="18" customHeight="1">
      <c r="A1" s="1333" t="s">
        <v>316</v>
      </c>
      <c r="B1" s="1333"/>
      <c r="C1" s="1333"/>
      <c r="D1" s="1333"/>
      <c r="E1" s="1333"/>
      <c r="F1" s="1333"/>
      <c r="G1" s="1333"/>
      <c r="H1" s="1333"/>
      <c r="I1" s="1333"/>
      <c r="J1" s="1333"/>
      <c r="K1" s="973"/>
      <c r="L1" s="1374" t="s">
        <v>1376</v>
      </c>
      <c r="M1" s="1374"/>
      <c r="N1" s="1374"/>
      <c r="O1" s="1374"/>
    </row>
    <row r="2" spans="1:15" ht="15" customHeight="1">
      <c r="A2" s="698"/>
      <c r="B2" s="698"/>
      <c r="C2" s="698"/>
      <c r="D2" s="698"/>
      <c r="E2" s="698"/>
      <c r="F2" s="698"/>
      <c r="G2" s="698"/>
      <c r="H2" s="698"/>
      <c r="I2" s="698"/>
      <c r="J2" s="698"/>
      <c r="K2" s="698"/>
      <c r="L2" s="698"/>
      <c r="M2" s="691"/>
      <c r="N2" s="691"/>
      <c r="O2" s="691"/>
    </row>
    <row r="3" spans="1:15" ht="12.75">
      <c r="A3" s="1334" t="s">
        <v>536</v>
      </c>
      <c r="B3" s="1334"/>
      <c r="C3" s="1334"/>
      <c r="D3" s="1334"/>
      <c r="E3" s="1334"/>
      <c r="F3" s="1334"/>
      <c r="G3" s="1334"/>
      <c r="H3" s="1334"/>
      <c r="I3" s="1334"/>
      <c r="J3" s="1334"/>
    </row>
    <row r="4" spans="1:15" ht="12.75">
      <c r="A4" s="1334" t="s">
        <v>535</v>
      </c>
      <c r="B4" s="1334"/>
      <c r="C4" s="1334"/>
      <c r="D4" s="1334"/>
      <c r="E4" s="1334"/>
      <c r="F4" s="1334"/>
      <c r="G4" s="1334"/>
      <c r="H4" s="1334"/>
      <c r="I4" s="1334"/>
      <c r="J4" s="1334"/>
      <c r="K4" s="934"/>
    </row>
    <row r="5" spans="1:15" ht="12.75">
      <c r="A5" s="1334" t="s">
        <v>317</v>
      </c>
      <c r="B5" s="1334"/>
      <c r="C5" s="1334"/>
      <c r="D5" s="1334"/>
      <c r="E5" s="1334"/>
      <c r="F5" s="1334"/>
      <c r="G5" s="1334"/>
      <c r="H5" s="1334"/>
      <c r="I5" s="1334"/>
      <c r="J5" s="1334"/>
      <c r="K5" s="934"/>
      <c r="L5" s="934"/>
    </row>
    <row r="7" spans="1:15" ht="12.75">
      <c r="B7" s="1332" t="s">
        <v>150</v>
      </c>
      <c r="C7" s="1332"/>
      <c r="D7" s="1332"/>
      <c r="E7" s="1332"/>
      <c r="F7" s="1332" t="s">
        <v>318</v>
      </c>
      <c r="G7" s="1332"/>
      <c r="H7" s="1332"/>
    </row>
    <row r="9" spans="1:15">
      <c r="A9" s="1331" t="s">
        <v>137</v>
      </c>
      <c r="B9" s="1331" t="s">
        <v>140</v>
      </c>
      <c r="C9" s="1331" t="s">
        <v>319</v>
      </c>
      <c r="D9" s="1331" t="s">
        <v>320</v>
      </c>
      <c r="F9" s="1331" t="s">
        <v>321</v>
      </c>
      <c r="G9" s="1331" t="s">
        <v>319</v>
      </c>
      <c r="H9" s="1331" t="s">
        <v>320</v>
      </c>
    </row>
    <row r="10" spans="1:15">
      <c r="A10" s="1331"/>
      <c r="B10" s="1331"/>
      <c r="C10" s="1331"/>
      <c r="D10" s="1331"/>
      <c r="F10" s="1331"/>
      <c r="G10" s="1331"/>
      <c r="H10" s="1331"/>
    </row>
    <row r="11" spans="1:15">
      <c r="A11" s="1331"/>
      <c r="B11" s="1331"/>
      <c r="C11" s="1331"/>
      <c r="D11" s="1331"/>
      <c r="F11" s="1331"/>
      <c r="G11" s="1331"/>
      <c r="H11" s="1331"/>
    </row>
    <row r="12" spans="1:15">
      <c r="A12" s="1331"/>
      <c r="B12" s="1331"/>
      <c r="C12" s="1331"/>
      <c r="D12" s="1331"/>
      <c r="F12" s="1331"/>
      <c r="G12" s="1331"/>
      <c r="H12" s="1331"/>
    </row>
    <row r="13" spans="1:15" ht="12.75">
      <c r="A13" s="257">
        <v>2000</v>
      </c>
      <c r="B13" s="258">
        <v>292</v>
      </c>
      <c r="C13" s="258">
        <v>10</v>
      </c>
      <c r="D13" s="259">
        <f>C13/B13</f>
        <v>3.4246575342465752E-2</v>
      </c>
      <c r="F13" s="258">
        <v>495</v>
      </c>
      <c r="G13" s="258">
        <v>25</v>
      </c>
      <c r="H13" s="259">
        <f>G13/F13</f>
        <v>5.0505050505050504E-2</v>
      </c>
    </row>
    <row r="14" spans="1:15" ht="12.75">
      <c r="A14" s="257">
        <v>2001</v>
      </c>
      <c r="B14" s="474">
        <v>333</v>
      </c>
      <c r="C14" s="258">
        <v>9</v>
      </c>
      <c r="D14" s="259">
        <f t="shared" ref="D14:D32" si="0">C14/B14</f>
        <v>2.7027027027027029E-2</v>
      </c>
      <c r="F14" s="258">
        <v>551</v>
      </c>
      <c r="G14" s="258">
        <v>33</v>
      </c>
      <c r="H14" s="259">
        <f t="shared" ref="H14:H32" si="1">G14/F14</f>
        <v>5.9891107078039928E-2</v>
      </c>
    </row>
    <row r="15" spans="1:15" ht="12.75">
      <c r="A15" s="257">
        <v>2002</v>
      </c>
      <c r="B15" s="265">
        <v>382</v>
      </c>
      <c r="C15" s="258">
        <v>12</v>
      </c>
      <c r="D15" s="259">
        <f t="shared" si="0"/>
        <v>3.1413612565445025E-2</v>
      </c>
      <c r="F15" s="258">
        <v>566</v>
      </c>
      <c r="G15" s="258">
        <v>34</v>
      </c>
      <c r="H15" s="259">
        <f t="shared" si="1"/>
        <v>6.0070671378091869E-2</v>
      </c>
    </row>
    <row r="16" spans="1:15" ht="12.75">
      <c r="A16" s="257">
        <v>2003</v>
      </c>
      <c r="B16" s="474">
        <v>319</v>
      </c>
      <c r="C16" s="258">
        <v>3</v>
      </c>
      <c r="D16" s="259">
        <f t="shared" si="0"/>
        <v>9.4043887147335428E-3</v>
      </c>
      <c r="F16" s="258">
        <v>493</v>
      </c>
      <c r="G16" s="258">
        <v>17</v>
      </c>
      <c r="H16" s="259">
        <f t="shared" si="1"/>
        <v>3.4482758620689655E-2</v>
      </c>
    </row>
    <row r="17" spans="1:8" ht="12.75">
      <c r="A17" s="257">
        <v>2004</v>
      </c>
      <c r="B17" s="265">
        <v>356</v>
      </c>
      <c r="C17" s="258">
        <v>7</v>
      </c>
      <c r="D17" s="259">
        <f t="shared" si="0"/>
        <v>1.9662921348314606E-2</v>
      </c>
      <c r="F17" s="258">
        <v>546</v>
      </c>
      <c r="G17" s="258">
        <v>33</v>
      </c>
      <c r="H17" s="259">
        <f t="shared" si="1"/>
        <v>6.043956043956044E-2</v>
      </c>
    </row>
    <row r="18" spans="1:8" ht="12.75">
      <c r="A18" s="257">
        <v>2005</v>
      </c>
      <c r="B18" s="265">
        <v>336</v>
      </c>
      <c r="C18" s="258">
        <v>14</v>
      </c>
      <c r="D18" s="259">
        <f t="shared" si="0"/>
        <v>4.1666666666666664E-2</v>
      </c>
      <c r="F18" s="258">
        <v>480</v>
      </c>
      <c r="G18" s="258">
        <v>32</v>
      </c>
      <c r="H18" s="259">
        <f t="shared" si="1"/>
        <v>6.6666666666666666E-2</v>
      </c>
    </row>
    <row r="19" spans="1:8" ht="12.75">
      <c r="A19" s="257">
        <v>2006</v>
      </c>
      <c r="B19" s="474">
        <v>420</v>
      </c>
      <c r="C19" s="258">
        <v>23</v>
      </c>
      <c r="D19" s="259">
        <f t="shared" si="0"/>
        <v>5.4761904761904762E-2</v>
      </c>
      <c r="F19" s="258">
        <v>577</v>
      </c>
      <c r="G19" s="258">
        <v>46</v>
      </c>
      <c r="H19" s="259">
        <f t="shared" si="1"/>
        <v>7.9722703639514725E-2</v>
      </c>
    </row>
    <row r="20" spans="1:8" ht="12.75">
      <c r="A20" s="257">
        <v>2007</v>
      </c>
      <c r="B20" s="258">
        <v>455</v>
      </c>
      <c r="C20" s="258">
        <v>17</v>
      </c>
      <c r="D20" s="259">
        <f t="shared" si="0"/>
        <v>3.7362637362637362E-2</v>
      </c>
      <c r="F20" s="258">
        <v>630</v>
      </c>
      <c r="G20" s="258">
        <v>39</v>
      </c>
      <c r="H20" s="259">
        <f t="shared" si="1"/>
        <v>6.1904761904761907E-2</v>
      </c>
    </row>
    <row r="21" spans="1:8" ht="12.75">
      <c r="A21" s="257">
        <v>2008</v>
      </c>
      <c r="B21" s="258">
        <v>574</v>
      </c>
      <c r="C21" s="258">
        <v>15</v>
      </c>
      <c r="D21" s="259">
        <f t="shared" si="0"/>
        <v>2.6132404181184669E-2</v>
      </c>
      <c r="F21" s="258">
        <v>737</v>
      </c>
      <c r="G21" s="258">
        <v>30</v>
      </c>
      <c r="H21" s="259">
        <f t="shared" si="1"/>
        <v>4.0705563093622797E-2</v>
      </c>
    </row>
    <row r="22" spans="1:8" ht="12.75">
      <c r="A22" s="257">
        <v>2009</v>
      </c>
      <c r="B22" s="258">
        <v>545</v>
      </c>
      <c r="C22" s="258">
        <v>4</v>
      </c>
      <c r="D22" s="259">
        <f t="shared" si="0"/>
        <v>7.3394495412844041E-3</v>
      </c>
      <c r="F22" s="258">
        <v>716</v>
      </c>
      <c r="G22" s="258">
        <v>26</v>
      </c>
      <c r="H22" s="259">
        <f t="shared" si="1"/>
        <v>3.6312849162011177E-2</v>
      </c>
    </row>
    <row r="23" spans="1:8" ht="12.75">
      <c r="A23" s="257">
        <v>2010</v>
      </c>
      <c r="B23" s="258">
        <v>485</v>
      </c>
      <c r="C23" s="258">
        <v>5</v>
      </c>
      <c r="D23" s="259">
        <f t="shared" si="0"/>
        <v>1.0309278350515464E-2</v>
      </c>
      <c r="F23" s="258">
        <v>692</v>
      </c>
      <c r="G23" s="258">
        <v>40</v>
      </c>
      <c r="H23" s="259">
        <f t="shared" si="1"/>
        <v>5.7803468208092484E-2</v>
      </c>
    </row>
    <row r="24" spans="1:8" ht="12.75">
      <c r="A24" s="257">
        <v>2011</v>
      </c>
      <c r="B24" s="258">
        <v>584</v>
      </c>
      <c r="C24" s="258">
        <v>6</v>
      </c>
      <c r="D24" s="259">
        <f t="shared" si="0"/>
        <v>1.0273972602739725E-2</v>
      </c>
      <c r="F24" s="258">
        <v>749</v>
      </c>
      <c r="G24" s="258">
        <v>28</v>
      </c>
      <c r="H24" s="259">
        <f t="shared" si="1"/>
        <v>3.7383177570093455E-2</v>
      </c>
    </row>
    <row r="25" spans="1:8" ht="12.75">
      <c r="A25" s="257">
        <v>2012</v>
      </c>
      <c r="B25" s="258">
        <v>581</v>
      </c>
      <c r="C25" s="258">
        <v>13</v>
      </c>
      <c r="D25" s="259">
        <f t="shared" si="0"/>
        <v>2.2375215146299483E-2</v>
      </c>
      <c r="F25" s="258">
        <v>734</v>
      </c>
      <c r="G25" s="258">
        <v>30</v>
      </c>
      <c r="H25" s="259">
        <f t="shared" si="1"/>
        <v>4.0871934604904632E-2</v>
      </c>
    </row>
    <row r="26" spans="1:8" ht="12.75">
      <c r="A26" s="257">
        <v>2013</v>
      </c>
      <c r="B26" s="258">
        <v>527</v>
      </c>
      <c r="C26" s="258">
        <v>2</v>
      </c>
      <c r="D26" s="259">
        <f t="shared" si="0"/>
        <v>3.7950664136622392E-3</v>
      </c>
      <c r="F26" s="258">
        <v>685</v>
      </c>
      <c r="G26" s="258">
        <v>23</v>
      </c>
      <c r="H26" s="259">
        <f t="shared" si="1"/>
        <v>3.3576642335766425E-2</v>
      </c>
    </row>
    <row r="27" spans="1:8" ht="12.75">
      <c r="A27" s="257">
        <v>2014</v>
      </c>
      <c r="B27" s="258">
        <v>614</v>
      </c>
      <c r="C27" s="258">
        <v>9</v>
      </c>
      <c r="D27" s="259">
        <f t="shared" si="0"/>
        <v>1.4657980456026058E-2</v>
      </c>
      <c r="F27" s="258">
        <v>743</v>
      </c>
      <c r="G27" s="258">
        <v>38</v>
      </c>
      <c r="H27" s="259">
        <f t="shared" si="1"/>
        <v>5.1144010767160158E-2</v>
      </c>
    </row>
    <row r="28" spans="1:8" ht="12.75">
      <c r="A28" s="257">
        <v>2015</v>
      </c>
      <c r="B28" s="258">
        <v>706</v>
      </c>
      <c r="C28" s="258">
        <v>11</v>
      </c>
      <c r="D28" s="259">
        <f t="shared" si="0"/>
        <v>1.5580736543909348E-2</v>
      </c>
      <c r="F28" s="258">
        <v>813</v>
      </c>
      <c r="G28" s="258">
        <v>32</v>
      </c>
      <c r="H28" s="259">
        <f t="shared" si="1"/>
        <v>3.9360393603936041E-2</v>
      </c>
    </row>
    <row r="29" spans="1:8" ht="12.75">
      <c r="A29" s="257">
        <v>2016</v>
      </c>
      <c r="B29" s="258">
        <v>868</v>
      </c>
      <c r="C29" s="258">
        <v>11</v>
      </c>
      <c r="D29" s="259">
        <f t="shared" si="0"/>
        <v>1.2672811059907835E-2</v>
      </c>
      <c r="F29" s="258">
        <v>997</v>
      </c>
      <c r="G29" s="258">
        <v>40</v>
      </c>
      <c r="H29" s="259">
        <f t="shared" si="1"/>
        <v>4.0120361083249748E-2</v>
      </c>
    </row>
    <row r="30" spans="1:8" ht="12.75">
      <c r="A30" s="257">
        <v>2017</v>
      </c>
      <c r="B30" s="258">
        <v>934</v>
      </c>
      <c r="C30" s="258">
        <v>13</v>
      </c>
      <c r="D30" s="259">
        <f t="shared" si="0"/>
        <v>1.3918629550321198E-2</v>
      </c>
      <c r="F30" s="844">
        <v>1045</v>
      </c>
      <c r="G30" s="258">
        <v>28</v>
      </c>
      <c r="H30" s="259">
        <f t="shared" si="1"/>
        <v>2.6794258373205742E-2</v>
      </c>
    </row>
    <row r="31" spans="1:8" ht="12.75">
      <c r="A31" s="257">
        <v>2018</v>
      </c>
      <c r="B31" s="844">
        <v>1187</v>
      </c>
      <c r="C31" s="265">
        <v>16</v>
      </c>
      <c r="D31" s="602">
        <f t="shared" si="0"/>
        <v>1.3479359730412805E-2</v>
      </c>
      <c r="E31" s="228"/>
      <c r="F31" s="844">
        <v>1313</v>
      </c>
      <c r="G31" s="265">
        <v>35</v>
      </c>
      <c r="H31" s="602">
        <f t="shared" si="1"/>
        <v>2.6656511805026657E-2</v>
      </c>
    </row>
    <row r="32" spans="1:8" ht="12.75">
      <c r="A32" s="257" t="s">
        <v>141</v>
      </c>
      <c r="B32" s="844">
        <f>SUM(B13:B31)</f>
        <v>10498</v>
      </c>
      <c r="C32" s="265">
        <f>SUM(C13:C31)</f>
        <v>200</v>
      </c>
      <c r="D32" s="602">
        <f t="shared" si="0"/>
        <v>1.9051247856734618E-2</v>
      </c>
      <c r="E32" s="228"/>
      <c r="F32" s="844">
        <f>SUM(F13:F31)</f>
        <v>13562</v>
      </c>
      <c r="G32" s="265">
        <f>SUM(G13:G31)</f>
        <v>609</v>
      </c>
      <c r="H32" s="602">
        <f t="shared" si="1"/>
        <v>4.4904881285946024E-2</v>
      </c>
    </row>
    <row r="34" spans="1:5">
      <c r="A34" s="224" t="s">
        <v>516</v>
      </c>
      <c r="C34" s="196"/>
      <c r="D34" s="196"/>
    </row>
    <row r="35" spans="1:5">
      <c r="A35" s="1078" t="s">
        <v>613</v>
      </c>
      <c r="B35" s="1078"/>
      <c r="C35" s="1078"/>
      <c r="D35" s="1078"/>
      <c r="E35" s="1078"/>
    </row>
    <row r="37" spans="1:5">
      <c r="A37" s="1293" t="s">
        <v>704</v>
      </c>
      <c r="B37" s="1294"/>
    </row>
  </sheetData>
  <mergeCells count="16">
    <mergeCell ref="A37:B37"/>
    <mergeCell ref="A35:E35"/>
    <mergeCell ref="A1:J1"/>
    <mergeCell ref="A3:J3"/>
    <mergeCell ref="A4:J4"/>
    <mergeCell ref="A5:J5"/>
    <mergeCell ref="A9:A12"/>
    <mergeCell ref="B9:B12"/>
    <mergeCell ref="C9:C12"/>
    <mergeCell ref="D9:D12"/>
    <mergeCell ref="F9:F12"/>
    <mergeCell ref="G9:G12"/>
    <mergeCell ref="H9:H12"/>
    <mergeCell ref="B7:E7"/>
    <mergeCell ref="F7:H7"/>
    <mergeCell ref="L1:O1"/>
  </mergeCells>
  <phoneticPr fontId="0" type="noConversion"/>
  <hyperlinks>
    <hyperlink ref="L1" location="Contents!A1" display="back to contents"/>
  </hyperlinks>
  <pageMargins left="0.75" right="0.75" top="1" bottom="1" header="0.5" footer="0.5"/>
  <pageSetup paperSize="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M40"/>
  <sheetViews>
    <sheetView showGridLines="0" zoomScaleNormal="100" workbookViewId="0">
      <selection sqref="A1:H1"/>
    </sheetView>
  </sheetViews>
  <sheetFormatPr defaultColWidth="9.1640625" defaultRowHeight="11.25"/>
  <cols>
    <col min="1" max="1" width="15.1640625" style="156" customWidth="1"/>
    <col min="2" max="3" width="14.1640625" style="156" customWidth="1"/>
    <col min="4" max="4" width="16" style="156" customWidth="1"/>
    <col min="5" max="5" width="20.1640625" style="156" customWidth="1"/>
    <col min="6" max="8" width="9.1640625" style="156"/>
    <col min="9" max="9" width="2.33203125" style="156" customWidth="1"/>
    <col min="10" max="16384" width="9.1640625" style="156"/>
  </cols>
  <sheetData>
    <row r="1" spans="1:13" ht="18" customHeight="1">
      <c r="A1" s="1333" t="s">
        <v>251</v>
      </c>
      <c r="B1" s="1333"/>
      <c r="C1" s="1333"/>
      <c r="D1" s="1333"/>
      <c r="E1" s="1333"/>
      <c r="F1" s="1333"/>
      <c r="G1" s="1333"/>
      <c r="H1" s="1333"/>
      <c r="I1" s="973"/>
      <c r="J1" s="1013" t="s">
        <v>1376</v>
      </c>
      <c r="K1" s="1013"/>
      <c r="L1" s="1013"/>
      <c r="M1" s="1013"/>
    </row>
    <row r="2" spans="1:13" ht="15" customHeight="1">
      <c r="A2" s="759"/>
      <c r="B2" s="759"/>
      <c r="C2" s="759"/>
      <c r="D2" s="759"/>
      <c r="E2" s="759"/>
      <c r="F2" s="759"/>
      <c r="G2" s="759"/>
      <c r="H2" s="759"/>
      <c r="I2" s="759"/>
      <c r="K2" s="758"/>
      <c r="L2" s="758"/>
      <c r="M2" s="758"/>
    </row>
    <row r="3" spans="1:13" s="125" customFormat="1" ht="12.75">
      <c r="A3" s="1337" t="s">
        <v>537</v>
      </c>
      <c r="B3" s="1337"/>
      <c r="C3" s="1337"/>
      <c r="D3" s="1337"/>
      <c r="E3" s="1337"/>
      <c r="F3" s="1337"/>
      <c r="G3" s="1337"/>
      <c r="H3" s="1337"/>
    </row>
    <row r="4" spans="1:13" s="125" customFormat="1" ht="12.75">
      <c r="A4" s="1338" t="s">
        <v>538</v>
      </c>
      <c r="B4" s="1338"/>
      <c r="C4" s="1338"/>
      <c r="D4" s="1338"/>
      <c r="E4" s="1338"/>
      <c r="F4" s="1338"/>
      <c r="G4" s="1338"/>
    </row>
    <row r="5" spans="1:13" s="125" customFormat="1" ht="12.75"/>
    <row r="6" spans="1:13" s="125" customFormat="1" ht="12.75">
      <c r="A6" s="1331" t="s">
        <v>137</v>
      </c>
      <c r="B6" s="1331" t="s">
        <v>140</v>
      </c>
      <c r="C6" s="1331" t="s">
        <v>322</v>
      </c>
      <c r="D6" s="1331" t="s">
        <v>323</v>
      </c>
      <c r="E6" s="1331" t="s">
        <v>324</v>
      </c>
    </row>
    <row r="7" spans="1:13" s="935" customFormat="1" ht="12.75">
      <c r="A7" s="1331"/>
      <c r="B7" s="1331"/>
      <c r="C7" s="1331"/>
      <c r="D7" s="1331"/>
      <c r="E7" s="1331"/>
    </row>
    <row r="8" spans="1:13" s="935" customFormat="1" ht="12.75">
      <c r="A8" s="1331"/>
      <c r="B8" s="1331"/>
      <c r="C8" s="1331"/>
      <c r="D8" s="1331"/>
      <c r="E8" s="1331"/>
    </row>
    <row r="9" spans="1:13" s="935" customFormat="1" ht="12.75">
      <c r="A9" s="1331"/>
      <c r="B9" s="1331"/>
      <c r="C9" s="1331"/>
      <c r="D9" s="1331"/>
      <c r="E9" s="1331"/>
    </row>
    <row r="10" spans="1:13" s="935" customFormat="1" ht="12.75">
      <c r="A10" s="1331"/>
      <c r="B10" s="1331"/>
      <c r="C10" s="1331"/>
      <c r="D10" s="1331"/>
      <c r="E10" s="1331"/>
    </row>
    <row r="11" spans="1:13" s="935" customFormat="1" ht="12.75">
      <c r="A11" s="1331"/>
      <c r="B11" s="1331"/>
      <c r="C11" s="1331"/>
      <c r="D11" s="256"/>
      <c r="E11" s="1331"/>
    </row>
    <row r="12" spans="1:13" s="125" customFormat="1" ht="12.75">
      <c r="A12" s="257">
        <v>2000</v>
      </c>
      <c r="B12" s="258">
        <v>292</v>
      </c>
      <c r="C12" s="260">
        <v>280</v>
      </c>
      <c r="D12" s="260">
        <v>12</v>
      </c>
      <c r="E12" s="261">
        <f>C12/B12</f>
        <v>0.95890410958904104</v>
      </c>
    </row>
    <row r="13" spans="1:13" s="125" customFormat="1" ht="12.75">
      <c r="A13" s="257">
        <v>2001</v>
      </c>
      <c r="B13" s="742">
        <v>333</v>
      </c>
      <c r="C13" s="262">
        <v>321</v>
      </c>
      <c r="D13" s="262">
        <v>12</v>
      </c>
      <c r="E13" s="261">
        <f t="shared" ref="E13:E31" si="0">C13/B13</f>
        <v>0.963963963963964</v>
      </c>
    </row>
    <row r="14" spans="1:13" s="125" customFormat="1" ht="12.75">
      <c r="A14" s="257">
        <v>2002</v>
      </c>
      <c r="B14" s="258">
        <v>382</v>
      </c>
      <c r="C14" s="262">
        <v>369</v>
      </c>
      <c r="D14" s="262">
        <v>13</v>
      </c>
      <c r="E14" s="261">
        <f t="shared" si="0"/>
        <v>0.96596858638743455</v>
      </c>
    </row>
    <row r="15" spans="1:13" s="125" customFormat="1" ht="12.75">
      <c r="A15" s="257">
        <v>2003</v>
      </c>
      <c r="B15" s="742">
        <v>319</v>
      </c>
      <c r="C15" s="262">
        <v>312</v>
      </c>
      <c r="D15" s="262">
        <v>7</v>
      </c>
      <c r="E15" s="261">
        <f t="shared" si="0"/>
        <v>0.9780564263322884</v>
      </c>
    </row>
    <row r="16" spans="1:13" s="125" customFormat="1" ht="12.75">
      <c r="A16" s="257">
        <v>2004</v>
      </c>
      <c r="B16" s="258">
        <v>356</v>
      </c>
      <c r="C16" s="262">
        <v>348</v>
      </c>
      <c r="D16" s="262">
        <v>8</v>
      </c>
      <c r="E16" s="261">
        <f t="shared" si="0"/>
        <v>0.97752808988764039</v>
      </c>
    </row>
    <row r="17" spans="1:5" s="125" customFormat="1" ht="12.75">
      <c r="A17" s="257">
        <v>2005</v>
      </c>
      <c r="B17" s="258">
        <v>336</v>
      </c>
      <c r="C17" s="262">
        <v>319</v>
      </c>
      <c r="D17" s="262">
        <v>17</v>
      </c>
      <c r="E17" s="261">
        <f t="shared" si="0"/>
        <v>0.94940476190476186</v>
      </c>
    </row>
    <row r="18" spans="1:5" s="125" customFormat="1" ht="12.75">
      <c r="A18" s="257">
        <v>2006</v>
      </c>
      <c r="B18" s="742">
        <v>420</v>
      </c>
      <c r="C18" s="262">
        <v>396</v>
      </c>
      <c r="D18" s="262">
        <v>24</v>
      </c>
      <c r="E18" s="261">
        <f t="shared" si="0"/>
        <v>0.94285714285714284</v>
      </c>
    </row>
    <row r="19" spans="1:5" s="125" customFormat="1" ht="12.75">
      <c r="A19" s="257">
        <v>2007</v>
      </c>
      <c r="B19" s="258">
        <v>455</v>
      </c>
      <c r="C19" s="263">
        <v>436</v>
      </c>
      <c r="D19" s="263">
        <v>19</v>
      </c>
      <c r="E19" s="264">
        <f t="shared" si="0"/>
        <v>0.95824175824175828</v>
      </c>
    </row>
    <row r="20" spans="1:5" s="125" customFormat="1" ht="12.75">
      <c r="A20" s="257">
        <v>2008</v>
      </c>
      <c r="B20" s="258">
        <v>574</v>
      </c>
      <c r="C20" s="262">
        <v>553</v>
      </c>
      <c r="D20" s="262">
        <v>21</v>
      </c>
      <c r="E20" s="261">
        <f t="shared" si="0"/>
        <v>0.96341463414634143</v>
      </c>
    </row>
    <row r="21" spans="1:5" s="125" customFormat="1" ht="12.75">
      <c r="A21" s="257">
        <v>2009</v>
      </c>
      <c r="B21" s="258">
        <v>545</v>
      </c>
      <c r="C21" s="262">
        <v>535</v>
      </c>
      <c r="D21" s="262">
        <v>10</v>
      </c>
      <c r="E21" s="261">
        <f t="shared" si="0"/>
        <v>0.98165137614678899</v>
      </c>
    </row>
    <row r="22" spans="1:5" s="125" customFormat="1" ht="12.75">
      <c r="A22" s="257">
        <v>2010</v>
      </c>
      <c r="B22" s="258">
        <v>485</v>
      </c>
      <c r="C22" s="262">
        <v>469</v>
      </c>
      <c r="D22" s="262">
        <v>16</v>
      </c>
      <c r="E22" s="261">
        <f t="shared" si="0"/>
        <v>0.96701030927835052</v>
      </c>
    </row>
    <row r="23" spans="1:5" s="125" customFormat="1" ht="12.75">
      <c r="A23" s="257">
        <v>2011</v>
      </c>
      <c r="B23" s="258">
        <v>584</v>
      </c>
      <c r="C23" s="262">
        <v>570</v>
      </c>
      <c r="D23" s="262">
        <v>14</v>
      </c>
      <c r="E23" s="261">
        <f t="shared" si="0"/>
        <v>0.97602739726027399</v>
      </c>
    </row>
    <row r="24" spans="1:5" s="125" customFormat="1" ht="12.75">
      <c r="A24" s="257">
        <v>2012</v>
      </c>
      <c r="B24" s="258">
        <v>581</v>
      </c>
      <c r="C24" s="262">
        <v>567</v>
      </c>
      <c r="D24" s="262">
        <v>14</v>
      </c>
      <c r="E24" s="261">
        <f t="shared" si="0"/>
        <v>0.97590361445783136</v>
      </c>
    </row>
    <row r="25" spans="1:5" s="125" customFormat="1" ht="12.75">
      <c r="A25" s="257">
        <v>2013</v>
      </c>
      <c r="B25" s="258">
        <v>527</v>
      </c>
      <c r="C25" s="262">
        <v>517</v>
      </c>
      <c r="D25" s="262">
        <v>10</v>
      </c>
      <c r="E25" s="261">
        <f t="shared" si="0"/>
        <v>0.98102466793168885</v>
      </c>
    </row>
    <row r="26" spans="1:5" s="352" customFormat="1" ht="12.75">
      <c r="A26" s="257">
        <v>2014</v>
      </c>
      <c r="B26" s="258">
        <v>614</v>
      </c>
      <c r="C26" s="262">
        <v>594</v>
      </c>
      <c r="D26" s="262">
        <v>20</v>
      </c>
      <c r="E26" s="261">
        <f t="shared" si="0"/>
        <v>0.96742671009771986</v>
      </c>
    </row>
    <row r="27" spans="1:5" s="512" customFormat="1" ht="12.75">
      <c r="A27" s="257">
        <v>2015</v>
      </c>
      <c r="B27" s="258">
        <v>706</v>
      </c>
      <c r="C27" s="262">
        <v>685</v>
      </c>
      <c r="D27" s="262">
        <v>21</v>
      </c>
      <c r="E27" s="261">
        <f t="shared" si="0"/>
        <v>0.97025495750708213</v>
      </c>
    </row>
    <row r="28" spans="1:5" s="634" customFormat="1" ht="12.75">
      <c r="A28" s="257">
        <v>2016</v>
      </c>
      <c r="B28" s="258">
        <v>868</v>
      </c>
      <c r="C28" s="262">
        <v>846</v>
      </c>
      <c r="D28" s="262">
        <v>22</v>
      </c>
      <c r="E28" s="261">
        <f t="shared" si="0"/>
        <v>0.97465437788018439</v>
      </c>
    </row>
    <row r="29" spans="1:5" s="734" customFormat="1" ht="12.75">
      <c r="A29" s="257">
        <v>2017</v>
      </c>
      <c r="B29" s="258">
        <v>934</v>
      </c>
      <c r="C29" s="262">
        <v>908</v>
      </c>
      <c r="D29" s="262">
        <v>26</v>
      </c>
      <c r="E29" s="261">
        <f t="shared" si="0"/>
        <v>0.97216274089935761</v>
      </c>
    </row>
    <row r="30" spans="1:5" s="770" customFormat="1" ht="12.75">
      <c r="A30" s="257">
        <v>2018</v>
      </c>
      <c r="B30" s="844">
        <v>1187</v>
      </c>
      <c r="C30" s="844">
        <v>1163</v>
      </c>
      <c r="D30" s="845">
        <v>24</v>
      </c>
      <c r="E30" s="603">
        <f t="shared" si="0"/>
        <v>0.97978096040438079</v>
      </c>
    </row>
    <row r="31" spans="1:5" s="125" customFormat="1" ht="12.75">
      <c r="A31" s="257" t="s">
        <v>141</v>
      </c>
      <c r="B31" s="844">
        <f>SUM(B12:B30)</f>
        <v>10498</v>
      </c>
      <c r="C31" s="844">
        <f>SUM(C12:C30)</f>
        <v>10188</v>
      </c>
      <c r="D31" s="265">
        <f>SUM(D12:D30)</f>
        <v>310</v>
      </c>
      <c r="E31" s="603">
        <f t="shared" si="0"/>
        <v>0.97047056582206137</v>
      </c>
    </row>
    <row r="33" spans="1:9">
      <c r="A33" s="1335" t="s">
        <v>521</v>
      </c>
      <c r="B33" s="1336"/>
      <c r="C33" s="1336"/>
      <c r="D33" s="1336"/>
      <c r="E33" s="1336"/>
      <c r="F33" s="1336"/>
      <c r="G33" s="1336"/>
      <c r="H33" s="1336"/>
      <c r="I33" s="1336"/>
    </row>
    <row r="34" spans="1:9">
      <c r="A34" s="1336" t="s">
        <v>539</v>
      </c>
      <c r="B34" s="1336"/>
      <c r="C34" s="1336"/>
      <c r="D34" s="1336"/>
      <c r="E34" s="1336"/>
      <c r="F34" s="1336"/>
      <c r="G34" s="1336"/>
      <c r="H34" s="1336"/>
      <c r="I34" s="1336"/>
    </row>
    <row r="35" spans="1:9">
      <c r="A35" s="1336"/>
      <c r="B35" s="1336"/>
      <c r="C35" s="1336"/>
      <c r="D35" s="1336"/>
      <c r="E35" s="1336"/>
      <c r="F35" s="1336"/>
      <c r="G35" s="1336"/>
      <c r="H35" s="1336"/>
      <c r="I35" s="1336"/>
    </row>
    <row r="36" spans="1:9">
      <c r="A36" s="1336" t="s">
        <v>1354</v>
      </c>
      <c r="B36" s="1336"/>
      <c r="C36" s="1336"/>
      <c r="D36" s="1336"/>
      <c r="E36" s="1336"/>
      <c r="F36" s="1336"/>
      <c r="G36" s="1336"/>
      <c r="H36" s="1336"/>
      <c r="I36" s="1336"/>
    </row>
    <row r="37" spans="1:9">
      <c r="A37" s="1336"/>
      <c r="B37" s="1336"/>
      <c r="C37" s="1336"/>
      <c r="D37" s="1336"/>
      <c r="E37" s="1336"/>
      <c r="F37" s="1336"/>
      <c r="G37" s="1336"/>
      <c r="H37" s="1336"/>
      <c r="I37" s="1336"/>
    </row>
    <row r="38" spans="1:9">
      <c r="A38" s="1078" t="s">
        <v>613</v>
      </c>
      <c r="B38" s="1078"/>
      <c r="C38" s="1078"/>
      <c r="D38" s="1078"/>
      <c r="E38" s="1078"/>
      <c r="F38" s="679"/>
      <c r="G38" s="679"/>
      <c r="H38" s="679"/>
      <c r="I38" s="679"/>
    </row>
    <row r="39" spans="1:9">
      <c r="A39" s="763"/>
      <c r="B39" s="763"/>
      <c r="C39" s="763"/>
      <c r="D39" s="763"/>
      <c r="E39" s="763"/>
      <c r="F39" s="762"/>
      <c r="G39" s="762"/>
      <c r="H39" s="762"/>
      <c r="I39" s="762"/>
    </row>
    <row r="40" spans="1:9">
      <c r="A40" s="1293" t="s">
        <v>704</v>
      </c>
      <c r="B40" s="1294"/>
    </row>
  </sheetData>
  <mergeCells count="14">
    <mergeCell ref="A6:A11"/>
    <mergeCell ref="E6:E11"/>
    <mergeCell ref="A1:H1"/>
    <mergeCell ref="A40:B40"/>
    <mergeCell ref="A33:I33"/>
    <mergeCell ref="A3:H3"/>
    <mergeCell ref="A4:G4"/>
    <mergeCell ref="A34:I35"/>
    <mergeCell ref="A38:E38"/>
    <mergeCell ref="A36:I37"/>
    <mergeCell ref="D6:D10"/>
    <mergeCell ref="C6:C11"/>
    <mergeCell ref="B6:B11"/>
    <mergeCell ref="J1:M1"/>
  </mergeCells>
  <phoneticPr fontId="0" type="noConversion"/>
  <hyperlinks>
    <hyperlink ref="J1" location="Contents!A1" display="back to contents"/>
  </hyperlinks>
  <pageMargins left="0.75" right="0.75" top="1" bottom="1" header="0.5" footer="0.5"/>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W107"/>
  <sheetViews>
    <sheetView showGridLines="0" zoomScaleNormal="100" workbookViewId="0">
      <selection sqref="A1:G1"/>
    </sheetView>
  </sheetViews>
  <sheetFormatPr defaultRowHeight="12"/>
  <cols>
    <col min="1" max="1" width="11.5" style="37" customWidth="1"/>
    <col min="2" max="2" width="11.6640625" style="37" bestFit="1" customWidth="1"/>
    <col min="3" max="8" width="9.6640625" style="37" bestFit="1" customWidth="1"/>
    <col min="9" max="9" width="13.5" style="37" bestFit="1" customWidth="1"/>
    <col min="10" max="10" width="9.6640625" style="37" bestFit="1" customWidth="1"/>
    <col min="11" max="11" width="11.6640625" style="37" bestFit="1" customWidth="1"/>
    <col min="12" max="20" width="9.6640625" style="37" bestFit="1" customWidth="1"/>
    <col min="21" max="21" width="2.83203125" style="37" customWidth="1"/>
    <col min="22" max="16384" width="9.33203125" style="37"/>
  </cols>
  <sheetData>
    <row r="1" spans="1:23" ht="18" customHeight="1">
      <c r="A1" s="1196" t="s">
        <v>136</v>
      </c>
      <c r="B1" s="1196"/>
      <c r="C1" s="1196"/>
      <c r="D1" s="1196"/>
      <c r="E1" s="1196"/>
      <c r="F1" s="1196"/>
      <c r="G1" s="1196"/>
      <c r="H1" s="915"/>
      <c r="I1" s="1013" t="s">
        <v>1376</v>
      </c>
      <c r="J1" s="1013"/>
      <c r="R1" s="1013"/>
      <c r="S1" s="1013"/>
      <c r="T1" s="1013"/>
    </row>
    <row r="2" spans="1:23" ht="15" customHeight="1"/>
    <row r="3" spans="1:23" ht="12.75">
      <c r="A3" s="1343"/>
      <c r="B3" s="1343" t="s">
        <v>102</v>
      </c>
      <c r="C3" s="1343"/>
      <c r="D3" s="1343"/>
      <c r="E3" s="1343"/>
      <c r="F3" s="1343"/>
      <c r="G3" s="125"/>
      <c r="H3" s="125"/>
      <c r="I3" s="125"/>
      <c r="J3" s="125"/>
      <c r="K3" s="125"/>
      <c r="L3" s="125"/>
      <c r="M3" s="125"/>
      <c r="N3" s="125"/>
      <c r="O3" s="125"/>
      <c r="P3" s="125"/>
      <c r="Q3" s="125"/>
      <c r="R3" s="125"/>
      <c r="S3" s="125"/>
      <c r="T3" s="125"/>
      <c r="U3" s="125"/>
      <c r="V3" s="125"/>
      <c r="W3" s="125"/>
    </row>
    <row r="4" spans="1:23" ht="12.75">
      <c r="A4" s="1343"/>
      <c r="B4" s="1341" t="s">
        <v>104</v>
      </c>
      <c r="C4" s="1341" t="s">
        <v>105</v>
      </c>
      <c r="D4" s="1341" t="s">
        <v>40</v>
      </c>
      <c r="E4" s="1341" t="s">
        <v>41</v>
      </c>
      <c r="F4" s="1341" t="s">
        <v>100</v>
      </c>
      <c r="G4" s="1341" t="s">
        <v>106</v>
      </c>
      <c r="H4" s="1341" t="s">
        <v>107</v>
      </c>
      <c r="I4" s="1342" t="s">
        <v>103</v>
      </c>
      <c r="J4" s="125"/>
      <c r="K4" s="1346" t="s">
        <v>158</v>
      </c>
      <c r="L4" s="613"/>
      <c r="M4" s="1342" t="s">
        <v>159</v>
      </c>
      <c r="N4" s="125"/>
      <c r="O4" s="125"/>
      <c r="P4" s="125"/>
      <c r="Q4" s="125"/>
      <c r="R4" s="125"/>
      <c r="S4" s="125"/>
      <c r="T4" s="125"/>
      <c r="U4" s="125"/>
      <c r="V4" s="125"/>
      <c r="W4" s="125"/>
    </row>
    <row r="5" spans="1:23" ht="12.75">
      <c r="A5" s="936"/>
      <c r="B5" s="1341"/>
      <c r="C5" s="1341"/>
      <c r="D5" s="1341"/>
      <c r="E5" s="1341"/>
      <c r="F5" s="1341"/>
      <c r="G5" s="1341"/>
      <c r="H5" s="1341"/>
      <c r="I5" s="1342"/>
      <c r="J5" s="935"/>
      <c r="K5" s="1346"/>
      <c r="L5" s="613"/>
      <c r="M5" s="1342"/>
      <c r="N5" s="935"/>
      <c r="O5" s="935"/>
      <c r="P5" s="935"/>
      <c r="Q5" s="935"/>
      <c r="R5" s="935"/>
      <c r="S5" s="935"/>
      <c r="T5" s="935"/>
      <c r="U5" s="935"/>
      <c r="V5" s="935"/>
      <c r="W5" s="935"/>
    </row>
    <row r="6" spans="1:23" ht="12.75">
      <c r="A6" s="1344" t="s">
        <v>137</v>
      </c>
      <c r="B6" s="1344"/>
      <c r="C6" s="125"/>
      <c r="D6" s="125"/>
      <c r="E6" s="125"/>
      <c r="F6" s="125"/>
      <c r="G6" s="125"/>
      <c r="H6" s="125"/>
      <c r="I6" s="125"/>
      <c r="J6" s="125"/>
      <c r="K6" s="125"/>
      <c r="L6" s="125"/>
      <c r="M6" s="125"/>
      <c r="N6" s="125"/>
      <c r="O6" s="125"/>
      <c r="P6" s="125"/>
      <c r="Q6" s="125"/>
      <c r="R6" s="125"/>
      <c r="S6" s="125"/>
      <c r="T6" s="125"/>
      <c r="U6" s="125"/>
      <c r="V6" s="125"/>
      <c r="W6" s="125"/>
    </row>
    <row r="7" spans="1:23" ht="12.75">
      <c r="A7" s="266">
        <v>2000</v>
      </c>
      <c r="B7" s="267">
        <v>0</v>
      </c>
      <c r="C7" s="267">
        <v>73</v>
      </c>
      <c r="D7" s="267">
        <v>126</v>
      </c>
      <c r="E7" s="267">
        <v>69</v>
      </c>
      <c r="F7" s="267">
        <v>16</v>
      </c>
      <c r="G7" s="267">
        <v>3</v>
      </c>
      <c r="H7" s="267">
        <v>5</v>
      </c>
      <c r="I7" s="267">
        <v>292</v>
      </c>
      <c r="J7" s="125"/>
      <c r="K7" s="268">
        <f>SUM(C7:G7)</f>
        <v>287</v>
      </c>
      <c r="L7" s="125"/>
      <c r="M7" s="268">
        <f>I7-SUM(B7:H7)</f>
        <v>0</v>
      </c>
      <c r="N7" s="125"/>
      <c r="O7" s="125"/>
      <c r="Q7" s="125"/>
      <c r="R7" s="125"/>
      <c r="S7" s="125"/>
      <c r="T7" s="125"/>
      <c r="U7" s="125"/>
      <c r="V7" s="125"/>
      <c r="W7" s="125"/>
    </row>
    <row r="8" spans="1:23" ht="12.75">
      <c r="A8" s="266">
        <v>2001</v>
      </c>
      <c r="B8" s="269">
        <v>1</v>
      </c>
      <c r="C8" s="269">
        <v>79</v>
      </c>
      <c r="D8" s="269">
        <v>140</v>
      </c>
      <c r="E8" s="269">
        <v>70</v>
      </c>
      <c r="F8" s="269">
        <v>31</v>
      </c>
      <c r="G8" s="269">
        <v>8</v>
      </c>
      <c r="H8" s="269">
        <v>4</v>
      </c>
      <c r="I8" s="743">
        <v>333</v>
      </c>
      <c r="J8" s="125"/>
      <c r="K8" s="268">
        <f t="shared" ref="K8:K25" si="0">SUM(C8:G8)</f>
        <v>328</v>
      </c>
      <c r="L8" s="125"/>
      <c r="M8" s="268">
        <f t="shared" ref="M8:M25" si="1">I8-SUM(B8:H8)</f>
        <v>0</v>
      </c>
      <c r="N8" s="125"/>
      <c r="O8" s="125"/>
      <c r="Q8" s="125"/>
      <c r="R8" s="125"/>
      <c r="S8" s="125"/>
      <c r="T8" s="125"/>
      <c r="U8" s="125"/>
      <c r="V8" s="125"/>
      <c r="W8" s="125"/>
    </row>
    <row r="9" spans="1:23" ht="12.75">
      <c r="A9" s="266">
        <v>2002</v>
      </c>
      <c r="B9" s="269">
        <v>0</v>
      </c>
      <c r="C9" s="269">
        <v>100</v>
      </c>
      <c r="D9" s="269">
        <v>153</v>
      </c>
      <c r="E9" s="269">
        <v>92</v>
      </c>
      <c r="F9" s="269">
        <v>27</v>
      </c>
      <c r="G9" s="269">
        <v>7</v>
      </c>
      <c r="H9" s="269">
        <v>3</v>
      </c>
      <c r="I9" s="269">
        <v>382</v>
      </c>
      <c r="J9" s="125"/>
      <c r="K9" s="268">
        <f t="shared" si="0"/>
        <v>379</v>
      </c>
      <c r="L9" s="125"/>
      <c r="M9" s="268">
        <f t="shared" si="1"/>
        <v>0</v>
      </c>
      <c r="N9" s="125"/>
      <c r="O9" s="125"/>
      <c r="P9" s="1347" t="s">
        <v>616</v>
      </c>
      <c r="Q9" s="1347"/>
      <c r="R9" s="1347"/>
      <c r="S9" s="1347"/>
      <c r="T9" s="1347"/>
      <c r="U9" s="125"/>
      <c r="V9" s="125"/>
      <c r="W9" s="125"/>
    </row>
    <row r="10" spans="1:23" ht="12.75">
      <c r="A10" s="266">
        <v>2003</v>
      </c>
      <c r="B10" s="269">
        <v>0</v>
      </c>
      <c r="C10" s="269">
        <v>78</v>
      </c>
      <c r="D10" s="269">
        <v>123</v>
      </c>
      <c r="E10" s="269">
        <v>81</v>
      </c>
      <c r="F10" s="269">
        <v>20</v>
      </c>
      <c r="G10" s="269">
        <v>11</v>
      </c>
      <c r="H10" s="269">
        <v>6</v>
      </c>
      <c r="I10" s="743">
        <v>319</v>
      </c>
      <c r="J10" s="125"/>
      <c r="K10" s="268">
        <f t="shared" si="0"/>
        <v>313</v>
      </c>
      <c r="L10" s="125"/>
      <c r="M10" s="268">
        <f t="shared" si="1"/>
        <v>0</v>
      </c>
      <c r="N10" s="125"/>
      <c r="O10" s="125"/>
      <c r="P10" s="1347" t="s">
        <v>614</v>
      </c>
      <c r="Q10" s="1347"/>
      <c r="R10" s="1347"/>
      <c r="S10" s="1347"/>
      <c r="T10" s="1347"/>
      <c r="U10" s="125"/>
      <c r="V10" s="125"/>
      <c r="W10" s="125"/>
    </row>
    <row r="11" spans="1:23" ht="12.75">
      <c r="A11" s="266">
        <v>2004</v>
      </c>
      <c r="B11" s="269">
        <v>0</v>
      </c>
      <c r="C11" s="269">
        <v>81</v>
      </c>
      <c r="D11" s="269">
        <v>138</v>
      </c>
      <c r="E11" s="269">
        <v>92</v>
      </c>
      <c r="F11" s="269">
        <v>35</v>
      </c>
      <c r="G11" s="269">
        <v>2</v>
      </c>
      <c r="H11" s="269">
        <v>8</v>
      </c>
      <c r="I11" s="269">
        <v>356</v>
      </c>
      <c r="J11" s="125"/>
      <c r="K11" s="268">
        <f t="shared" si="0"/>
        <v>348</v>
      </c>
      <c r="L11" s="125"/>
      <c r="M11" s="268">
        <f t="shared" si="1"/>
        <v>0</v>
      </c>
      <c r="N11" s="125"/>
      <c r="O11" s="125"/>
      <c r="P11" s="1347" t="s">
        <v>615</v>
      </c>
      <c r="Q11" s="1347"/>
      <c r="R11" s="1347"/>
      <c r="S11" s="1347"/>
      <c r="T11" s="1347"/>
      <c r="U11" s="125"/>
      <c r="V11" s="125"/>
      <c r="W11" s="125"/>
    </row>
    <row r="12" spans="1:23" ht="12.75">
      <c r="A12" s="266">
        <v>2005</v>
      </c>
      <c r="B12" s="269">
        <v>1</v>
      </c>
      <c r="C12" s="269">
        <v>47</v>
      </c>
      <c r="D12" s="269">
        <v>104</v>
      </c>
      <c r="E12" s="269">
        <v>126</v>
      </c>
      <c r="F12" s="269">
        <v>37</v>
      </c>
      <c r="G12" s="269">
        <v>11</v>
      </c>
      <c r="H12" s="269">
        <v>10</v>
      </c>
      <c r="I12" s="269">
        <v>336</v>
      </c>
      <c r="J12" s="125"/>
      <c r="K12" s="268">
        <f t="shared" si="0"/>
        <v>325</v>
      </c>
      <c r="L12" s="125"/>
      <c r="M12" s="268">
        <f t="shared" si="1"/>
        <v>0</v>
      </c>
      <c r="N12" s="125"/>
      <c r="O12" s="125"/>
      <c r="P12" s="125"/>
      <c r="Q12" s="125"/>
      <c r="R12" s="125"/>
      <c r="S12" s="125"/>
      <c r="T12" s="125"/>
      <c r="U12" s="125"/>
      <c r="V12" s="125"/>
      <c r="W12" s="125"/>
    </row>
    <row r="13" spans="1:23" ht="12.75">
      <c r="A13" s="266">
        <v>2006</v>
      </c>
      <c r="B13" s="269">
        <v>0</v>
      </c>
      <c r="C13" s="269">
        <v>69</v>
      </c>
      <c r="D13" s="269">
        <v>154</v>
      </c>
      <c r="E13" s="269">
        <v>127</v>
      </c>
      <c r="F13" s="269">
        <v>54</v>
      </c>
      <c r="G13" s="269">
        <v>15</v>
      </c>
      <c r="H13" s="269">
        <v>1</v>
      </c>
      <c r="I13" s="743">
        <v>420</v>
      </c>
      <c r="J13" s="125"/>
      <c r="K13" s="268">
        <f t="shared" si="0"/>
        <v>419</v>
      </c>
      <c r="L13" s="125"/>
      <c r="M13" s="268">
        <f t="shared" si="1"/>
        <v>0</v>
      </c>
      <c r="N13" s="125"/>
      <c r="O13" s="125"/>
      <c r="P13" s="125"/>
      <c r="Q13" s="125"/>
      <c r="R13" s="125"/>
      <c r="S13" s="125"/>
      <c r="T13" s="125"/>
      <c r="U13" s="125"/>
      <c r="V13" s="125"/>
      <c r="W13" s="125"/>
    </row>
    <row r="14" spans="1:23" ht="12.75">
      <c r="A14" s="266">
        <v>2007</v>
      </c>
      <c r="B14" s="269">
        <v>0</v>
      </c>
      <c r="C14" s="269">
        <v>94</v>
      </c>
      <c r="D14" s="269">
        <v>149</v>
      </c>
      <c r="E14" s="269">
        <v>149</v>
      </c>
      <c r="F14" s="269">
        <v>45</v>
      </c>
      <c r="G14" s="269">
        <v>11</v>
      </c>
      <c r="H14" s="269">
        <v>7</v>
      </c>
      <c r="I14" s="269">
        <v>455</v>
      </c>
      <c r="J14" s="125"/>
      <c r="K14" s="268">
        <f t="shared" si="0"/>
        <v>448</v>
      </c>
      <c r="L14" s="125"/>
      <c r="M14" s="268">
        <f t="shared" si="1"/>
        <v>0</v>
      </c>
      <c r="N14" s="125"/>
      <c r="O14" s="125"/>
      <c r="P14" s="125"/>
      <c r="Q14" s="125"/>
      <c r="R14" s="125"/>
      <c r="S14" s="125"/>
      <c r="T14" s="125"/>
      <c r="U14" s="125"/>
      <c r="V14" s="125"/>
      <c r="W14" s="125"/>
    </row>
    <row r="15" spans="1:23" ht="12.75">
      <c r="A15" s="266">
        <v>2008</v>
      </c>
      <c r="B15" s="269">
        <v>0</v>
      </c>
      <c r="C15" s="269">
        <v>92</v>
      </c>
      <c r="D15" s="269">
        <v>211</v>
      </c>
      <c r="E15" s="269">
        <v>174</v>
      </c>
      <c r="F15" s="269">
        <v>71</v>
      </c>
      <c r="G15" s="269">
        <v>17</v>
      </c>
      <c r="H15" s="269">
        <v>9</v>
      </c>
      <c r="I15" s="269">
        <v>574</v>
      </c>
      <c r="J15" s="125"/>
      <c r="K15" s="268">
        <f t="shared" si="0"/>
        <v>565</v>
      </c>
      <c r="L15" s="125"/>
      <c r="M15" s="268">
        <f t="shared" si="1"/>
        <v>0</v>
      </c>
      <c r="N15" s="125"/>
      <c r="O15" s="125"/>
      <c r="P15" s="125"/>
      <c r="Q15" s="125"/>
      <c r="R15" s="125"/>
      <c r="S15" s="125"/>
      <c r="T15" s="125"/>
      <c r="U15" s="125"/>
      <c r="V15" s="125"/>
      <c r="W15" s="125"/>
    </row>
    <row r="16" spans="1:23" ht="12.75">
      <c r="A16" s="266">
        <v>2009</v>
      </c>
      <c r="B16" s="270">
        <v>2</v>
      </c>
      <c r="C16" s="270">
        <v>69</v>
      </c>
      <c r="D16" s="270">
        <v>178</v>
      </c>
      <c r="E16" s="270">
        <v>189</v>
      </c>
      <c r="F16" s="270">
        <v>78</v>
      </c>
      <c r="G16" s="270">
        <v>20</v>
      </c>
      <c r="H16" s="270">
        <v>9</v>
      </c>
      <c r="I16" s="270">
        <v>545</v>
      </c>
      <c r="J16" s="125"/>
      <c r="K16" s="268">
        <f t="shared" si="0"/>
        <v>534</v>
      </c>
      <c r="L16" s="125"/>
      <c r="M16" s="268">
        <f t="shared" si="1"/>
        <v>0</v>
      </c>
      <c r="N16" s="125"/>
      <c r="O16" s="125"/>
      <c r="P16" s="125"/>
      <c r="Q16" s="125"/>
      <c r="R16" s="125"/>
      <c r="S16" s="125"/>
      <c r="T16" s="125"/>
      <c r="U16" s="125"/>
      <c r="V16" s="125"/>
      <c r="W16" s="125"/>
    </row>
    <row r="17" spans="1:23" ht="12.75">
      <c r="A17" s="266">
        <v>2010</v>
      </c>
      <c r="B17" s="271">
        <v>0</v>
      </c>
      <c r="C17" s="271">
        <v>65</v>
      </c>
      <c r="D17" s="271">
        <v>161</v>
      </c>
      <c r="E17" s="271">
        <v>158</v>
      </c>
      <c r="F17" s="271">
        <v>76</v>
      </c>
      <c r="G17" s="271">
        <v>20</v>
      </c>
      <c r="H17" s="271">
        <v>5</v>
      </c>
      <c r="I17" s="271">
        <v>485</v>
      </c>
      <c r="J17" s="125"/>
      <c r="K17" s="268">
        <f t="shared" si="0"/>
        <v>480</v>
      </c>
      <c r="L17" s="125"/>
      <c r="M17" s="268">
        <f t="shared" si="1"/>
        <v>0</v>
      </c>
      <c r="N17" s="125"/>
      <c r="O17" s="125"/>
      <c r="P17" s="125"/>
      <c r="Q17" s="125"/>
      <c r="R17" s="125"/>
      <c r="S17" s="125"/>
      <c r="T17" s="125"/>
      <c r="U17" s="125"/>
      <c r="V17" s="125"/>
      <c r="W17" s="125"/>
    </row>
    <row r="18" spans="1:23" ht="12.75">
      <c r="A18" s="266">
        <v>2011</v>
      </c>
      <c r="B18" s="271">
        <v>0</v>
      </c>
      <c r="C18" s="271">
        <v>58</v>
      </c>
      <c r="D18" s="271">
        <v>184</v>
      </c>
      <c r="E18" s="271">
        <v>212</v>
      </c>
      <c r="F18" s="271">
        <v>94</v>
      </c>
      <c r="G18" s="271">
        <v>26</v>
      </c>
      <c r="H18" s="271">
        <v>10</v>
      </c>
      <c r="I18" s="271">
        <v>584</v>
      </c>
      <c r="J18" s="125"/>
      <c r="K18" s="268">
        <f t="shared" si="0"/>
        <v>574</v>
      </c>
      <c r="L18" s="125"/>
      <c r="M18" s="268">
        <f t="shared" si="1"/>
        <v>0</v>
      </c>
      <c r="N18" s="125"/>
      <c r="O18" s="125"/>
      <c r="P18" s="125"/>
      <c r="Q18" s="125"/>
      <c r="R18" s="125"/>
      <c r="S18" s="125"/>
      <c r="T18" s="125"/>
      <c r="U18" s="125"/>
      <c r="V18" s="125"/>
      <c r="W18" s="125"/>
    </row>
    <row r="19" spans="1:23" ht="12.75">
      <c r="A19" s="266">
        <v>2012</v>
      </c>
      <c r="B19" s="271">
        <v>0</v>
      </c>
      <c r="C19" s="271">
        <v>46</v>
      </c>
      <c r="D19" s="271">
        <v>171</v>
      </c>
      <c r="E19" s="271">
        <v>199</v>
      </c>
      <c r="F19" s="271">
        <v>115</v>
      </c>
      <c r="G19" s="271">
        <v>34</v>
      </c>
      <c r="H19" s="271">
        <v>16</v>
      </c>
      <c r="I19" s="271">
        <v>581</v>
      </c>
      <c r="J19" s="125"/>
      <c r="K19" s="268">
        <f t="shared" si="0"/>
        <v>565</v>
      </c>
      <c r="L19" s="125"/>
      <c r="M19" s="268">
        <f t="shared" si="1"/>
        <v>0</v>
      </c>
      <c r="N19" s="125"/>
      <c r="O19" s="125"/>
      <c r="P19" s="125"/>
      <c r="Q19" s="125"/>
      <c r="R19" s="125"/>
      <c r="S19" s="125"/>
      <c r="T19" s="125"/>
      <c r="U19" s="125"/>
      <c r="V19" s="125"/>
      <c r="W19" s="125"/>
    </row>
    <row r="20" spans="1:23" ht="12.75">
      <c r="A20" s="266">
        <v>2013</v>
      </c>
      <c r="B20" s="271">
        <v>0</v>
      </c>
      <c r="C20" s="271">
        <v>32</v>
      </c>
      <c r="D20" s="271">
        <v>138</v>
      </c>
      <c r="E20" s="271">
        <v>184</v>
      </c>
      <c r="F20" s="271">
        <v>125</v>
      </c>
      <c r="G20" s="271">
        <v>39</v>
      </c>
      <c r="H20" s="271">
        <v>9</v>
      </c>
      <c r="I20" s="271">
        <v>527</v>
      </c>
      <c r="J20" s="125"/>
      <c r="K20" s="268">
        <f t="shared" si="0"/>
        <v>518</v>
      </c>
      <c r="L20" s="125"/>
      <c r="M20" s="268">
        <f t="shared" si="1"/>
        <v>0</v>
      </c>
      <c r="N20" s="125"/>
      <c r="O20" s="125"/>
      <c r="P20" s="125"/>
      <c r="Q20" s="125"/>
      <c r="R20" s="125"/>
      <c r="S20" s="125"/>
      <c r="T20" s="125"/>
      <c r="U20" s="125"/>
      <c r="V20" s="125"/>
      <c r="W20" s="125"/>
    </row>
    <row r="21" spans="1:23" ht="12.75">
      <c r="A21" s="353">
        <v>2014</v>
      </c>
      <c r="B21" s="271">
        <v>1</v>
      </c>
      <c r="C21" s="271">
        <v>46</v>
      </c>
      <c r="D21" s="271">
        <v>157</v>
      </c>
      <c r="E21" s="271">
        <v>213</v>
      </c>
      <c r="F21" s="271">
        <v>148</v>
      </c>
      <c r="G21" s="271">
        <v>37</v>
      </c>
      <c r="H21" s="271">
        <v>12</v>
      </c>
      <c r="I21" s="271">
        <v>614</v>
      </c>
      <c r="J21" s="352"/>
      <c r="K21" s="268">
        <f t="shared" si="0"/>
        <v>601</v>
      </c>
      <c r="L21" s="352"/>
      <c r="M21" s="268">
        <f t="shared" si="1"/>
        <v>0</v>
      </c>
      <c r="N21" s="352"/>
      <c r="O21" s="352"/>
      <c r="P21" s="352"/>
      <c r="Q21" s="352"/>
      <c r="R21" s="352"/>
      <c r="S21" s="352"/>
      <c r="T21" s="352"/>
      <c r="U21" s="352"/>
      <c r="V21" s="352"/>
      <c r="W21" s="352"/>
    </row>
    <row r="22" spans="1:23" ht="12.75">
      <c r="A22" s="513">
        <v>2015</v>
      </c>
      <c r="B22" s="271">
        <v>0</v>
      </c>
      <c r="C22" s="271">
        <v>30</v>
      </c>
      <c r="D22" s="271">
        <v>163</v>
      </c>
      <c r="E22" s="271">
        <v>249</v>
      </c>
      <c r="F22" s="271">
        <v>183</v>
      </c>
      <c r="G22" s="271">
        <v>61</v>
      </c>
      <c r="H22" s="271">
        <v>20</v>
      </c>
      <c r="I22" s="271">
        <v>706</v>
      </c>
      <c r="J22" s="512"/>
      <c r="K22" s="268">
        <f t="shared" si="0"/>
        <v>686</v>
      </c>
      <c r="L22" s="512"/>
      <c r="M22" s="268">
        <f t="shared" si="1"/>
        <v>0</v>
      </c>
      <c r="N22" s="512"/>
      <c r="O22" s="512"/>
      <c r="P22" s="512"/>
      <c r="Q22" s="512"/>
      <c r="R22" s="512"/>
      <c r="S22" s="512"/>
      <c r="T22" s="512"/>
      <c r="U22" s="512"/>
      <c r="V22" s="512"/>
      <c r="W22" s="512"/>
    </row>
    <row r="23" spans="1:23" ht="12.75">
      <c r="A23" s="635">
        <v>2016</v>
      </c>
      <c r="B23" s="271">
        <v>0</v>
      </c>
      <c r="C23" s="271">
        <v>42</v>
      </c>
      <c r="D23" s="271">
        <v>199</v>
      </c>
      <c r="E23" s="271">
        <v>327</v>
      </c>
      <c r="F23" s="271">
        <v>214</v>
      </c>
      <c r="G23" s="271">
        <v>66</v>
      </c>
      <c r="H23" s="271">
        <v>20</v>
      </c>
      <c r="I23" s="271">
        <v>868</v>
      </c>
      <c r="J23" s="634"/>
      <c r="K23" s="268">
        <f t="shared" si="0"/>
        <v>848</v>
      </c>
      <c r="L23" s="634"/>
      <c r="M23" s="268">
        <f t="shared" si="1"/>
        <v>0</v>
      </c>
      <c r="N23" s="634"/>
      <c r="O23" s="634"/>
      <c r="P23" s="634"/>
      <c r="Q23" s="634"/>
      <c r="R23" s="634"/>
      <c r="S23" s="634"/>
      <c r="T23" s="634"/>
      <c r="U23" s="634"/>
      <c r="V23" s="634"/>
      <c r="W23" s="634"/>
    </row>
    <row r="24" spans="1:23" ht="12.75">
      <c r="A24" s="722">
        <v>2017</v>
      </c>
      <c r="B24" s="271">
        <v>3</v>
      </c>
      <c r="C24" s="271">
        <v>36</v>
      </c>
      <c r="D24" s="271">
        <v>185</v>
      </c>
      <c r="E24" s="271">
        <v>360</v>
      </c>
      <c r="F24" s="271">
        <v>268</v>
      </c>
      <c r="G24" s="271">
        <v>64</v>
      </c>
      <c r="H24" s="271">
        <v>18</v>
      </c>
      <c r="I24" s="271">
        <v>934</v>
      </c>
      <c r="J24" s="721"/>
      <c r="K24" s="268">
        <f t="shared" si="0"/>
        <v>913</v>
      </c>
      <c r="L24" s="721"/>
      <c r="M24" s="268">
        <f t="shared" si="1"/>
        <v>0</v>
      </c>
      <c r="N24" s="721"/>
      <c r="O24" s="721"/>
      <c r="P24" s="721"/>
      <c r="Q24" s="721"/>
      <c r="R24" s="721"/>
      <c r="S24" s="721"/>
      <c r="T24" s="721"/>
      <c r="U24" s="721"/>
      <c r="V24" s="721"/>
      <c r="W24" s="721"/>
    </row>
    <row r="25" spans="1:23" ht="12.75">
      <c r="A25" s="771">
        <v>2018</v>
      </c>
      <c r="B25" s="846">
        <v>1</v>
      </c>
      <c r="C25" s="846">
        <v>64</v>
      </c>
      <c r="D25" s="846">
        <v>217</v>
      </c>
      <c r="E25" s="846">
        <v>442</v>
      </c>
      <c r="F25" s="846">
        <v>345</v>
      </c>
      <c r="G25" s="846">
        <v>90</v>
      </c>
      <c r="H25" s="846">
        <v>28</v>
      </c>
      <c r="I25" s="847">
        <v>1187</v>
      </c>
      <c r="J25" s="770"/>
      <c r="K25" s="280">
        <f t="shared" si="0"/>
        <v>1158</v>
      </c>
      <c r="L25" s="770"/>
      <c r="M25" s="268">
        <f t="shared" si="1"/>
        <v>0</v>
      </c>
      <c r="N25" s="770"/>
      <c r="O25" s="770"/>
      <c r="P25" s="770"/>
      <c r="Q25" s="770"/>
      <c r="R25" s="770"/>
      <c r="S25" s="770"/>
      <c r="T25" s="770"/>
      <c r="U25" s="770"/>
      <c r="V25" s="770"/>
      <c r="W25" s="770"/>
    </row>
    <row r="26" spans="1:23" ht="12.75">
      <c r="A26" s="722"/>
      <c r="B26" s="271"/>
      <c r="C26" s="271"/>
      <c r="D26" s="271"/>
      <c r="E26" s="271"/>
      <c r="F26" s="271"/>
      <c r="G26" s="271"/>
      <c r="H26" s="271"/>
      <c r="I26" s="271"/>
      <c r="J26" s="721"/>
      <c r="K26" s="268"/>
      <c r="L26" s="721"/>
      <c r="M26" s="268"/>
      <c r="N26" s="721"/>
      <c r="O26" s="721"/>
      <c r="P26" s="721"/>
      <c r="Q26" s="721"/>
      <c r="R26" s="721"/>
      <c r="S26" s="721"/>
      <c r="T26" s="721"/>
      <c r="U26" s="721"/>
      <c r="V26" s="721"/>
      <c r="W26" s="721"/>
    </row>
    <row r="27" spans="1:23" ht="12.75">
      <c r="A27" s="125"/>
      <c r="B27" s="125"/>
      <c r="C27" s="125"/>
      <c r="D27" s="125"/>
      <c r="E27" s="125"/>
      <c r="F27" s="125"/>
      <c r="G27" s="125"/>
      <c r="H27" s="125"/>
      <c r="I27" s="125"/>
      <c r="J27" s="125"/>
      <c r="K27" s="125"/>
      <c r="L27" s="125"/>
      <c r="M27" s="125"/>
      <c r="N27" s="125"/>
      <c r="O27" s="125"/>
      <c r="P27" s="125"/>
      <c r="Q27" s="125"/>
      <c r="R27" s="125"/>
      <c r="S27" s="125"/>
      <c r="T27" s="125"/>
      <c r="U27" s="125"/>
      <c r="V27" s="125"/>
      <c r="W27" s="125"/>
    </row>
    <row r="28" spans="1:23" ht="12.75">
      <c r="A28" s="1332" t="s">
        <v>325</v>
      </c>
      <c r="B28" s="1332"/>
      <c r="C28" s="1332"/>
      <c r="D28" s="1332"/>
      <c r="E28" s="1332"/>
      <c r="F28" s="1332"/>
      <c r="G28" s="1332"/>
      <c r="H28" s="933"/>
      <c r="I28" s="1345" t="s">
        <v>1349</v>
      </c>
      <c r="J28" s="1345"/>
      <c r="K28" s="1345"/>
      <c r="L28" s="1345"/>
      <c r="M28" s="1345"/>
      <c r="N28" s="1345"/>
      <c r="O28" s="1345"/>
      <c r="P28" s="1345"/>
      <c r="Q28" s="1345"/>
      <c r="R28" s="1345"/>
      <c r="S28" s="1345"/>
      <c r="T28" s="1345"/>
      <c r="U28" s="125"/>
      <c r="V28" s="125"/>
      <c r="W28" s="125"/>
    </row>
    <row r="29" spans="1:23" ht="12.75">
      <c r="A29" s="511"/>
      <c r="B29" s="511"/>
      <c r="C29" s="511"/>
      <c r="D29" s="511"/>
      <c r="E29" s="511"/>
      <c r="F29" s="511"/>
      <c r="G29" s="511"/>
      <c r="H29" s="511"/>
      <c r="I29" s="1339" t="s">
        <v>787</v>
      </c>
      <c r="J29" s="1339"/>
      <c r="K29" s="1339"/>
      <c r="L29" s="1339"/>
      <c r="M29" s="1339"/>
      <c r="N29" s="1339"/>
      <c r="O29" s="1339"/>
      <c r="P29" s="1339"/>
      <c r="Q29" s="1339"/>
      <c r="R29" s="1339"/>
      <c r="S29" s="1339"/>
      <c r="T29" s="1339"/>
      <c r="U29" s="512"/>
      <c r="V29" s="512"/>
      <c r="W29" s="512"/>
    </row>
    <row r="30" spans="1:23" ht="12.75">
      <c r="A30" s="633"/>
      <c r="B30" s="633"/>
      <c r="C30" s="633"/>
      <c r="D30" s="633"/>
      <c r="E30" s="633"/>
      <c r="F30" s="633"/>
      <c r="G30" s="633"/>
      <c r="H30" s="633"/>
      <c r="I30" s="634"/>
      <c r="J30" s="634"/>
      <c r="K30" s="634"/>
      <c r="L30" s="636"/>
      <c r="M30" s="636"/>
      <c r="N30" s="636"/>
      <c r="O30" s="636"/>
      <c r="P30" s="636"/>
      <c r="Q30" s="636"/>
      <c r="R30" s="636"/>
      <c r="S30" s="636"/>
      <c r="T30" s="636"/>
      <c r="U30" s="634"/>
      <c r="V30" s="634"/>
      <c r="W30" s="634"/>
    </row>
    <row r="31" spans="1:23" ht="12.75">
      <c r="A31" s="125"/>
      <c r="B31" s="125"/>
      <c r="C31" s="125"/>
      <c r="D31" s="125"/>
      <c r="E31" s="125"/>
      <c r="F31" s="125"/>
      <c r="G31" s="125"/>
      <c r="H31" s="125"/>
      <c r="I31" s="125"/>
      <c r="J31" s="125"/>
      <c r="K31" s="125"/>
      <c r="L31" s="125"/>
      <c r="M31" s="125"/>
      <c r="N31" s="125"/>
      <c r="O31" s="125"/>
      <c r="P31" s="125"/>
      <c r="Q31" s="125"/>
      <c r="R31" s="125"/>
      <c r="S31" s="125"/>
      <c r="T31" s="1340" t="s">
        <v>156</v>
      </c>
      <c r="U31" s="125"/>
      <c r="V31" s="125"/>
      <c r="W31" s="125"/>
    </row>
    <row r="32" spans="1:23" ht="12.75">
      <c r="A32" s="272" t="s">
        <v>138</v>
      </c>
      <c r="B32" s="273" t="s">
        <v>109</v>
      </c>
      <c r="C32" s="273" t="s">
        <v>110</v>
      </c>
      <c r="D32" s="273" t="s">
        <v>111</v>
      </c>
      <c r="E32" s="273" t="s">
        <v>112</v>
      </c>
      <c r="F32" s="273" t="s">
        <v>113</v>
      </c>
      <c r="G32" s="273" t="s">
        <v>114</v>
      </c>
      <c r="H32" s="273" t="s">
        <v>115</v>
      </c>
      <c r="I32" s="273" t="s">
        <v>116</v>
      </c>
      <c r="J32" s="273" t="s">
        <v>117</v>
      </c>
      <c r="K32" s="273" t="s">
        <v>118</v>
      </c>
      <c r="L32" s="273" t="s">
        <v>119</v>
      </c>
      <c r="M32" s="273" t="s">
        <v>120</v>
      </c>
      <c r="N32" s="273" t="s">
        <v>121</v>
      </c>
      <c r="O32" s="273" t="s">
        <v>122</v>
      </c>
      <c r="P32" s="273" t="s">
        <v>123</v>
      </c>
      <c r="Q32" s="273" t="s">
        <v>124</v>
      </c>
      <c r="R32" s="273" t="s">
        <v>125</v>
      </c>
      <c r="S32" s="273" t="s">
        <v>126</v>
      </c>
      <c r="T32" s="1340"/>
      <c r="U32" s="274"/>
      <c r="V32" s="125"/>
      <c r="W32" s="125"/>
    </row>
    <row r="33" spans="1:23" ht="12.75">
      <c r="A33" s="275">
        <v>2000</v>
      </c>
      <c r="B33" s="276">
        <v>5062940</v>
      </c>
      <c r="C33" s="276">
        <v>283213</v>
      </c>
      <c r="D33" s="276">
        <v>313342</v>
      </c>
      <c r="E33" s="276">
        <v>322884</v>
      </c>
      <c r="F33" s="276">
        <v>317896</v>
      </c>
      <c r="G33" s="276">
        <v>309605</v>
      </c>
      <c r="H33" s="276">
        <v>329972</v>
      </c>
      <c r="I33" s="276">
        <v>386733</v>
      </c>
      <c r="J33" s="276">
        <v>403058</v>
      </c>
      <c r="K33" s="276">
        <v>371304</v>
      </c>
      <c r="L33" s="276">
        <v>333356</v>
      </c>
      <c r="M33" s="276">
        <v>345863</v>
      </c>
      <c r="N33" s="276">
        <v>282993</v>
      </c>
      <c r="O33" s="276">
        <v>263236</v>
      </c>
      <c r="P33" s="276">
        <v>238638</v>
      </c>
      <c r="Q33" s="276">
        <v>206574</v>
      </c>
      <c r="R33" s="276">
        <v>166177</v>
      </c>
      <c r="S33" s="276">
        <v>100435</v>
      </c>
      <c r="T33" s="276">
        <v>87661</v>
      </c>
      <c r="U33" s="276"/>
      <c r="V33" s="125"/>
      <c r="W33" s="125"/>
    </row>
    <row r="34" spans="1:23" ht="12.75">
      <c r="A34" s="275">
        <v>2001</v>
      </c>
      <c r="B34" s="276">
        <v>5064200</v>
      </c>
      <c r="C34" s="276">
        <v>276261</v>
      </c>
      <c r="D34" s="276">
        <v>305813</v>
      </c>
      <c r="E34" s="276">
        <v>322923</v>
      </c>
      <c r="F34" s="276">
        <v>317605</v>
      </c>
      <c r="G34" s="276">
        <v>315395</v>
      </c>
      <c r="H34" s="276">
        <v>314885</v>
      </c>
      <c r="I34" s="276">
        <v>381237</v>
      </c>
      <c r="J34" s="276">
        <v>403232</v>
      </c>
      <c r="K34" s="276">
        <v>378888</v>
      </c>
      <c r="L34" s="276">
        <v>338208</v>
      </c>
      <c r="M34" s="276">
        <v>350883</v>
      </c>
      <c r="N34" s="276">
        <v>290138</v>
      </c>
      <c r="O34" s="276">
        <v>261551</v>
      </c>
      <c r="P34" s="276">
        <v>239464</v>
      </c>
      <c r="Q34" s="276">
        <v>207178</v>
      </c>
      <c r="R34" s="276">
        <v>165616</v>
      </c>
      <c r="S34" s="276">
        <v>106129</v>
      </c>
      <c r="T34" s="276">
        <v>88794</v>
      </c>
      <c r="U34" s="277"/>
      <c r="V34" s="125"/>
      <c r="W34" s="125"/>
    </row>
    <row r="35" spans="1:23" ht="12.75">
      <c r="A35" s="275">
        <v>2002</v>
      </c>
      <c r="B35" s="276">
        <v>5066000</v>
      </c>
      <c r="C35" s="276">
        <v>269784</v>
      </c>
      <c r="D35" s="276">
        <v>300341</v>
      </c>
      <c r="E35" s="276">
        <v>322994</v>
      </c>
      <c r="F35" s="276">
        <v>318594</v>
      </c>
      <c r="G35" s="276">
        <v>323176</v>
      </c>
      <c r="H35" s="276">
        <v>301388</v>
      </c>
      <c r="I35" s="276">
        <v>370635</v>
      </c>
      <c r="J35" s="276">
        <v>402702</v>
      </c>
      <c r="K35" s="276">
        <v>386186</v>
      </c>
      <c r="L35" s="276">
        <v>346196</v>
      </c>
      <c r="M35" s="276">
        <v>337014</v>
      </c>
      <c r="N35" s="276">
        <v>311948</v>
      </c>
      <c r="O35" s="276">
        <v>262178</v>
      </c>
      <c r="P35" s="276">
        <v>239601</v>
      </c>
      <c r="Q35" s="276">
        <v>209211</v>
      </c>
      <c r="R35" s="276">
        <v>164386</v>
      </c>
      <c r="S35" s="276">
        <v>111946</v>
      </c>
      <c r="T35" s="276">
        <v>87720</v>
      </c>
      <c r="U35" s="276"/>
      <c r="V35" s="125"/>
      <c r="W35" s="125"/>
    </row>
    <row r="36" spans="1:23" ht="12.75">
      <c r="A36" s="275">
        <v>2003</v>
      </c>
      <c r="B36" s="276">
        <v>5068500</v>
      </c>
      <c r="C36" s="276">
        <v>265124</v>
      </c>
      <c r="D36" s="276">
        <v>295752</v>
      </c>
      <c r="E36" s="276">
        <v>320033</v>
      </c>
      <c r="F36" s="276">
        <v>320922</v>
      </c>
      <c r="G36" s="276">
        <v>328490</v>
      </c>
      <c r="H36" s="276">
        <v>293178</v>
      </c>
      <c r="I36" s="276">
        <v>358583</v>
      </c>
      <c r="J36" s="276">
        <v>400342</v>
      </c>
      <c r="K36" s="276">
        <v>392871</v>
      </c>
      <c r="L36" s="276">
        <v>353632</v>
      </c>
      <c r="M36" s="276">
        <v>331546</v>
      </c>
      <c r="N36" s="276">
        <v>323990</v>
      </c>
      <c r="O36" s="276">
        <v>265506</v>
      </c>
      <c r="P36" s="276">
        <v>242219</v>
      </c>
      <c r="Q36" s="276">
        <v>210215</v>
      </c>
      <c r="R36" s="276">
        <v>164579</v>
      </c>
      <c r="S36" s="276">
        <v>116211</v>
      </c>
      <c r="T36" s="276">
        <v>85307</v>
      </c>
      <c r="U36" s="276"/>
      <c r="V36" s="125"/>
      <c r="W36" s="125"/>
    </row>
    <row r="37" spans="1:23" ht="12.75">
      <c r="A37" s="275">
        <v>2004</v>
      </c>
      <c r="B37" s="276">
        <v>5084300</v>
      </c>
      <c r="C37" s="276">
        <v>263725</v>
      </c>
      <c r="D37" s="276">
        <v>292012</v>
      </c>
      <c r="E37" s="276">
        <v>318895</v>
      </c>
      <c r="F37" s="276">
        <v>322550</v>
      </c>
      <c r="G37" s="276">
        <v>330116</v>
      </c>
      <c r="H37" s="276">
        <v>295046</v>
      </c>
      <c r="I37" s="276">
        <v>344896</v>
      </c>
      <c r="J37" s="276">
        <v>396818</v>
      </c>
      <c r="K37" s="276">
        <v>399112</v>
      </c>
      <c r="L37" s="276">
        <v>362082</v>
      </c>
      <c r="M37" s="276">
        <v>330384</v>
      </c>
      <c r="N37" s="276">
        <v>332800</v>
      </c>
      <c r="O37" s="276">
        <v>270604</v>
      </c>
      <c r="P37" s="276">
        <v>244668</v>
      </c>
      <c r="Q37" s="276">
        <v>210492</v>
      </c>
      <c r="R37" s="276">
        <v>165495</v>
      </c>
      <c r="S37" s="276">
        <v>120416</v>
      </c>
      <c r="T37" s="276">
        <v>84189</v>
      </c>
      <c r="U37" s="276"/>
      <c r="V37" s="125"/>
      <c r="W37" s="125"/>
    </row>
    <row r="38" spans="1:23" ht="12.75">
      <c r="A38" s="275">
        <v>2005</v>
      </c>
      <c r="B38" s="276">
        <v>5110200</v>
      </c>
      <c r="C38" s="276">
        <v>265494</v>
      </c>
      <c r="D38" s="276">
        <v>288076</v>
      </c>
      <c r="E38" s="276">
        <v>315456</v>
      </c>
      <c r="F38" s="276">
        <v>322788</v>
      </c>
      <c r="G38" s="276">
        <v>335667</v>
      </c>
      <c r="H38" s="276">
        <v>302798</v>
      </c>
      <c r="I38" s="276">
        <v>334064</v>
      </c>
      <c r="J38" s="276">
        <v>390035</v>
      </c>
      <c r="K38" s="276">
        <v>406046</v>
      </c>
      <c r="L38" s="276">
        <v>370864</v>
      </c>
      <c r="M38" s="276">
        <v>331859</v>
      </c>
      <c r="N38" s="276">
        <v>341282</v>
      </c>
      <c r="O38" s="276">
        <v>273453</v>
      </c>
      <c r="P38" s="276">
        <v>245840</v>
      </c>
      <c r="Q38" s="276">
        <v>211563</v>
      </c>
      <c r="R38" s="276">
        <v>167298</v>
      </c>
      <c r="S38" s="276">
        <v>118256</v>
      </c>
      <c r="T38" s="276">
        <v>89361</v>
      </c>
      <c r="U38" s="276"/>
      <c r="V38" s="125"/>
      <c r="W38" s="125"/>
    </row>
    <row r="39" spans="1:23" ht="12.75">
      <c r="A39" s="275">
        <v>2006</v>
      </c>
      <c r="B39" s="276">
        <v>5133000</v>
      </c>
      <c r="C39" s="276">
        <v>267887</v>
      </c>
      <c r="D39" s="276">
        <v>283176</v>
      </c>
      <c r="E39" s="276">
        <v>310396</v>
      </c>
      <c r="F39" s="276">
        <v>325046</v>
      </c>
      <c r="G39" s="276">
        <v>338427</v>
      </c>
      <c r="H39" s="276">
        <v>312153</v>
      </c>
      <c r="I39" s="276">
        <v>321753</v>
      </c>
      <c r="J39" s="276">
        <v>386490</v>
      </c>
      <c r="K39" s="276">
        <v>407675</v>
      </c>
      <c r="L39" s="276">
        <v>378713</v>
      </c>
      <c r="M39" s="276">
        <v>336583</v>
      </c>
      <c r="N39" s="276">
        <v>346378</v>
      </c>
      <c r="O39" s="276">
        <v>280548</v>
      </c>
      <c r="P39" s="276">
        <v>244329</v>
      </c>
      <c r="Q39" s="276">
        <v>212774</v>
      </c>
      <c r="R39" s="276">
        <v>168617</v>
      </c>
      <c r="S39" s="276">
        <v>118180</v>
      </c>
      <c r="T39" s="276">
        <v>93875</v>
      </c>
      <c r="U39" s="276"/>
      <c r="V39" s="125"/>
      <c r="W39" s="125"/>
    </row>
    <row r="40" spans="1:23" ht="12.75">
      <c r="A40" s="275">
        <v>2007</v>
      </c>
      <c r="B40" s="278">
        <v>5170000</v>
      </c>
      <c r="C40" s="278">
        <v>274307</v>
      </c>
      <c r="D40" s="278">
        <v>277032</v>
      </c>
      <c r="E40" s="278">
        <v>306907</v>
      </c>
      <c r="F40" s="278">
        <v>329271</v>
      </c>
      <c r="G40" s="278">
        <v>341579</v>
      </c>
      <c r="H40" s="278">
        <v>326534</v>
      </c>
      <c r="I40" s="278">
        <v>311583</v>
      </c>
      <c r="J40" s="278">
        <v>379780</v>
      </c>
      <c r="K40" s="278">
        <v>409130</v>
      </c>
      <c r="L40" s="278">
        <v>387047</v>
      </c>
      <c r="M40" s="278">
        <v>345038</v>
      </c>
      <c r="N40" s="278">
        <v>333022</v>
      </c>
      <c r="O40" s="278">
        <v>302741</v>
      </c>
      <c r="P40" s="278">
        <v>245594</v>
      </c>
      <c r="Q40" s="278">
        <v>213870</v>
      </c>
      <c r="R40" s="278">
        <v>171605</v>
      </c>
      <c r="S40" s="278">
        <v>118251</v>
      </c>
      <c r="T40" s="276">
        <v>96709</v>
      </c>
      <c r="U40" s="278"/>
      <c r="V40" s="125"/>
      <c r="W40" s="125"/>
    </row>
    <row r="41" spans="1:23" ht="12.75">
      <c r="A41" s="275">
        <v>2008</v>
      </c>
      <c r="B41" s="278">
        <v>5202900</v>
      </c>
      <c r="C41" s="278">
        <v>282076</v>
      </c>
      <c r="D41" s="278">
        <v>272218</v>
      </c>
      <c r="E41" s="278">
        <v>303788</v>
      </c>
      <c r="F41" s="278">
        <v>329127</v>
      </c>
      <c r="G41" s="278">
        <v>346685</v>
      </c>
      <c r="H41" s="278">
        <v>336480</v>
      </c>
      <c r="I41" s="278">
        <v>306527</v>
      </c>
      <c r="J41" s="278">
        <v>369874</v>
      </c>
      <c r="K41" s="278">
        <v>407778</v>
      </c>
      <c r="L41" s="278">
        <v>395209</v>
      </c>
      <c r="M41" s="278">
        <v>352726</v>
      </c>
      <c r="N41" s="278">
        <v>327680</v>
      </c>
      <c r="O41" s="278">
        <v>314971</v>
      </c>
      <c r="P41" s="278">
        <v>249403</v>
      </c>
      <c r="Q41" s="278">
        <v>216897</v>
      </c>
      <c r="R41" s="278">
        <v>173548</v>
      </c>
      <c r="S41" s="278">
        <v>119216</v>
      </c>
      <c r="T41" s="276">
        <v>98697</v>
      </c>
      <c r="U41" s="278"/>
      <c r="V41" s="125"/>
      <c r="W41" s="125"/>
    </row>
    <row r="42" spans="1:23" ht="12.75">
      <c r="A42" s="275">
        <v>2009</v>
      </c>
      <c r="B42" s="278">
        <v>5231900</v>
      </c>
      <c r="C42" s="278">
        <v>287506</v>
      </c>
      <c r="D42" s="278">
        <v>269584</v>
      </c>
      <c r="E42" s="278">
        <v>300139</v>
      </c>
      <c r="F42" s="278">
        <v>332321</v>
      </c>
      <c r="G42" s="278">
        <v>348701</v>
      </c>
      <c r="H42" s="278">
        <v>339974</v>
      </c>
      <c r="I42" s="278">
        <v>309453</v>
      </c>
      <c r="J42" s="278">
        <v>357521</v>
      </c>
      <c r="K42" s="278">
        <v>404027</v>
      </c>
      <c r="L42" s="278">
        <v>401606</v>
      </c>
      <c r="M42" s="278">
        <v>361126</v>
      </c>
      <c r="N42" s="278">
        <v>326055</v>
      </c>
      <c r="O42" s="278">
        <v>323312</v>
      </c>
      <c r="P42" s="278">
        <v>254007</v>
      </c>
      <c r="Q42" s="278">
        <v>219659</v>
      </c>
      <c r="R42" s="278">
        <v>174779</v>
      </c>
      <c r="S42" s="278">
        <v>120838</v>
      </c>
      <c r="T42" s="276">
        <v>101292</v>
      </c>
      <c r="U42" s="278"/>
      <c r="V42" s="125"/>
      <c r="W42" s="125"/>
    </row>
    <row r="43" spans="1:23" ht="12.75">
      <c r="A43" s="275">
        <v>2010</v>
      </c>
      <c r="B43" s="278">
        <v>5262200</v>
      </c>
      <c r="C43" s="278">
        <v>290920</v>
      </c>
      <c r="D43" s="278">
        <v>269598</v>
      </c>
      <c r="E43" s="278">
        <v>295701</v>
      </c>
      <c r="F43" s="278">
        <v>331826</v>
      </c>
      <c r="G43" s="278">
        <v>353723</v>
      </c>
      <c r="H43" s="278">
        <v>342901</v>
      </c>
      <c r="I43" s="278">
        <v>315516</v>
      </c>
      <c r="J43" s="278">
        <v>346915</v>
      </c>
      <c r="K43" s="278">
        <v>396734</v>
      </c>
      <c r="L43" s="278">
        <v>408456</v>
      </c>
      <c r="M43" s="278">
        <v>369104</v>
      </c>
      <c r="N43" s="278">
        <v>327270</v>
      </c>
      <c r="O43" s="278">
        <v>331314</v>
      </c>
      <c r="P43" s="278">
        <v>256983</v>
      </c>
      <c r="Q43" s="278">
        <v>221092</v>
      </c>
      <c r="R43" s="278">
        <v>177100</v>
      </c>
      <c r="S43" s="278">
        <v>123136</v>
      </c>
      <c r="T43" s="276">
        <v>103911</v>
      </c>
      <c r="U43" s="278"/>
      <c r="V43" s="125"/>
      <c r="W43" s="125"/>
    </row>
    <row r="44" spans="1:23" ht="12.75">
      <c r="A44" s="275">
        <v>2011</v>
      </c>
      <c r="B44" s="278">
        <v>5299900</v>
      </c>
      <c r="C44" s="278">
        <v>293586</v>
      </c>
      <c r="D44" s="278">
        <v>270900</v>
      </c>
      <c r="E44" s="278">
        <v>290266</v>
      </c>
      <c r="F44" s="278">
        <v>326831</v>
      </c>
      <c r="G44" s="278">
        <v>365580</v>
      </c>
      <c r="H44" s="278">
        <v>346349</v>
      </c>
      <c r="I44" s="278">
        <v>323786</v>
      </c>
      <c r="J44" s="278">
        <v>336101</v>
      </c>
      <c r="K44" s="278">
        <v>393664</v>
      </c>
      <c r="L44" s="278">
        <v>410769</v>
      </c>
      <c r="M44" s="278">
        <v>377317</v>
      </c>
      <c r="N44" s="278">
        <v>331924</v>
      </c>
      <c r="O44" s="278">
        <v>336463</v>
      </c>
      <c r="P44" s="278">
        <v>264413</v>
      </c>
      <c r="Q44" s="278">
        <v>220367</v>
      </c>
      <c r="R44" s="278">
        <v>179144</v>
      </c>
      <c r="S44" s="278">
        <v>125396</v>
      </c>
      <c r="T44" s="278">
        <v>107044</v>
      </c>
      <c r="U44" s="279"/>
      <c r="V44" s="278"/>
      <c r="W44" s="125"/>
    </row>
    <row r="45" spans="1:23" ht="12.75">
      <c r="A45" s="275">
        <v>2012</v>
      </c>
      <c r="B45" s="520">
        <v>5313600</v>
      </c>
      <c r="C45" s="520">
        <v>295790</v>
      </c>
      <c r="D45" s="520">
        <v>275597</v>
      </c>
      <c r="E45" s="520">
        <v>281578</v>
      </c>
      <c r="F45" s="520">
        <v>318936</v>
      </c>
      <c r="G45" s="520">
        <v>371337</v>
      </c>
      <c r="H45" s="520">
        <v>347332</v>
      </c>
      <c r="I45" s="520">
        <v>332937</v>
      </c>
      <c r="J45" s="520">
        <v>321989</v>
      </c>
      <c r="K45" s="520">
        <v>385471</v>
      </c>
      <c r="L45" s="520">
        <v>410266</v>
      </c>
      <c r="M45" s="520">
        <v>384707</v>
      </c>
      <c r="N45" s="520">
        <v>339296</v>
      </c>
      <c r="O45" s="520">
        <v>322623</v>
      </c>
      <c r="P45" s="520">
        <v>285745</v>
      </c>
      <c r="Q45" s="520">
        <v>221543</v>
      </c>
      <c r="R45" s="520">
        <v>180599</v>
      </c>
      <c r="S45" s="520">
        <v>128627</v>
      </c>
      <c r="T45" s="520">
        <v>109227</v>
      </c>
      <c r="U45" s="515"/>
      <c r="V45" s="279"/>
      <c r="W45" s="125"/>
    </row>
    <row r="46" spans="1:23" ht="12.75">
      <c r="A46" s="275">
        <v>2013</v>
      </c>
      <c r="B46" s="520">
        <v>5327700</v>
      </c>
      <c r="C46" s="520">
        <v>294043</v>
      </c>
      <c r="D46" s="520">
        <v>282697</v>
      </c>
      <c r="E46" s="520">
        <v>275132</v>
      </c>
      <c r="F46" s="520">
        <v>313499</v>
      </c>
      <c r="G46" s="520">
        <v>370277</v>
      </c>
      <c r="H46" s="520">
        <v>352075</v>
      </c>
      <c r="I46" s="520">
        <v>340709</v>
      </c>
      <c r="J46" s="520">
        <v>314110</v>
      </c>
      <c r="K46" s="520">
        <v>374276</v>
      </c>
      <c r="L46" s="520">
        <v>407817</v>
      </c>
      <c r="M46" s="520">
        <v>392436</v>
      </c>
      <c r="N46" s="520">
        <v>346422</v>
      </c>
      <c r="O46" s="520">
        <v>317309</v>
      </c>
      <c r="P46" s="520">
        <v>297382</v>
      </c>
      <c r="Q46" s="520">
        <v>224920</v>
      </c>
      <c r="R46" s="520">
        <v>183543</v>
      </c>
      <c r="S46" s="520">
        <v>130325</v>
      </c>
      <c r="T46" s="520">
        <v>110728</v>
      </c>
      <c r="U46" s="515"/>
      <c r="V46" s="279"/>
      <c r="W46" s="125"/>
    </row>
    <row r="47" spans="1:23" ht="12.75">
      <c r="A47" s="275">
        <v>2014</v>
      </c>
      <c r="B47" s="520">
        <v>5347600</v>
      </c>
      <c r="C47" s="520">
        <v>291857</v>
      </c>
      <c r="D47" s="520">
        <v>288721</v>
      </c>
      <c r="E47" s="520">
        <v>271899</v>
      </c>
      <c r="F47" s="520">
        <v>308271</v>
      </c>
      <c r="G47" s="520">
        <v>368541</v>
      </c>
      <c r="H47" s="520">
        <v>357558</v>
      </c>
      <c r="I47" s="520">
        <v>343682</v>
      </c>
      <c r="J47" s="520">
        <v>314957</v>
      </c>
      <c r="K47" s="520">
        <v>360888</v>
      </c>
      <c r="L47" s="520">
        <v>403678</v>
      </c>
      <c r="M47" s="520">
        <v>398635</v>
      </c>
      <c r="N47" s="520">
        <v>354653</v>
      </c>
      <c r="O47" s="520">
        <v>315810</v>
      </c>
      <c r="P47" s="520">
        <v>305577</v>
      </c>
      <c r="Q47" s="520">
        <v>229635</v>
      </c>
      <c r="R47" s="520">
        <v>186414</v>
      </c>
      <c r="S47" s="520">
        <v>132443</v>
      </c>
      <c r="T47" s="520">
        <v>114381</v>
      </c>
      <c r="U47" s="515"/>
      <c r="V47" s="279"/>
      <c r="W47" s="352"/>
    </row>
    <row r="48" spans="1:23" ht="12.75">
      <c r="A48" s="275">
        <v>2015</v>
      </c>
      <c r="B48" s="519">
        <v>5373000</v>
      </c>
      <c r="C48" s="519">
        <v>291174</v>
      </c>
      <c r="D48" s="519">
        <v>292356</v>
      </c>
      <c r="E48" s="519">
        <v>272142</v>
      </c>
      <c r="F48" s="519">
        <v>303983</v>
      </c>
      <c r="G48" s="519">
        <v>367670</v>
      </c>
      <c r="H48" s="519">
        <v>363886</v>
      </c>
      <c r="I48" s="519">
        <v>347900</v>
      </c>
      <c r="J48" s="519">
        <v>320137</v>
      </c>
      <c r="K48" s="519">
        <v>349825</v>
      </c>
      <c r="L48" s="519">
        <v>395818</v>
      </c>
      <c r="M48" s="519">
        <v>405293</v>
      </c>
      <c r="N48" s="519">
        <v>362820</v>
      </c>
      <c r="O48" s="519">
        <v>316998</v>
      </c>
      <c r="P48" s="519">
        <v>312955</v>
      </c>
      <c r="Q48" s="519">
        <v>232326</v>
      </c>
      <c r="R48" s="519">
        <v>187569</v>
      </c>
      <c r="S48" s="519">
        <v>134341</v>
      </c>
      <c r="T48" s="519">
        <v>115807</v>
      </c>
      <c r="U48" s="515"/>
      <c r="V48" s="279"/>
      <c r="W48" s="512"/>
    </row>
    <row r="49" spans="1:23" ht="12.75">
      <c r="A49" s="275">
        <v>2016</v>
      </c>
      <c r="B49" s="519">
        <v>5404700</v>
      </c>
      <c r="C49" s="519">
        <v>287238</v>
      </c>
      <c r="D49" s="519">
        <v>298862</v>
      </c>
      <c r="E49" s="519">
        <v>274378</v>
      </c>
      <c r="F49" s="519">
        <v>298660</v>
      </c>
      <c r="G49" s="519">
        <v>363967</v>
      </c>
      <c r="H49" s="519">
        <v>374124</v>
      </c>
      <c r="I49" s="519">
        <v>351913</v>
      </c>
      <c r="J49" s="519">
        <v>327753</v>
      </c>
      <c r="K49" s="519">
        <v>337638</v>
      </c>
      <c r="L49" s="519">
        <v>392251</v>
      </c>
      <c r="M49" s="519">
        <v>406691</v>
      </c>
      <c r="N49" s="519">
        <v>370821</v>
      </c>
      <c r="O49" s="519">
        <v>321552</v>
      </c>
      <c r="P49" s="519">
        <v>317524</v>
      </c>
      <c r="Q49" s="519">
        <v>239019</v>
      </c>
      <c r="R49" s="519">
        <v>186846</v>
      </c>
      <c r="S49" s="519">
        <v>136418</v>
      </c>
      <c r="T49" s="519">
        <v>119045</v>
      </c>
      <c r="U49" s="634"/>
      <c r="V49" s="279"/>
      <c r="W49" s="634"/>
    </row>
    <row r="50" spans="1:23" ht="12.75">
      <c r="A50" s="275">
        <v>2017</v>
      </c>
      <c r="B50" s="519">
        <v>5424800</v>
      </c>
      <c r="C50" s="519">
        <v>282106</v>
      </c>
      <c r="D50" s="519">
        <v>301951</v>
      </c>
      <c r="E50" s="519">
        <v>280097</v>
      </c>
      <c r="F50" s="519">
        <v>290040</v>
      </c>
      <c r="G50" s="519">
        <v>356609</v>
      </c>
      <c r="H50" s="519">
        <v>382248</v>
      </c>
      <c r="I50" s="519">
        <v>355080</v>
      </c>
      <c r="J50" s="519">
        <v>339053</v>
      </c>
      <c r="K50" s="519">
        <v>325033</v>
      </c>
      <c r="L50" s="519">
        <v>385070</v>
      </c>
      <c r="M50" s="519">
        <v>407049</v>
      </c>
      <c r="N50" s="519">
        <v>378886</v>
      </c>
      <c r="O50" s="519">
        <v>329011</v>
      </c>
      <c r="P50" s="519">
        <v>305066</v>
      </c>
      <c r="Q50" s="519">
        <v>259530</v>
      </c>
      <c r="R50" s="519">
        <v>188262</v>
      </c>
      <c r="S50" s="519">
        <v>137893</v>
      </c>
      <c r="T50" s="519">
        <v>121816</v>
      </c>
      <c r="U50" s="721"/>
      <c r="V50" s="279"/>
      <c r="W50" s="721"/>
    </row>
    <row r="51" spans="1:23" ht="12.75">
      <c r="A51" s="275">
        <v>2018</v>
      </c>
      <c r="B51" s="276">
        <v>5438100</v>
      </c>
      <c r="C51" s="276">
        <v>276862</v>
      </c>
      <c r="D51" s="276">
        <v>301089</v>
      </c>
      <c r="E51" s="276">
        <v>287790</v>
      </c>
      <c r="F51" s="276">
        <v>284564</v>
      </c>
      <c r="G51" s="276">
        <v>350624</v>
      </c>
      <c r="H51" s="276">
        <v>382340</v>
      </c>
      <c r="I51" s="276">
        <v>361258</v>
      </c>
      <c r="J51" s="276">
        <v>347997</v>
      </c>
      <c r="K51" s="276">
        <v>317522</v>
      </c>
      <c r="L51" s="276">
        <v>374287</v>
      </c>
      <c r="M51" s="276">
        <v>404687</v>
      </c>
      <c r="N51" s="276">
        <v>386660</v>
      </c>
      <c r="O51" s="276">
        <v>336306</v>
      </c>
      <c r="P51" s="276">
        <v>300413</v>
      </c>
      <c r="Q51" s="276">
        <v>270965</v>
      </c>
      <c r="R51" s="276">
        <v>191102</v>
      </c>
      <c r="S51" s="276">
        <v>140258</v>
      </c>
      <c r="T51" s="276">
        <v>123376</v>
      </c>
      <c r="U51" s="770"/>
      <c r="V51" s="279"/>
      <c r="W51" s="770"/>
    </row>
    <row r="52" spans="1:23" ht="12.75">
      <c r="A52" s="275"/>
      <c r="B52" s="276"/>
      <c r="C52" s="276"/>
      <c r="D52" s="276"/>
      <c r="E52" s="276"/>
      <c r="F52" s="276"/>
      <c r="G52" s="276"/>
      <c r="H52" s="276"/>
      <c r="I52" s="276"/>
      <c r="J52" s="276"/>
      <c r="K52" s="276"/>
      <c r="L52" s="276"/>
      <c r="M52" s="276"/>
      <c r="N52" s="276"/>
      <c r="O52" s="276"/>
      <c r="P52" s="276"/>
      <c r="Q52" s="276"/>
      <c r="R52" s="276"/>
      <c r="S52" s="276"/>
      <c r="T52" s="276"/>
      <c r="U52" s="935"/>
      <c r="V52" s="279"/>
      <c r="W52" s="935"/>
    </row>
    <row r="53" spans="1:23" ht="12.75">
      <c r="A53" s="275"/>
      <c r="B53" s="519"/>
      <c r="C53" s="519"/>
      <c r="D53" s="519"/>
      <c r="E53" s="519"/>
      <c r="F53" s="519"/>
      <c r="G53" s="519"/>
      <c r="H53" s="519"/>
      <c r="I53" s="519"/>
      <c r="J53" s="519"/>
      <c r="K53" s="519"/>
      <c r="L53" s="519"/>
      <c r="M53" s="519"/>
      <c r="N53" s="519"/>
      <c r="O53" s="519"/>
      <c r="P53" s="519"/>
      <c r="Q53" s="519"/>
      <c r="R53" s="519"/>
      <c r="S53" s="519"/>
      <c r="T53" s="519"/>
      <c r="U53" s="721"/>
      <c r="V53" s="279"/>
      <c r="W53" s="721"/>
    </row>
    <row r="54" spans="1:23" ht="12.75">
      <c r="I54" s="125"/>
      <c r="J54" s="125"/>
      <c r="K54" s="125"/>
      <c r="L54" s="125"/>
      <c r="M54" s="125"/>
      <c r="N54" s="125"/>
      <c r="O54" s="125"/>
      <c r="P54" s="125"/>
      <c r="Q54" s="125"/>
      <c r="R54" s="125"/>
      <c r="S54" s="125"/>
      <c r="T54" s="125"/>
      <c r="U54" s="125"/>
      <c r="V54" s="125"/>
      <c r="W54" s="125"/>
    </row>
    <row r="55" spans="1:23" ht="12.75">
      <c r="A55" s="125"/>
      <c r="B55" s="125"/>
      <c r="C55" s="125"/>
      <c r="D55" s="125"/>
      <c r="E55" s="125"/>
      <c r="F55" s="125"/>
      <c r="G55" s="125"/>
      <c r="H55" s="125"/>
      <c r="I55" s="125"/>
      <c r="J55" s="125"/>
      <c r="K55" s="125"/>
      <c r="L55" s="125"/>
      <c r="M55" s="125"/>
      <c r="N55" s="125"/>
      <c r="O55" s="125"/>
      <c r="P55" s="125"/>
      <c r="Q55" s="125"/>
      <c r="R55" s="125"/>
      <c r="S55" s="125"/>
      <c r="T55" s="125"/>
      <c r="U55" s="125"/>
      <c r="V55" s="125"/>
      <c r="W55" s="125"/>
    </row>
    <row r="56" spans="1:23" ht="12.75">
      <c r="I56" s="935"/>
      <c r="J56" s="935"/>
      <c r="K56" s="935"/>
      <c r="L56" s="935"/>
      <c r="M56" s="935"/>
      <c r="N56" s="935"/>
      <c r="O56" s="935"/>
      <c r="P56" s="935"/>
      <c r="Q56" s="935"/>
      <c r="R56" s="935"/>
      <c r="S56" s="935"/>
      <c r="T56" s="935"/>
      <c r="U56" s="935"/>
      <c r="V56" s="935"/>
      <c r="W56" s="935"/>
    </row>
    <row r="57" spans="1:23" ht="12.75">
      <c r="A57" s="1332" t="s">
        <v>326</v>
      </c>
      <c r="B57" s="1332"/>
      <c r="C57" s="1332"/>
      <c r="D57" s="1332"/>
      <c r="E57" s="1332"/>
      <c r="F57" s="1332"/>
      <c r="G57" s="1332"/>
      <c r="H57" s="1332"/>
      <c r="I57" s="935"/>
      <c r="J57" s="935"/>
      <c r="K57" s="935"/>
      <c r="L57" s="935"/>
      <c r="M57" s="935"/>
      <c r="N57" s="935"/>
      <c r="O57" s="935"/>
      <c r="P57" s="935"/>
      <c r="Q57" s="935"/>
      <c r="R57" s="935"/>
      <c r="S57" s="935"/>
      <c r="T57" s="935"/>
      <c r="U57" s="935"/>
      <c r="V57" s="935"/>
      <c r="W57" s="935"/>
    </row>
    <row r="58" spans="1:23" ht="12.75">
      <c r="A58" s="935"/>
      <c r="B58" s="935"/>
      <c r="C58" s="935"/>
      <c r="D58" s="935"/>
      <c r="E58" s="935"/>
      <c r="F58" s="935"/>
      <c r="G58" s="935"/>
      <c r="H58" s="935"/>
      <c r="I58" s="1198" t="s">
        <v>157</v>
      </c>
      <c r="J58" s="935"/>
      <c r="K58" s="1198" t="s">
        <v>134</v>
      </c>
      <c r="L58" s="935"/>
      <c r="M58" s="935"/>
      <c r="N58" s="935"/>
      <c r="O58" s="935"/>
      <c r="P58" s="935"/>
      <c r="Q58" s="935"/>
      <c r="R58" s="935"/>
      <c r="S58" s="935"/>
      <c r="T58" s="935"/>
      <c r="U58" s="935"/>
      <c r="V58" s="935"/>
      <c r="W58" s="935"/>
    </row>
    <row r="59" spans="1:23" ht="12.75">
      <c r="A59" s="935"/>
      <c r="B59" s="935"/>
      <c r="C59" s="125" t="s">
        <v>129</v>
      </c>
      <c r="D59" s="125" t="s">
        <v>130</v>
      </c>
      <c r="E59" s="125" t="s">
        <v>131</v>
      </c>
      <c r="F59" s="125" t="s">
        <v>132</v>
      </c>
      <c r="G59" s="125" t="s">
        <v>133</v>
      </c>
      <c r="H59" s="935"/>
      <c r="I59" s="1198"/>
      <c r="J59" s="935"/>
      <c r="K59" s="1198"/>
      <c r="L59" s="935"/>
      <c r="M59" s="935"/>
      <c r="N59" s="935"/>
      <c r="O59" s="935"/>
      <c r="P59" s="935"/>
      <c r="Q59" s="935"/>
      <c r="R59" s="935"/>
      <c r="S59" s="935"/>
      <c r="T59" s="935"/>
      <c r="U59" s="935"/>
      <c r="V59" s="935"/>
      <c r="W59" s="935"/>
    </row>
    <row r="60" spans="1:23" ht="12.75">
      <c r="A60" s="125"/>
      <c r="B60" s="125"/>
      <c r="H60" s="125"/>
      <c r="I60" s="1198"/>
      <c r="J60" s="125"/>
      <c r="K60" s="1198"/>
      <c r="L60" s="125"/>
      <c r="N60" s="125"/>
      <c r="O60" s="125"/>
      <c r="P60" s="125"/>
      <c r="Q60" s="125"/>
      <c r="R60" s="125"/>
      <c r="S60" s="125"/>
      <c r="T60" s="125"/>
      <c r="U60" s="125"/>
      <c r="V60" s="125"/>
      <c r="W60" s="125"/>
    </row>
    <row r="61" spans="1:23" ht="12.75">
      <c r="A61" s="268">
        <f t="shared" ref="A61:A79" si="2">A33</f>
        <v>2000</v>
      </c>
      <c r="B61" s="125"/>
      <c r="C61" s="280">
        <f t="shared" ref="C61:C79" si="3">F33+G33</f>
        <v>627501</v>
      </c>
      <c r="D61" s="280">
        <f t="shared" ref="D61:D79" si="4">H33+I33</f>
        <v>716705</v>
      </c>
      <c r="E61" s="280">
        <f t="shared" ref="E61:E79" si="5">J33+K33</f>
        <v>774362</v>
      </c>
      <c r="F61" s="280">
        <f t="shared" ref="F61:F79" si="6">L33+M33</f>
        <v>679219</v>
      </c>
      <c r="G61" s="280">
        <f t="shared" ref="G61:G79" si="7">N33+O33</f>
        <v>546229</v>
      </c>
      <c r="H61" s="125"/>
      <c r="I61" s="280">
        <f t="shared" ref="I61:I76" si="8">SUM(C61:G61)</f>
        <v>3344016</v>
      </c>
      <c r="J61" s="125"/>
      <c r="K61" s="280">
        <f t="shared" ref="K61:K79" si="9">B33</f>
        <v>5062940</v>
      </c>
      <c r="L61" s="125"/>
      <c r="N61" s="125"/>
      <c r="O61" s="125"/>
      <c r="P61" s="125"/>
      <c r="Q61" s="125"/>
      <c r="R61" s="125"/>
      <c r="S61" s="125"/>
      <c r="T61" s="125"/>
      <c r="U61" s="125"/>
      <c r="V61" s="125"/>
      <c r="W61" s="125"/>
    </row>
    <row r="62" spans="1:23" ht="12.75">
      <c r="A62" s="268">
        <f t="shared" si="2"/>
        <v>2001</v>
      </c>
      <c r="B62" s="125"/>
      <c r="C62" s="280">
        <f t="shared" si="3"/>
        <v>633000</v>
      </c>
      <c r="D62" s="280">
        <f t="shared" si="4"/>
        <v>696122</v>
      </c>
      <c r="E62" s="280">
        <f t="shared" si="5"/>
        <v>782120</v>
      </c>
      <c r="F62" s="280">
        <f t="shared" si="6"/>
        <v>689091</v>
      </c>
      <c r="G62" s="280">
        <f t="shared" si="7"/>
        <v>551689</v>
      </c>
      <c r="H62" s="125"/>
      <c r="I62" s="280">
        <f t="shared" si="8"/>
        <v>3352022</v>
      </c>
      <c r="J62" s="125"/>
      <c r="K62" s="280">
        <f t="shared" si="9"/>
        <v>5064200</v>
      </c>
      <c r="L62" s="125"/>
      <c r="N62" s="125"/>
      <c r="O62" s="125"/>
      <c r="P62" s="125"/>
      <c r="Q62" s="125"/>
      <c r="R62" s="125"/>
      <c r="S62" s="125"/>
      <c r="T62" s="125"/>
      <c r="U62" s="125"/>
      <c r="V62" s="125"/>
      <c r="W62" s="125"/>
    </row>
    <row r="63" spans="1:23" ht="12.75">
      <c r="A63" s="268">
        <f t="shared" si="2"/>
        <v>2002</v>
      </c>
      <c r="B63" s="125"/>
      <c r="C63" s="280">
        <f t="shared" si="3"/>
        <v>641770</v>
      </c>
      <c r="D63" s="280">
        <f t="shared" si="4"/>
        <v>672023</v>
      </c>
      <c r="E63" s="280">
        <f t="shared" si="5"/>
        <v>788888</v>
      </c>
      <c r="F63" s="280">
        <f t="shared" si="6"/>
        <v>683210</v>
      </c>
      <c r="G63" s="280">
        <f t="shared" si="7"/>
        <v>574126</v>
      </c>
      <c r="H63" s="125"/>
      <c r="I63" s="280">
        <f t="shared" si="8"/>
        <v>3360017</v>
      </c>
      <c r="J63" s="125"/>
      <c r="K63" s="280">
        <f t="shared" si="9"/>
        <v>5066000</v>
      </c>
      <c r="L63" s="125"/>
      <c r="N63" s="125"/>
      <c r="O63" s="125"/>
      <c r="P63" s="125"/>
      <c r="Q63" s="125"/>
      <c r="R63" s="125"/>
      <c r="S63" s="125"/>
      <c r="T63" s="125"/>
      <c r="U63" s="125"/>
      <c r="V63" s="125"/>
      <c r="W63" s="125"/>
    </row>
    <row r="64" spans="1:23" ht="12.75">
      <c r="A64" s="268">
        <f t="shared" si="2"/>
        <v>2003</v>
      </c>
      <c r="B64" s="125"/>
      <c r="C64" s="280">
        <f t="shared" si="3"/>
        <v>649412</v>
      </c>
      <c r="D64" s="280">
        <f t="shared" si="4"/>
        <v>651761</v>
      </c>
      <c r="E64" s="280">
        <f t="shared" si="5"/>
        <v>793213</v>
      </c>
      <c r="F64" s="280">
        <f t="shared" si="6"/>
        <v>685178</v>
      </c>
      <c r="G64" s="280">
        <f t="shared" si="7"/>
        <v>589496</v>
      </c>
      <c r="H64" s="125"/>
      <c r="I64" s="280">
        <f t="shared" si="8"/>
        <v>3369060</v>
      </c>
      <c r="J64" s="125"/>
      <c r="K64" s="280">
        <f t="shared" si="9"/>
        <v>5068500</v>
      </c>
      <c r="L64" s="125"/>
      <c r="N64" s="125"/>
      <c r="O64" s="125"/>
      <c r="P64" s="125"/>
      <c r="Q64" s="125"/>
      <c r="R64" s="125"/>
      <c r="S64" s="125"/>
      <c r="T64" s="125"/>
      <c r="U64" s="125"/>
      <c r="V64" s="125"/>
      <c r="W64" s="125"/>
    </row>
    <row r="65" spans="1:23" ht="12.75">
      <c r="A65" s="268">
        <f t="shared" si="2"/>
        <v>2004</v>
      </c>
      <c r="B65" s="125"/>
      <c r="C65" s="280">
        <f t="shared" si="3"/>
        <v>652666</v>
      </c>
      <c r="D65" s="280">
        <f t="shared" si="4"/>
        <v>639942</v>
      </c>
      <c r="E65" s="280">
        <f t="shared" si="5"/>
        <v>795930</v>
      </c>
      <c r="F65" s="280">
        <f t="shared" si="6"/>
        <v>692466</v>
      </c>
      <c r="G65" s="280">
        <f t="shared" si="7"/>
        <v>603404</v>
      </c>
      <c r="H65" s="125"/>
      <c r="I65" s="280">
        <f t="shared" si="8"/>
        <v>3384408</v>
      </c>
      <c r="J65" s="125"/>
      <c r="K65" s="280">
        <f t="shared" si="9"/>
        <v>5084300</v>
      </c>
      <c r="L65" s="125"/>
      <c r="N65" s="125"/>
      <c r="O65" s="125"/>
      <c r="P65" s="125"/>
      <c r="Q65" s="125"/>
      <c r="R65" s="125"/>
      <c r="S65" s="125"/>
      <c r="T65" s="125"/>
      <c r="U65" s="125"/>
      <c r="V65" s="125"/>
      <c r="W65" s="125"/>
    </row>
    <row r="66" spans="1:23" ht="12.75">
      <c r="A66" s="268">
        <f t="shared" si="2"/>
        <v>2005</v>
      </c>
      <c r="B66" s="125"/>
      <c r="C66" s="280">
        <f t="shared" si="3"/>
        <v>658455</v>
      </c>
      <c r="D66" s="280">
        <f t="shared" si="4"/>
        <v>636862</v>
      </c>
      <c r="E66" s="280">
        <f t="shared" si="5"/>
        <v>796081</v>
      </c>
      <c r="F66" s="280">
        <f t="shared" si="6"/>
        <v>702723</v>
      </c>
      <c r="G66" s="280">
        <f t="shared" si="7"/>
        <v>614735</v>
      </c>
      <c r="H66" s="125"/>
      <c r="I66" s="280">
        <f t="shared" si="8"/>
        <v>3408856</v>
      </c>
      <c r="J66" s="125"/>
      <c r="K66" s="280">
        <f t="shared" si="9"/>
        <v>5110200</v>
      </c>
      <c r="L66" s="125"/>
      <c r="N66" s="125"/>
      <c r="O66" s="125"/>
      <c r="P66" s="125"/>
      <c r="Q66" s="125"/>
      <c r="R66" s="125"/>
      <c r="S66" s="125"/>
      <c r="T66" s="125"/>
      <c r="U66" s="125"/>
      <c r="V66" s="125"/>
      <c r="W66" s="125"/>
    </row>
    <row r="67" spans="1:23" ht="12.75">
      <c r="A67" s="268">
        <f t="shared" si="2"/>
        <v>2006</v>
      </c>
      <c r="B67" s="125"/>
      <c r="C67" s="280">
        <f t="shared" si="3"/>
        <v>663473</v>
      </c>
      <c r="D67" s="280">
        <f t="shared" si="4"/>
        <v>633906</v>
      </c>
      <c r="E67" s="280">
        <f t="shared" si="5"/>
        <v>794165</v>
      </c>
      <c r="F67" s="280">
        <f t="shared" si="6"/>
        <v>715296</v>
      </c>
      <c r="G67" s="280">
        <f t="shared" si="7"/>
        <v>626926</v>
      </c>
      <c r="H67" s="125"/>
      <c r="I67" s="280">
        <f t="shared" si="8"/>
        <v>3433766</v>
      </c>
      <c r="J67" s="125"/>
      <c r="K67" s="280">
        <f t="shared" si="9"/>
        <v>5133000</v>
      </c>
      <c r="L67" s="125"/>
      <c r="N67" s="125"/>
      <c r="O67" s="125"/>
      <c r="P67" s="125"/>
      <c r="Q67" s="125"/>
      <c r="R67" s="125"/>
      <c r="S67" s="125"/>
      <c r="T67" s="125"/>
      <c r="U67" s="125"/>
      <c r="V67" s="125"/>
      <c r="W67" s="125"/>
    </row>
    <row r="68" spans="1:23" ht="12.75">
      <c r="A68" s="268">
        <f t="shared" si="2"/>
        <v>2007</v>
      </c>
      <c r="B68" s="125"/>
      <c r="C68" s="280">
        <f t="shared" si="3"/>
        <v>670850</v>
      </c>
      <c r="D68" s="280">
        <f t="shared" si="4"/>
        <v>638117</v>
      </c>
      <c r="E68" s="280">
        <f t="shared" si="5"/>
        <v>788910</v>
      </c>
      <c r="F68" s="280">
        <f t="shared" si="6"/>
        <v>732085</v>
      </c>
      <c r="G68" s="280">
        <f t="shared" si="7"/>
        <v>635763</v>
      </c>
      <c r="H68" s="125"/>
      <c r="I68" s="280">
        <f t="shared" si="8"/>
        <v>3465725</v>
      </c>
      <c r="J68" s="125"/>
      <c r="K68" s="280">
        <f t="shared" si="9"/>
        <v>5170000</v>
      </c>
      <c r="L68" s="125"/>
      <c r="N68" s="125"/>
      <c r="O68" s="125"/>
      <c r="P68" s="125"/>
      <c r="Q68" s="125"/>
      <c r="R68" s="125"/>
      <c r="S68" s="125"/>
      <c r="T68" s="125"/>
      <c r="U68" s="125"/>
      <c r="V68" s="125"/>
      <c r="W68" s="125"/>
    </row>
    <row r="69" spans="1:23" ht="12.75">
      <c r="A69" s="268">
        <f t="shared" si="2"/>
        <v>2008</v>
      </c>
      <c r="B69" s="125"/>
      <c r="C69" s="280">
        <f t="shared" si="3"/>
        <v>675812</v>
      </c>
      <c r="D69" s="280">
        <f t="shared" si="4"/>
        <v>643007</v>
      </c>
      <c r="E69" s="280">
        <f t="shared" si="5"/>
        <v>777652</v>
      </c>
      <c r="F69" s="280">
        <f t="shared" si="6"/>
        <v>747935</v>
      </c>
      <c r="G69" s="280">
        <f t="shared" si="7"/>
        <v>642651</v>
      </c>
      <c r="H69" s="125"/>
      <c r="I69" s="280">
        <f t="shared" si="8"/>
        <v>3487057</v>
      </c>
      <c r="J69" s="125"/>
      <c r="K69" s="280">
        <f t="shared" si="9"/>
        <v>5202900</v>
      </c>
      <c r="L69" s="125"/>
      <c r="N69" s="125"/>
      <c r="O69" s="125"/>
      <c r="P69" s="125"/>
      <c r="Q69" s="125"/>
      <c r="R69" s="125"/>
      <c r="S69" s="125"/>
      <c r="T69" s="125"/>
      <c r="U69" s="125"/>
      <c r="V69" s="125"/>
      <c r="W69" s="125"/>
    </row>
    <row r="70" spans="1:23" ht="12.75">
      <c r="A70" s="268">
        <f t="shared" si="2"/>
        <v>2009</v>
      </c>
      <c r="B70" s="125"/>
      <c r="C70" s="280">
        <f t="shared" si="3"/>
        <v>681022</v>
      </c>
      <c r="D70" s="280">
        <f t="shared" si="4"/>
        <v>649427</v>
      </c>
      <c r="E70" s="280">
        <f t="shared" si="5"/>
        <v>761548</v>
      </c>
      <c r="F70" s="280">
        <f t="shared" si="6"/>
        <v>762732</v>
      </c>
      <c r="G70" s="280">
        <f t="shared" si="7"/>
        <v>649367</v>
      </c>
      <c r="H70" s="125"/>
      <c r="I70" s="280">
        <f t="shared" si="8"/>
        <v>3504096</v>
      </c>
      <c r="J70" s="125"/>
      <c r="K70" s="280">
        <f t="shared" si="9"/>
        <v>5231900</v>
      </c>
      <c r="L70" s="125"/>
      <c r="N70" s="125"/>
      <c r="O70" s="125"/>
      <c r="P70" s="125"/>
      <c r="Q70" s="125"/>
      <c r="R70" s="125"/>
      <c r="S70" s="125"/>
      <c r="T70" s="125"/>
      <c r="U70" s="125"/>
      <c r="V70" s="125"/>
      <c r="W70" s="125"/>
    </row>
    <row r="71" spans="1:23" ht="12.75">
      <c r="A71" s="268">
        <f t="shared" si="2"/>
        <v>2010</v>
      </c>
      <c r="B71" s="125"/>
      <c r="C71" s="280">
        <f t="shared" si="3"/>
        <v>685549</v>
      </c>
      <c r="D71" s="280">
        <f t="shared" si="4"/>
        <v>658417</v>
      </c>
      <c r="E71" s="280">
        <f t="shared" si="5"/>
        <v>743649</v>
      </c>
      <c r="F71" s="280">
        <f t="shared" si="6"/>
        <v>777560</v>
      </c>
      <c r="G71" s="280">
        <f t="shared" si="7"/>
        <v>658584</v>
      </c>
      <c r="H71" s="125"/>
      <c r="I71" s="280">
        <f t="shared" si="8"/>
        <v>3523759</v>
      </c>
      <c r="J71" s="125"/>
      <c r="K71" s="280">
        <f t="shared" si="9"/>
        <v>5262200</v>
      </c>
      <c r="L71" s="125"/>
      <c r="N71" s="125"/>
      <c r="O71" s="125"/>
      <c r="P71" s="125"/>
      <c r="Q71" s="125"/>
      <c r="R71" s="125"/>
      <c r="S71" s="125"/>
      <c r="T71" s="125"/>
      <c r="U71" s="125"/>
      <c r="V71" s="125"/>
      <c r="W71" s="125"/>
    </row>
    <row r="72" spans="1:23" ht="12.75">
      <c r="A72" s="268">
        <f t="shared" si="2"/>
        <v>2011</v>
      </c>
      <c r="B72" s="125"/>
      <c r="C72" s="280">
        <f t="shared" si="3"/>
        <v>692411</v>
      </c>
      <c r="D72" s="280">
        <f t="shared" si="4"/>
        <v>670135</v>
      </c>
      <c r="E72" s="280">
        <f t="shared" si="5"/>
        <v>729765</v>
      </c>
      <c r="F72" s="280">
        <f t="shared" si="6"/>
        <v>788086</v>
      </c>
      <c r="G72" s="280">
        <f t="shared" si="7"/>
        <v>668387</v>
      </c>
      <c r="H72" s="125"/>
      <c r="I72" s="280">
        <f t="shared" si="8"/>
        <v>3548784</v>
      </c>
      <c r="J72" s="125"/>
      <c r="K72" s="280">
        <f t="shared" si="9"/>
        <v>5299900</v>
      </c>
      <c r="L72" s="125"/>
      <c r="N72" s="125"/>
      <c r="O72" s="125"/>
      <c r="P72" s="125"/>
      <c r="Q72" s="125"/>
      <c r="R72" s="125"/>
      <c r="S72" s="125"/>
      <c r="T72" s="125"/>
      <c r="U72" s="125"/>
      <c r="V72" s="125"/>
      <c r="W72" s="125"/>
    </row>
    <row r="73" spans="1:23" ht="12.75">
      <c r="A73" s="268">
        <f t="shared" si="2"/>
        <v>2012</v>
      </c>
      <c r="B73" s="125"/>
      <c r="C73" s="280">
        <f t="shared" si="3"/>
        <v>690273</v>
      </c>
      <c r="D73" s="280">
        <f t="shared" si="4"/>
        <v>680269</v>
      </c>
      <c r="E73" s="280">
        <f t="shared" si="5"/>
        <v>707460</v>
      </c>
      <c r="F73" s="280">
        <f t="shared" si="6"/>
        <v>794973</v>
      </c>
      <c r="G73" s="280">
        <f t="shared" si="7"/>
        <v>661919</v>
      </c>
      <c r="H73" s="125"/>
      <c r="I73" s="280">
        <f t="shared" si="8"/>
        <v>3534894</v>
      </c>
      <c r="J73" s="125"/>
      <c r="K73" s="280">
        <f t="shared" si="9"/>
        <v>5313600</v>
      </c>
      <c r="L73" s="125"/>
      <c r="N73" s="125"/>
      <c r="O73" s="125"/>
      <c r="P73" s="125"/>
      <c r="Q73" s="125"/>
      <c r="R73" s="125"/>
      <c r="S73" s="125"/>
      <c r="T73" s="125"/>
      <c r="U73" s="125"/>
      <c r="V73" s="125"/>
      <c r="W73" s="125"/>
    </row>
    <row r="74" spans="1:23" ht="12.75">
      <c r="A74" s="268">
        <f t="shared" si="2"/>
        <v>2013</v>
      </c>
      <c r="B74" s="125"/>
      <c r="C74" s="280">
        <f t="shared" si="3"/>
        <v>683776</v>
      </c>
      <c r="D74" s="280">
        <f t="shared" si="4"/>
        <v>692784</v>
      </c>
      <c r="E74" s="280">
        <f t="shared" si="5"/>
        <v>688386</v>
      </c>
      <c r="F74" s="280">
        <f t="shared" si="6"/>
        <v>800253</v>
      </c>
      <c r="G74" s="280">
        <f t="shared" si="7"/>
        <v>663731</v>
      </c>
      <c r="H74" s="125"/>
      <c r="I74" s="280">
        <f t="shared" si="8"/>
        <v>3528930</v>
      </c>
      <c r="J74" s="125"/>
      <c r="K74" s="280">
        <f t="shared" si="9"/>
        <v>5327700</v>
      </c>
      <c r="L74" s="125"/>
      <c r="N74" s="125"/>
      <c r="O74" s="125"/>
      <c r="P74" s="125"/>
      <c r="Q74" s="125"/>
      <c r="R74" s="125"/>
      <c r="S74" s="125"/>
      <c r="T74" s="125"/>
      <c r="U74" s="125"/>
      <c r="V74" s="125"/>
      <c r="W74" s="125"/>
    </row>
    <row r="75" spans="1:23" ht="12.75">
      <c r="A75" s="268">
        <f t="shared" si="2"/>
        <v>2014</v>
      </c>
      <c r="B75" s="352"/>
      <c r="C75" s="280">
        <f t="shared" si="3"/>
        <v>676812</v>
      </c>
      <c r="D75" s="280">
        <f t="shared" si="4"/>
        <v>701240</v>
      </c>
      <c r="E75" s="280">
        <f t="shared" si="5"/>
        <v>675845</v>
      </c>
      <c r="F75" s="280">
        <f t="shared" si="6"/>
        <v>802313</v>
      </c>
      <c r="G75" s="280">
        <f t="shared" si="7"/>
        <v>670463</v>
      </c>
      <c r="H75" s="352"/>
      <c r="I75" s="280">
        <f t="shared" si="8"/>
        <v>3526673</v>
      </c>
      <c r="J75" s="352"/>
      <c r="K75" s="280">
        <f t="shared" si="9"/>
        <v>5347600</v>
      </c>
      <c r="L75" s="352"/>
      <c r="N75" s="352"/>
      <c r="O75" s="352"/>
      <c r="P75" s="352"/>
      <c r="Q75" s="352"/>
      <c r="R75" s="352"/>
      <c r="S75" s="352"/>
      <c r="T75" s="352"/>
      <c r="U75" s="352"/>
      <c r="V75" s="352"/>
      <c r="W75" s="352"/>
    </row>
    <row r="76" spans="1:23" ht="12.75">
      <c r="A76" s="268">
        <f t="shared" si="2"/>
        <v>2015</v>
      </c>
      <c r="B76" s="512"/>
      <c r="C76" s="280">
        <f t="shared" si="3"/>
        <v>671653</v>
      </c>
      <c r="D76" s="280">
        <f t="shared" si="4"/>
        <v>711786</v>
      </c>
      <c r="E76" s="280">
        <f t="shared" si="5"/>
        <v>669962</v>
      </c>
      <c r="F76" s="280">
        <f t="shared" si="6"/>
        <v>801111</v>
      </c>
      <c r="G76" s="280">
        <f t="shared" si="7"/>
        <v>679818</v>
      </c>
      <c r="H76" s="512"/>
      <c r="I76" s="280">
        <f t="shared" si="8"/>
        <v>3534330</v>
      </c>
      <c r="J76" s="512"/>
      <c r="K76" s="280">
        <f t="shared" si="9"/>
        <v>5373000</v>
      </c>
      <c r="L76" s="512"/>
      <c r="N76" s="512"/>
      <c r="O76" s="512"/>
      <c r="P76" s="512"/>
      <c r="Q76" s="512"/>
      <c r="R76" s="512"/>
      <c r="S76" s="512"/>
      <c r="T76" s="512"/>
      <c r="U76" s="512"/>
      <c r="V76" s="512"/>
      <c r="W76" s="512"/>
    </row>
    <row r="77" spans="1:23" ht="12.75">
      <c r="A77" s="268">
        <f t="shared" si="2"/>
        <v>2016</v>
      </c>
      <c r="B77" s="634"/>
      <c r="C77" s="280">
        <f t="shared" si="3"/>
        <v>662627</v>
      </c>
      <c r="D77" s="280">
        <f t="shared" si="4"/>
        <v>726037</v>
      </c>
      <c r="E77" s="280">
        <f t="shared" si="5"/>
        <v>665391</v>
      </c>
      <c r="F77" s="280">
        <f t="shared" si="6"/>
        <v>798942</v>
      </c>
      <c r="G77" s="280">
        <f t="shared" si="7"/>
        <v>692373</v>
      </c>
      <c r="H77" s="634"/>
      <c r="I77" s="280">
        <f t="shared" ref="I77" si="10">SUM(C77:G77)</f>
        <v>3545370</v>
      </c>
      <c r="J77" s="634"/>
      <c r="K77" s="280">
        <f t="shared" si="9"/>
        <v>5404700</v>
      </c>
      <c r="L77" s="634"/>
      <c r="N77" s="634"/>
      <c r="O77" s="634"/>
      <c r="P77" s="634"/>
      <c r="Q77" s="634"/>
      <c r="R77" s="634"/>
      <c r="S77" s="634"/>
      <c r="T77" s="634"/>
      <c r="U77" s="634"/>
      <c r="V77" s="634"/>
      <c r="W77" s="634"/>
    </row>
    <row r="78" spans="1:23" ht="12.75">
      <c r="A78" s="268">
        <f t="shared" si="2"/>
        <v>2017</v>
      </c>
      <c r="B78" s="721"/>
      <c r="C78" s="280">
        <f t="shared" si="3"/>
        <v>646649</v>
      </c>
      <c r="D78" s="280">
        <f t="shared" si="4"/>
        <v>737328</v>
      </c>
      <c r="E78" s="280">
        <f t="shared" si="5"/>
        <v>664086</v>
      </c>
      <c r="F78" s="280">
        <f t="shared" si="6"/>
        <v>792119</v>
      </c>
      <c r="G78" s="280">
        <f t="shared" si="7"/>
        <v>707897</v>
      </c>
      <c r="H78" s="721"/>
      <c r="I78" s="280">
        <f t="shared" ref="I78:I79" si="11">SUM(C78:G78)</f>
        <v>3548079</v>
      </c>
      <c r="J78" s="721"/>
      <c r="K78" s="280">
        <f t="shared" si="9"/>
        <v>5424800</v>
      </c>
      <c r="L78" s="721"/>
      <c r="N78" s="721"/>
      <c r="O78" s="721"/>
      <c r="P78" s="721"/>
      <c r="Q78" s="721"/>
      <c r="R78" s="721"/>
      <c r="S78" s="721"/>
      <c r="T78" s="721"/>
      <c r="U78" s="721"/>
      <c r="V78" s="721"/>
      <c r="W78" s="721"/>
    </row>
    <row r="79" spans="1:23" ht="12.75">
      <c r="A79" s="268">
        <f t="shared" si="2"/>
        <v>2018</v>
      </c>
      <c r="B79" s="770"/>
      <c r="C79" s="280">
        <f t="shared" si="3"/>
        <v>635188</v>
      </c>
      <c r="D79" s="280">
        <f t="shared" si="4"/>
        <v>743598</v>
      </c>
      <c r="E79" s="280">
        <f t="shared" si="5"/>
        <v>665519</v>
      </c>
      <c r="F79" s="280">
        <f t="shared" si="6"/>
        <v>778974</v>
      </c>
      <c r="G79" s="280">
        <f t="shared" si="7"/>
        <v>722966</v>
      </c>
      <c r="H79" s="770"/>
      <c r="I79" s="280">
        <f t="shared" si="11"/>
        <v>3546245</v>
      </c>
      <c r="J79" s="770"/>
      <c r="K79" s="280">
        <f t="shared" si="9"/>
        <v>5438100</v>
      </c>
      <c r="L79" s="770"/>
      <c r="N79" s="770"/>
      <c r="O79" s="770"/>
      <c r="P79" s="770"/>
      <c r="Q79" s="770"/>
      <c r="R79" s="770"/>
      <c r="S79" s="770"/>
      <c r="T79" s="770"/>
      <c r="U79" s="770"/>
      <c r="V79" s="770"/>
      <c r="W79" s="770"/>
    </row>
    <row r="80" spans="1:23" ht="12.75">
      <c r="A80" s="268"/>
      <c r="B80" s="352"/>
      <c r="C80" s="280"/>
      <c r="D80" s="280"/>
      <c r="E80" s="280"/>
      <c r="F80" s="280"/>
      <c r="G80" s="280"/>
      <c r="H80" s="352"/>
      <c r="I80" s="280"/>
      <c r="J80" s="352"/>
      <c r="K80" s="280"/>
      <c r="L80" s="352"/>
      <c r="M80" s="352"/>
      <c r="N80" s="352"/>
      <c r="O80" s="352"/>
      <c r="P80" s="352"/>
      <c r="Q80" s="352"/>
      <c r="R80" s="352"/>
      <c r="S80" s="352"/>
      <c r="T80" s="352"/>
      <c r="U80" s="352"/>
      <c r="V80" s="352"/>
      <c r="W80" s="352"/>
    </row>
    <row r="81" spans="1:23" ht="12.75">
      <c r="A81" s="1332" t="s">
        <v>139</v>
      </c>
      <c r="B81" s="1332"/>
      <c r="C81" s="1332"/>
      <c r="D81" s="1332"/>
      <c r="E81" s="1332"/>
      <c r="F81" s="125"/>
      <c r="G81" s="125"/>
      <c r="H81" s="125"/>
      <c r="J81" s="125"/>
      <c r="L81" s="125"/>
      <c r="M81" s="125"/>
      <c r="N81" s="125"/>
      <c r="O81" s="125"/>
      <c r="P81" s="125"/>
      <c r="Q81" s="125"/>
      <c r="R81" s="125"/>
      <c r="S81" s="125"/>
      <c r="T81" s="125"/>
      <c r="U81" s="125"/>
      <c r="V81" s="125"/>
      <c r="W81" s="125"/>
    </row>
    <row r="82" spans="1:23" ht="12.75">
      <c r="A82" s="607"/>
      <c r="B82" s="607"/>
      <c r="C82" s="607"/>
      <c r="D82" s="607"/>
      <c r="E82" s="607"/>
      <c r="F82" s="608"/>
      <c r="G82" s="608"/>
      <c r="H82" s="608"/>
      <c r="I82" s="613"/>
      <c r="J82" s="608"/>
      <c r="K82" s="613"/>
      <c r="L82" s="608"/>
      <c r="M82" s="608"/>
      <c r="N82" s="608"/>
      <c r="O82" s="608"/>
      <c r="P82" s="608"/>
      <c r="Q82" s="608"/>
      <c r="R82" s="608"/>
      <c r="S82" s="608"/>
      <c r="T82" s="608"/>
      <c r="U82" s="608"/>
      <c r="V82" s="608"/>
      <c r="W82" s="608"/>
    </row>
    <row r="83" spans="1:23" ht="12.75">
      <c r="A83" s="607"/>
      <c r="B83" s="607"/>
      <c r="C83" s="608" t="s">
        <v>129</v>
      </c>
      <c r="D83" s="608" t="s">
        <v>130</v>
      </c>
      <c r="E83" s="608" t="s">
        <v>131</v>
      </c>
      <c r="F83" s="608" t="s">
        <v>132</v>
      </c>
      <c r="G83" s="608" t="s">
        <v>133</v>
      </c>
      <c r="H83" s="608"/>
      <c r="I83" s="613" t="s">
        <v>399</v>
      </c>
      <c r="J83" s="608"/>
      <c r="K83" s="613" t="s">
        <v>292</v>
      </c>
      <c r="L83" s="608"/>
      <c r="M83" s="608"/>
      <c r="N83" s="608"/>
      <c r="O83" s="608"/>
      <c r="P83" s="608"/>
      <c r="Q83" s="608"/>
      <c r="R83" s="608"/>
      <c r="S83" s="608"/>
      <c r="T83" s="608"/>
      <c r="U83" s="608"/>
      <c r="V83" s="608"/>
      <c r="W83" s="608"/>
    </row>
    <row r="84" spans="1:23" ht="12.75">
      <c r="A84" s="125"/>
      <c r="B84" s="125"/>
      <c r="C84" s="125"/>
      <c r="D84" s="125"/>
      <c r="E84" s="125"/>
      <c r="F84" s="125"/>
      <c r="G84" s="125"/>
      <c r="H84" s="125"/>
      <c r="I84" s="125"/>
      <c r="J84" s="125"/>
      <c r="K84" s="125"/>
      <c r="L84" s="125"/>
      <c r="M84" s="125"/>
      <c r="N84" s="125"/>
      <c r="O84" s="125"/>
      <c r="P84" s="125"/>
      <c r="Q84" s="125"/>
      <c r="R84" s="125"/>
      <c r="S84" s="125"/>
      <c r="T84" s="125"/>
      <c r="U84" s="125"/>
      <c r="V84" s="125"/>
      <c r="W84" s="125"/>
    </row>
    <row r="85" spans="1:23" ht="12.75">
      <c r="A85" s="268">
        <f>A61</f>
        <v>2000</v>
      </c>
      <c r="B85" s="125"/>
      <c r="C85" s="281">
        <f t="shared" ref="C85:G94" si="12">1000*C7/C61</f>
        <v>0.11633447596099449</v>
      </c>
      <c r="D85" s="281">
        <f t="shared" si="12"/>
        <v>0.17580454998918663</v>
      </c>
      <c r="E85" s="281">
        <f t="shared" si="12"/>
        <v>8.9105612103899723E-2</v>
      </c>
      <c r="F85" s="281">
        <f t="shared" si="12"/>
        <v>2.3556467059961516E-2</v>
      </c>
      <c r="G85" s="281">
        <f t="shared" si="12"/>
        <v>5.4922019885432667E-3</v>
      </c>
      <c r="H85" s="125"/>
      <c r="I85" s="281">
        <f t="shared" ref="I85:I103" si="13">1000*K7/I61</f>
        <v>8.5824948205989446E-2</v>
      </c>
      <c r="J85" s="125"/>
      <c r="K85" s="281">
        <f t="shared" ref="K85:K103" si="14">1000*I7/K61</f>
        <v>5.7673999691878634E-2</v>
      </c>
      <c r="L85" s="125"/>
      <c r="N85" s="125"/>
      <c r="O85" s="125"/>
      <c r="P85" s="125"/>
      <c r="Q85" s="125"/>
      <c r="R85" s="125"/>
      <c r="S85" s="125"/>
      <c r="T85" s="125"/>
      <c r="U85" s="125"/>
      <c r="V85" s="125"/>
      <c r="W85" s="125"/>
    </row>
    <row r="86" spans="1:23" ht="12.75">
      <c r="A86" s="268">
        <f t="shared" ref="A86:A103" si="15">A62</f>
        <v>2001</v>
      </c>
      <c r="B86" s="125"/>
      <c r="C86" s="281">
        <f t="shared" si="12"/>
        <v>0.12480252764612954</v>
      </c>
      <c r="D86" s="281">
        <f t="shared" si="12"/>
        <v>0.20111417251573718</v>
      </c>
      <c r="E86" s="281">
        <f t="shared" si="12"/>
        <v>8.9500332429806165E-2</v>
      </c>
      <c r="F86" s="281">
        <f t="shared" si="12"/>
        <v>4.498680145292857E-2</v>
      </c>
      <c r="G86" s="281">
        <f t="shared" si="12"/>
        <v>1.4500923527567162E-2</v>
      </c>
      <c r="H86" s="125"/>
      <c r="I86" s="281">
        <f t="shared" si="13"/>
        <v>9.7851386416914932E-2</v>
      </c>
      <c r="J86" s="125"/>
      <c r="K86" s="281">
        <f t="shared" si="14"/>
        <v>6.5755696852414988E-2</v>
      </c>
      <c r="L86" s="125"/>
      <c r="N86" s="125"/>
      <c r="O86" s="125"/>
      <c r="P86" s="125"/>
      <c r="Q86" s="125"/>
      <c r="R86" s="125"/>
      <c r="S86" s="125"/>
      <c r="T86" s="125"/>
      <c r="U86" s="125"/>
      <c r="V86" s="125"/>
      <c r="W86" s="125"/>
    </row>
    <row r="87" spans="1:23" ht="12.75">
      <c r="A87" s="268">
        <f t="shared" si="15"/>
        <v>2002</v>
      </c>
      <c r="B87" s="125"/>
      <c r="C87" s="281">
        <f t="shared" si="12"/>
        <v>0.1558190629041557</v>
      </c>
      <c r="D87" s="281">
        <f t="shared" si="12"/>
        <v>0.22767077912511924</v>
      </c>
      <c r="E87" s="281">
        <f t="shared" si="12"/>
        <v>0.11661984971250672</v>
      </c>
      <c r="F87" s="281">
        <f t="shared" si="12"/>
        <v>3.9519327878690301E-2</v>
      </c>
      <c r="G87" s="281">
        <f t="shared" si="12"/>
        <v>1.2192445560730571E-2</v>
      </c>
      <c r="H87" s="125"/>
      <c r="I87" s="281">
        <f t="shared" si="13"/>
        <v>0.11279704834826729</v>
      </c>
      <c r="J87" s="125"/>
      <c r="K87" s="281">
        <f t="shared" si="14"/>
        <v>7.5404658507698383E-2</v>
      </c>
      <c r="L87" s="125"/>
      <c r="N87" s="125"/>
      <c r="O87" s="125"/>
      <c r="P87" s="125"/>
      <c r="Q87" s="125"/>
      <c r="R87" s="125"/>
      <c r="S87" s="125"/>
      <c r="T87" s="125"/>
      <c r="U87" s="125"/>
      <c r="V87" s="125"/>
      <c r="W87" s="125"/>
    </row>
    <row r="88" spans="1:23" ht="12.75">
      <c r="A88" s="268">
        <f t="shared" si="15"/>
        <v>2003</v>
      </c>
      <c r="B88" s="125"/>
      <c r="C88" s="281">
        <f t="shared" si="12"/>
        <v>0.12010865213454633</v>
      </c>
      <c r="D88" s="281">
        <f t="shared" si="12"/>
        <v>0.18871948459634744</v>
      </c>
      <c r="E88" s="281">
        <f t="shared" si="12"/>
        <v>0.10211632940962893</v>
      </c>
      <c r="F88" s="281">
        <f t="shared" si="12"/>
        <v>2.9189495284437036E-2</v>
      </c>
      <c r="G88" s="281">
        <f t="shared" si="12"/>
        <v>1.8660007871130594E-2</v>
      </c>
      <c r="H88" s="125"/>
      <c r="I88" s="281">
        <f t="shared" si="13"/>
        <v>9.2904252224656134E-2</v>
      </c>
      <c r="J88" s="125"/>
      <c r="K88" s="281">
        <f t="shared" si="14"/>
        <v>6.2937752786820553E-2</v>
      </c>
      <c r="L88" s="125"/>
      <c r="N88" s="125"/>
      <c r="O88" s="125"/>
      <c r="P88" s="125"/>
      <c r="Q88" s="125"/>
      <c r="R88" s="125"/>
      <c r="S88" s="125"/>
      <c r="T88" s="125"/>
      <c r="U88" s="125"/>
      <c r="V88" s="125"/>
      <c r="W88" s="125"/>
    </row>
    <row r="89" spans="1:23" ht="12.75">
      <c r="A89" s="268">
        <f t="shared" si="15"/>
        <v>2004</v>
      </c>
      <c r="B89" s="125"/>
      <c r="C89" s="281">
        <f t="shared" si="12"/>
        <v>0.12410635761629991</v>
      </c>
      <c r="D89" s="281">
        <f t="shared" si="12"/>
        <v>0.21564454278669004</v>
      </c>
      <c r="E89" s="281">
        <f t="shared" si="12"/>
        <v>0.11558805422587413</v>
      </c>
      <c r="F89" s="281">
        <f t="shared" si="12"/>
        <v>5.054399782805221E-2</v>
      </c>
      <c r="G89" s="281">
        <f t="shared" si="12"/>
        <v>3.3145289060065894E-3</v>
      </c>
      <c r="H89" s="125"/>
      <c r="I89" s="281">
        <f t="shared" si="13"/>
        <v>0.10282448215463384</v>
      </c>
      <c r="J89" s="125"/>
      <c r="K89" s="281">
        <f t="shared" si="14"/>
        <v>7.0019471707019651E-2</v>
      </c>
      <c r="L89" s="125"/>
      <c r="N89" s="125"/>
      <c r="O89" s="125"/>
      <c r="P89" s="125"/>
      <c r="Q89" s="125"/>
      <c r="R89" s="125"/>
      <c r="S89" s="125"/>
      <c r="T89" s="125"/>
      <c r="U89" s="125"/>
      <c r="V89" s="125"/>
      <c r="W89" s="125"/>
    </row>
    <row r="90" spans="1:23" ht="12.75">
      <c r="A90" s="268">
        <f t="shared" si="15"/>
        <v>2005</v>
      </c>
      <c r="B90" s="125"/>
      <c r="C90" s="281">
        <f t="shared" si="12"/>
        <v>7.1379213461815916E-2</v>
      </c>
      <c r="D90" s="281">
        <f t="shared" si="12"/>
        <v>0.16330068366459297</v>
      </c>
      <c r="E90" s="281">
        <f t="shared" si="12"/>
        <v>0.15827535137756082</v>
      </c>
      <c r="F90" s="281">
        <f t="shared" si="12"/>
        <v>5.2652325311680417E-2</v>
      </c>
      <c r="G90" s="281">
        <f t="shared" si="12"/>
        <v>1.7893889236825625E-2</v>
      </c>
      <c r="H90" s="125"/>
      <c r="I90" s="281">
        <f t="shared" si="13"/>
        <v>9.5339902888241693E-2</v>
      </c>
      <c r="J90" s="125"/>
      <c r="K90" s="281">
        <f t="shared" si="14"/>
        <v>6.5750851238699073E-2</v>
      </c>
      <c r="L90" s="125"/>
      <c r="N90" s="125"/>
      <c r="O90" s="125"/>
      <c r="P90" s="125"/>
      <c r="Q90" s="125"/>
      <c r="R90" s="125"/>
      <c r="S90" s="125"/>
      <c r="T90" s="125"/>
      <c r="U90" s="125"/>
      <c r="V90" s="125"/>
      <c r="W90" s="125"/>
    </row>
    <row r="91" spans="1:23" ht="12.75">
      <c r="A91" s="268">
        <f t="shared" si="15"/>
        <v>2006</v>
      </c>
      <c r="B91" s="125"/>
      <c r="C91" s="281">
        <f t="shared" si="12"/>
        <v>0.10399820339335587</v>
      </c>
      <c r="D91" s="281">
        <f t="shared" si="12"/>
        <v>0.24293822743435148</v>
      </c>
      <c r="E91" s="281">
        <f t="shared" si="12"/>
        <v>0.15991639017080833</v>
      </c>
      <c r="F91" s="281">
        <f t="shared" si="12"/>
        <v>7.5493222386256872E-2</v>
      </c>
      <c r="G91" s="281">
        <f t="shared" si="12"/>
        <v>2.3926268810034994E-2</v>
      </c>
      <c r="H91" s="125"/>
      <c r="I91" s="281">
        <f t="shared" si="13"/>
        <v>0.12202345762640786</v>
      </c>
      <c r="J91" s="125"/>
      <c r="K91" s="281">
        <f t="shared" si="14"/>
        <v>8.1823495032144949E-2</v>
      </c>
      <c r="L91" s="125"/>
      <c r="N91" s="125"/>
      <c r="O91" s="125"/>
      <c r="P91" s="125"/>
      <c r="Q91" s="125"/>
      <c r="R91" s="125"/>
      <c r="S91" s="125"/>
      <c r="T91" s="125"/>
      <c r="U91" s="125"/>
      <c r="V91" s="125"/>
      <c r="W91" s="125"/>
    </row>
    <row r="92" spans="1:23" ht="12.75">
      <c r="A92" s="268">
        <f t="shared" si="15"/>
        <v>2007</v>
      </c>
      <c r="B92" s="125"/>
      <c r="C92" s="281">
        <f t="shared" si="12"/>
        <v>0.14012074234180516</v>
      </c>
      <c r="D92" s="281">
        <f t="shared" si="12"/>
        <v>0.23349949930812061</v>
      </c>
      <c r="E92" s="281">
        <f t="shared" si="12"/>
        <v>0.18886818521757867</v>
      </c>
      <c r="F92" s="281">
        <f t="shared" si="12"/>
        <v>6.1468272126870512E-2</v>
      </c>
      <c r="G92" s="281">
        <f t="shared" si="12"/>
        <v>1.7302044944421113E-2</v>
      </c>
      <c r="H92" s="125"/>
      <c r="I92" s="281">
        <f t="shared" si="13"/>
        <v>0.1292658823189953</v>
      </c>
      <c r="J92" s="125"/>
      <c r="K92" s="281">
        <f t="shared" si="14"/>
        <v>8.800773694390715E-2</v>
      </c>
      <c r="L92" s="125"/>
      <c r="N92" s="125"/>
      <c r="O92" s="125"/>
      <c r="P92" s="125"/>
      <c r="Q92" s="125"/>
      <c r="R92" s="125"/>
      <c r="S92" s="125"/>
      <c r="T92" s="125"/>
      <c r="U92" s="125"/>
      <c r="V92" s="125"/>
      <c r="W92" s="125"/>
    </row>
    <row r="93" spans="1:23" ht="12.75">
      <c r="A93" s="268">
        <f t="shared" si="15"/>
        <v>2008</v>
      </c>
      <c r="B93" s="125"/>
      <c r="C93" s="281">
        <f t="shared" si="12"/>
        <v>0.13613253389996036</v>
      </c>
      <c r="D93" s="281">
        <f t="shared" si="12"/>
        <v>0.32814572780700679</v>
      </c>
      <c r="E93" s="281">
        <f t="shared" si="12"/>
        <v>0.22375046936161677</v>
      </c>
      <c r="F93" s="281">
        <f t="shared" si="12"/>
        <v>9.4928035190223747E-2</v>
      </c>
      <c r="G93" s="281">
        <f t="shared" si="12"/>
        <v>2.6452927016374361E-2</v>
      </c>
      <c r="H93" s="125"/>
      <c r="I93" s="281">
        <f t="shared" si="13"/>
        <v>0.16202775004824985</v>
      </c>
      <c r="J93" s="125"/>
      <c r="K93" s="281">
        <f t="shared" si="14"/>
        <v>0.11032308904649331</v>
      </c>
      <c r="L93" s="125"/>
      <c r="N93" s="125"/>
      <c r="O93" s="125"/>
      <c r="P93" s="125"/>
      <c r="Q93" s="125"/>
      <c r="R93" s="125"/>
      <c r="S93" s="125"/>
      <c r="T93" s="125"/>
      <c r="U93" s="125"/>
      <c r="V93" s="125"/>
      <c r="W93" s="125"/>
    </row>
    <row r="94" spans="1:23" ht="12.75">
      <c r="A94" s="268">
        <f t="shared" si="15"/>
        <v>2009</v>
      </c>
      <c r="B94" s="125"/>
      <c r="C94" s="281">
        <f t="shared" si="12"/>
        <v>0.1013183127710999</v>
      </c>
      <c r="D94" s="281">
        <f t="shared" si="12"/>
        <v>0.27408777275967894</v>
      </c>
      <c r="E94" s="281">
        <f t="shared" si="12"/>
        <v>0.24817870968080805</v>
      </c>
      <c r="F94" s="281">
        <f t="shared" si="12"/>
        <v>0.10226396689794057</v>
      </c>
      <c r="G94" s="281">
        <f t="shared" si="12"/>
        <v>3.0799224475527708E-2</v>
      </c>
      <c r="H94" s="125"/>
      <c r="I94" s="281">
        <f t="shared" si="13"/>
        <v>0.15239308512095559</v>
      </c>
      <c r="J94" s="125"/>
      <c r="K94" s="281">
        <f t="shared" si="14"/>
        <v>0.10416865765782986</v>
      </c>
      <c r="L94" s="125"/>
      <c r="N94" s="125"/>
      <c r="O94" s="125"/>
      <c r="P94" s="125"/>
      <c r="Q94" s="125"/>
      <c r="R94" s="125"/>
      <c r="S94" s="125"/>
      <c r="T94" s="125"/>
      <c r="U94" s="125"/>
      <c r="V94" s="125"/>
      <c r="W94" s="125"/>
    </row>
    <row r="95" spans="1:23" ht="12.75">
      <c r="A95" s="268">
        <f t="shared" si="15"/>
        <v>2010</v>
      </c>
      <c r="B95" s="125"/>
      <c r="C95" s="282">
        <f t="shared" ref="C95:G104" si="16">1000*C17/C71</f>
        <v>9.4814520916812653E-2</v>
      </c>
      <c r="D95" s="282">
        <f t="shared" si="16"/>
        <v>0.24452588557099833</v>
      </c>
      <c r="E95" s="282">
        <f t="shared" si="16"/>
        <v>0.21246582729217681</v>
      </c>
      <c r="F95" s="282">
        <f t="shared" si="16"/>
        <v>9.7741653377231341E-2</v>
      </c>
      <c r="G95" s="282">
        <f t="shared" si="16"/>
        <v>3.036818386113237E-2</v>
      </c>
      <c r="H95" s="125"/>
      <c r="I95" s="281">
        <f t="shared" si="13"/>
        <v>0.13621816929023806</v>
      </c>
      <c r="J95" s="125"/>
      <c r="K95" s="282">
        <f t="shared" si="14"/>
        <v>9.2166774352932232E-2</v>
      </c>
      <c r="L95" s="125"/>
      <c r="N95" s="125"/>
      <c r="O95" s="125"/>
      <c r="P95" s="125"/>
      <c r="Q95" s="125"/>
      <c r="R95" s="125"/>
      <c r="S95" s="125"/>
      <c r="T95" s="125"/>
      <c r="U95" s="125"/>
      <c r="V95" s="125"/>
      <c r="W95" s="125"/>
    </row>
    <row r="96" spans="1:23" ht="12.75">
      <c r="A96" s="268">
        <f t="shared" si="15"/>
        <v>2011</v>
      </c>
      <c r="B96" s="125"/>
      <c r="C96" s="282">
        <f t="shared" si="16"/>
        <v>8.3765278136829144E-2</v>
      </c>
      <c r="D96" s="282">
        <f t="shared" si="16"/>
        <v>0.27457154155505981</v>
      </c>
      <c r="E96" s="282">
        <f t="shared" si="16"/>
        <v>0.29050447746877417</v>
      </c>
      <c r="F96" s="282">
        <f t="shared" si="16"/>
        <v>0.11927632263483935</v>
      </c>
      <c r="G96" s="282">
        <f t="shared" si="16"/>
        <v>3.8899619531798192E-2</v>
      </c>
      <c r="H96" s="125"/>
      <c r="I96" s="281">
        <f t="shared" si="13"/>
        <v>0.1617455443892894</v>
      </c>
      <c r="J96" s="125"/>
      <c r="K96" s="282">
        <f t="shared" si="14"/>
        <v>0.11019075831619464</v>
      </c>
      <c r="L96" s="125"/>
      <c r="N96" s="125"/>
      <c r="O96" s="125"/>
      <c r="P96" s="125"/>
      <c r="Q96" s="125"/>
      <c r="R96" s="125"/>
      <c r="S96" s="125"/>
      <c r="T96" s="125"/>
      <c r="U96" s="125"/>
      <c r="V96" s="125"/>
      <c r="W96" s="125"/>
    </row>
    <row r="97" spans="1:23" ht="12.75">
      <c r="A97" s="268">
        <f t="shared" si="15"/>
        <v>2012</v>
      </c>
      <c r="B97" s="125"/>
      <c r="C97" s="282">
        <f t="shared" si="16"/>
        <v>6.6640300286987905E-2</v>
      </c>
      <c r="D97" s="282">
        <f t="shared" si="16"/>
        <v>0.25137114876614985</v>
      </c>
      <c r="E97" s="282">
        <f t="shared" si="16"/>
        <v>0.28128798801345661</v>
      </c>
      <c r="F97" s="282">
        <f t="shared" si="16"/>
        <v>0.14465900099751816</v>
      </c>
      <c r="G97" s="282">
        <f t="shared" si="16"/>
        <v>5.1365801555779481E-2</v>
      </c>
      <c r="H97" s="125"/>
      <c r="I97" s="281">
        <f t="shared" si="13"/>
        <v>0.15983506153225527</v>
      </c>
      <c r="J97" s="125"/>
      <c r="K97" s="282">
        <f t="shared" si="14"/>
        <v>0.10934206564287866</v>
      </c>
      <c r="L97" s="125"/>
      <c r="N97" s="125"/>
      <c r="O97" s="125"/>
      <c r="P97" s="125"/>
      <c r="Q97" s="125"/>
      <c r="R97" s="125"/>
      <c r="S97" s="125"/>
      <c r="T97" s="125"/>
      <c r="U97" s="125"/>
      <c r="V97" s="125"/>
      <c r="W97" s="125"/>
    </row>
    <row r="98" spans="1:23" ht="12.75">
      <c r="A98" s="268">
        <f t="shared" si="15"/>
        <v>2013</v>
      </c>
      <c r="B98" s="125"/>
      <c r="C98" s="282">
        <f t="shared" si="16"/>
        <v>4.6798951703481841E-2</v>
      </c>
      <c r="D98" s="282">
        <f t="shared" si="16"/>
        <v>0.19919628628836694</v>
      </c>
      <c r="E98" s="282">
        <f t="shared" si="16"/>
        <v>0.26729189727856173</v>
      </c>
      <c r="F98" s="282">
        <f t="shared" si="16"/>
        <v>0.15620060155975674</v>
      </c>
      <c r="G98" s="282">
        <f t="shared" si="16"/>
        <v>5.8758744129775463E-2</v>
      </c>
      <c r="H98" s="125"/>
      <c r="I98" s="281">
        <f t="shared" si="13"/>
        <v>0.14678670305163322</v>
      </c>
      <c r="J98" s="125"/>
      <c r="K98" s="282">
        <f t="shared" si="14"/>
        <v>9.891698106124594E-2</v>
      </c>
      <c r="L98" s="125"/>
      <c r="N98" s="125"/>
      <c r="O98" s="125"/>
      <c r="P98" s="125"/>
      <c r="Q98" s="125"/>
      <c r="R98" s="125"/>
      <c r="S98" s="125"/>
      <c r="T98" s="125"/>
      <c r="U98" s="125"/>
      <c r="V98" s="125"/>
      <c r="W98" s="125"/>
    </row>
    <row r="99" spans="1:23" ht="12.75">
      <c r="A99" s="268">
        <f t="shared" si="15"/>
        <v>2014</v>
      </c>
      <c r="B99" s="352"/>
      <c r="C99" s="282">
        <f t="shared" si="16"/>
        <v>6.7965698007718539E-2</v>
      </c>
      <c r="D99" s="282">
        <f t="shared" si="16"/>
        <v>0.2238891107181564</v>
      </c>
      <c r="E99" s="282">
        <f t="shared" si="16"/>
        <v>0.31516102064822554</v>
      </c>
      <c r="F99" s="282">
        <f t="shared" si="16"/>
        <v>0.18446666076705726</v>
      </c>
      <c r="G99" s="282">
        <f t="shared" si="16"/>
        <v>5.5185744776370955E-2</v>
      </c>
      <c r="H99" s="352"/>
      <c r="I99" s="281">
        <f t="shared" si="13"/>
        <v>0.17041557297770449</v>
      </c>
      <c r="J99" s="352"/>
      <c r="K99" s="282">
        <f t="shared" si="14"/>
        <v>0.11481786221856534</v>
      </c>
      <c r="L99" s="352"/>
      <c r="N99" s="352"/>
      <c r="O99" s="352"/>
      <c r="P99" s="352"/>
      <c r="Q99" s="352"/>
      <c r="R99" s="352"/>
      <c r="S99" s="352"/>
      <c r="T99" s="352"/>
      <c r="U99" s="352"/>
      <c r="V99" s="352"/>
      <c r="W99" s="352"/>
    </row>
    <row r="100" spans="1:23" ht="12.75">
      <c r="A100" s="268">
        <f t="shared" si="15"/>
        <v>2015</v>
      </c>
      <c r="B100" s="512"/>
      <c r="C100" s="282">
        <f t="shared" si="16"/>
        <v>4.4665921242069938E-2</v>
      </c>
      <c r="D100" s="282">
        <f t="shared" si="16"/>
        <v>0.22900141334614618</v>
      </c>
      <c r="E100" s="282">
        <f t="shared" si="16"/>
        <v>0.37166287043145729</v>
      </c>
      <c r="F100" s="282">
        <f t="shared" si="16"/>
        <v>0.2284327639989964</v>
      </c>
      <c r="G100" s="282">
        <f t="shared" si="16"/>
        <v>8.9729898296308716E-2</v>
      </c>
      <c r="H100" s="512"/>
      <c r="I100" s="281">
        <f t="shared" si="13"/>
        <v>0.19409619362085601</v>
      </c>
      <c r="J100" s="512"/>
      <c r="K100" s="282">
        <f t="shared" si="14"/>
        <v>0.13139772938767913</v>
      </c>
      <c r="L100" s="512"/>
      <c r="N100" s="512"/>
      <c r="O100" s="512"/>
      <c r="P100" s="512"/>
      <c r="Q100" s="512"/>
      <c r="R100" s="512"/>
      <c r="S100" s="512"/>
      <c r="T100" s="512"/>
      <c r="U100" s="512"/>
      <c r="V100" s="512"/>
      <c r="W100" s="512"/>
    </row>
    <row r="101" spans="1:23" ht="12.75">
      <c r="A101" s="268">
        <f t="shared" si="15"/>
        <v>2016</v>
      </c>
      <c r="B101" s="634"/>
      <c r="C101" s="282">
        <f t="shared" si="16"/>
        <v>6.3384075807354667E-2</v>
      </c>
      <c r="D101" s="282">
        <f t="shared" si="16"/>
        <v>0.27409071438507954</v>
      </c>
      <c r="E101" s="282">
        <f t="shared" si="16"/>
        <v>0.4914403711501959</v>
      </c>
      <c r="F101" s="282">
        <f t="shared" si="16"/>
        <v>0.26785423722873503</v>
      </c>
      <c r="G101" s="282">
        <f t="shared" si="16"/>
        <v>9.5324341070492355E-2</v>
      </c>
      <c r="H101" s="634"/>
      <c r="I101" s="281">
        <f t="shared" si="13"/>
        <v>0.23918519082634535</v>
      </c>
      <c r="J101" s="634"/>
      <c r="K101" s="282">
        <f t="shared" si="14"/>
        <v>0.16060095842507446</v>
      </c>
      <c r="L101" s="634"/>
      <c r="N101" s="634"/>
      <c r="O101" s="634"/>
      <c r="P101" s="634"/>
      <c r="Q101" s="634"/>
      <c r="R101" s="634"/>
      <c r="S101" s="634"/>
      <c r="T101" s="634"/>
      <c r="U101" s="634"/>
      <c r="V101" s="634"/>
      <c r="W101" s="634"/>
    </row>
    <row r="102" spans="1:23" ht="12.75">
      <c r="A102" s="268">
        <f t="shared" si="15"/>
        <v>2017</v>
      </c>
      <c r="B102" s="721"/>
      <c r="C102" s="282">
        <f t="shared" si="16"/>
        <v>5.5671624018594323E-2</v>
      </c>
      <c r="D102" s="282">
        <f t="shared" si="16"/>
        <v>0.25090597400342862</v>
      </c>
      <c r="E102" s="282">
        <f t="shared" si="16"/>
        <v>0.54209846315085697</v>
      </c>
      <c r="F102" s="282">
        <f t="shared" si="16"/>
        <v>0.33833300299576202</v>
      </c>
      <c r="G102" s="282">
        <f t="shared" si="16"/>
        <v>9.0408632894333499E-2</v>
      </c>
      <c r="H102" s="721"/>
      <c r="I102" s="281">
        <f t="shared" si="13"/>
        <v>0.25732234259721953</v>
      </c>
      <c r="J102" s="721"/>
      <c r="K102" s="282">
        <f t="shared" si="14"/>
        <v>0.17217224598141867</v>
      </c>
      <c r="L102" s="721"/>
      <c r="N102" s="721"/>
      <c r="O102" s="721"/>
      <c r="P102" s="721"/>
      <c r="Q102" s="721"/>
      <c r="R102" s="721"/>
      <c r="S102" s="721"/>
      <c r="T102" s="721"/>
      <c r="U102" s="721"/>
      <c r="V102" s="721"/>
      <c r="W102" s="721"/>
    </row>
    <row r="103" spans="1:23" ht="12.75">
      <c r="A103" s="268">
        <f t="shared" si="15"/>
        <v>2018</v>
      </c>
      <c r="B103" s="770"/>
      <c r="C103" s="282">
        <f t="shared" si="16"/>
        <v>0.10075757098685743</v>
      </c>
      <c r="D103" s="282">
        <f t="shared" si="16"/>
        <v>0.29182434595036566</v>
      </c>
      <c r="E103" s="282">
        <f t="shared" si="16"/>
        <v>0.66414332273007981</v>
      </c>
      <c r="F103" s="282">
        <f t="shared" si="16"/>
        <v>0.4428902633464018</v>
      </c>
      <c r="G103" s="282">
        <f t="shared" si="16"/>
        <v>0.12448718196982984</v>
      </c>
      <c r="H103" s="770"/>
      <c r="I103" s="281">
        <f t="shared" si="13"/>
        <v>0.3265425823652906</v>
      </c>
      <c r="J103" s="770"/>
      <c r="K103" s="282">
        <f t="shared" si="14"/>
        <v>0.21827476508339311</v>
      </c>
      <c r="L103" s="770"/>
      <c r="N103" s="770"/>
      <c r="O103" s="770"/>
      <c r="P103" s="770"/>
      <c r="Q103" s="770"/>
      <c r="R103" s="770"/>
      <c r="S103" s="770"/>
      <c r="T103" s="770"/>
      <c r="U103" s="770"/>
      <c r="V103" s="770"/>
      <c r="W103" s="770"/>
    </row>
    <row r="105" spans="1:23">
      <c r="A105" s="1293" t="s">
        <v>704</v>
      </c>
      <c r="B105" s="1294"/>
    </row>
    <row r="107" spans="1:23" ht="81.75" customHeight="1"/>
  </sheetData>
  <mergeCells count="28">
    <mergeCell ref="A105:B105"/>
    <mergeCell ref="A3:A4"/>
    <mergeCell ref="B3:F3"/>
    <mergeCell ref="R1:T1"/>
    <mergeCell ref="A6:B6"/>
    <mergeCell ref="A57:H57"/>
    <mergeCell ref="A81:E81"/>
    <mergeCell ref="I28:T28"/>
    <mergeCell ref="A1:G1"/>
    <mergeCell ref="K4:K5"/>
    <mergeCell ref="P9:T9"/>
    <mergeCell ref="P10:T10"/>
    <mergeCell ref="P11:T11"/>
    <mergeCell ref="A28:G28"/>
    <mergeCell ref="I1:J1"/>
    <mergeCell ref="I29:T29"/>
    <mergeCell ref="T31:T32"/>
    <mergeCell ref="I58:I60"/>
    <mergeCell ref="K58:K60"/>
    <mergeCell ref="B4:B5"/>
    <mergeCell ref="C4:C5"/>
    <mergeCell ref="D4:D5"/>
    <mergeCell ref="E4:E5"/>
    <mergeCell ref="F4:F5"/>
    <mergeCell ref="G4:G5"/>
    <mergeCell ref="H4:H5"/>
    <mergeCell ref="I4:I5"/>
    <mergeCell ref="M4:M5"/>
  </mergeCells>
  <phoneticPr fontId="22" type="noConversion"/>
  <hyperlinks>
    <hyperlink ref="I1" location="Contents!A1" display="back to contents"/>
  </hyperlinks>
  <pageMargins left="0.74803149606299213" right="0.74803149606299213" top="0.43307086614173229" bottom="0.47244094488188981" header="0.31496062992125984" footer="0.31496062992125984"/>
  <pageSetup paperSize="9" scale="80" fitToHeight="2" orientation="landscape" r:id="rId1"/>
  <headerFooter alignWithMargins="0"/>
  <ignoredErrors>
    <ignoredError sqref="K7:K24" formulaRange="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U39"/>
  <sheetViews>
    <sheetView showGridLines="0" zoomScaleNormal="100" workbookViewId="0">
      <selection sqref="A1:Q3"/>
    </sheetView>
  </sheetViews>
  <sheetFormatPr defaultColWidth="9.1640625" defaultRowHeight="12.75"/>
  <cols>
    <col min="1" max="1" width="9.1640625" style="125"/>
    <col min="2" max="2" width="14.1640625" style="125" customWidth="1"/>
    <col min="3" max="6" width="9.1640625" style="125"/>
    <col min="7" max="7" width="9.1640625" style="512"/>
    <col min="8" max="8" width="9.1640625" style="125"/>
    <col min="9" max="9" width="3.83203125" style="125" customWidth="1"/>
    <col min="10" max="17" width="9.1640625" style="125"/>
    <col min="18" max="18" width="2.83203125" style="352" customWidth="1"/>
    <col min="19" max="16384" width="9.1640625" style="125"/>
  </cols>
  <sheetData>
    <row r="1" spans="1:21" ht="18" customHeight="1">
      <c r="A1" s="1349" t="s">
        <v>327</v>
      </c>
      <c r="B1" s="1349"/>
      <c r="C1" s="1349"/>
      <c r="D1" s="1349"/>
      <c r="E1" s="1349"/>
      <c r="F1" s="1349"/>
      <c r="G1" s="1349"/>
      <c r="H1" s="1349"/>
      <c r="I1" s="1349"/>
      <c r="J1" s="1349"/>
      <c r="K1" s="1349"/>
      <c r="L1" s="1349"/>
      <c r="M1" s="1349"/>
      <c r="N1" s="1349"/>
      <c r="O1" s="1349"/>
      <c r="P1" s="1349"/>
      <c r="Q1" s="1349"/>
      <c r="R1" s="355"/>
      <c r="S1" s="1013" t="s">
        <v>1376</v>
      </c>
      <c r="T1" s="1013"/>
      <c r="U1" s="944"/>
    </row>
    <row r="2" spans="1:21" s="935" customFormat="1" ht="18" customHeight="1">
      <c r="A2" s="1349"/>
      <c r="B2" s="1349"/>
      <c r="C2" s="1349"/>
      <c r="D2" s="1349"/>
      <c r="E2" s="1349"/>
      <c r="F2" s="1349"/>
      <c r="G2" s="1349"/>
      <c r="H2" s="1349"/>
      <c r="I2" s="1349"/>
      <c r="J2" s="1349"/>
      <c r="K2" s="1349"/>
      <c r="L2" s="1349"/>
      <c r="M2" s="1349"/>
      <c r="N2" s="1349"/>
      <c r="O2" s="1349"/>
      <c r="P2" s="1349"/>
      <c r="Q2" s="1349"/>
      <c r="R2" s="355"/>
      <c r="S2" s="888"/>
      <c r="T2" s="888"/>
      <c r="U2" s="888"/>
    </row>
    <row r="3" spans="1:21" s="935" customFormat="1" ht="18" customHeight="1">
      <c r="A3" s="1349"/>
      <c r="B3" s="1349"/>
      <c r="C3" s="1349"/>
      <c r="D3" s="1349"/>
      <c r="E3" s="1349"/>
      <c r="F3" s="1349"/>
      <c r="G3" s="1349"/>
      <c r="H3" s="1349"/>
      <c r="I3" s="1349"/>
      <c r="J3" s="1349"/>
      <c r="K3" s="1349"/>
      <c r="L3" s="1349"/>
      <c r="M3" s="1349"/>
      <c r="N3" s="1349"/>
      <c r="O3" s="1349"/>
      <c r="P3" s="1349"/>
      <c r="Q3" s="1349"/>
      <c r="R3" s="355"/>
      <c r="S3" s="888"/>
      <c r="T3" s="888"/>
      <c r="U3" s="888"/>
    </row>
    <row r="4" spans="1:21" s="699" customFormat="1" ht="15" customHeight="1">
      <c r="A4" s="700"/>
      <c r="B4" s="700"/>
      <c r="C4" s="700"/>
      <c r="D4" s="700"/>
      <c r="E4" s="700"/>
      <c r="F4" s="700"/>
      <c r="G4" s="700"/>
      <c r="H4" s="700"/>
      <c r="I4" s="700"/>
      <c r="J4" s="700"/>
      <c r="K4" s="700"/>
      <c r="L4" s="700"/>
      <c r="M4" s="700"/>
      <c r="N4" s="700"/>
      <c r="O4" s="700"/>
      <c r="P4" s="700"/>
      <c r="Q4" s="700"/>
      <c r="R4" s="355"/>
      <c r="S4" s="691"/>
      <c r="T4" s="691"/>
      <c r="U4" s="691"/>
    </row>
    <row r="5" spans="1:21" ht="13.15" customHeight="1">
      <c r="A5" s="1348" t="s">
        <v>517</v>
      </c>
      <c r="B5" s="1348"/>
      <c r="C5" s="1348"/>
      <c r="D5" s="1348"/>
      <c r="E5" s="1348"/>
      <c r="F5" s="1348"/>
      <c r="G5" s="1348"/>
      <c r="H5" s="1348"/>
      <c r="I5" s="1348"/>
      <c r="J5" s="1348"/>
      <c r="K5" s="1348"/>
      <c r="L5" s="1348"/>
      <c r="M5" s="1348"/>
      <c r="N5" s="1348"/>
      <c r="O5" s="283"/>
    </row>
    <row r="6" spans="1:21">
      <c r="A6" s="1350" t="s">
        <v>765</v>
      </c>
      <c r="B6" s="1350"/>
      <c r="C6" s="1350"/>
      <c r="D6" s="1350"/>
      <c r="E6" s="1350"/>
      <c r="F6" s="1350"/>
      <c r="G6" s="1350"/>
      <c r="H6" s="1350"/>
      <c r="I6" s="1350"/>
      <c r="J6" s="1350"/>
      <c r="K6" s="1350"/>
      <c r="L6" s="1350"/>
      <c r="M6" s="1350"/>
      <c r="N6" s="1350"/>
    </row>
    <row r="7" spans="1:21" ht="13.15" customHeight="1">
      <c r="A7" s="1348" t="s">
        <v>328</v>
      </c>
      <c r="B7" s="1348"/>
      <c r="C7" s="1348"/>
      <c r="D7" s="1348"/>
      <c r="E7" s="1348"/>
      <c r="F7" s="1348"/>
      <c r="G7" s="1348"/>
      <c r="H7" s="1348"/>
      <c r="I7" s="1348"/>
      <c r="J7" s="1348"/>
      <c r="K7" s="1348"/>
      <c r="L7" s="1348"/>
      <c r="M7" s="1348"/>
      <c r="N7" s="1348"/>
      <c r="O7" s="937"/>
      <c r="P7" s="937"/>
    </row>
    <row r="8" spans="1:21">
      <c r="A8" s="284"/>
      <c r="B8" s="284"/>
      <c r="C8" s="284"/>
      <c r="D8" s="284"/>
      <c r="E8" s="284"/>
      <c r="F8" s="284"/>
      <c r="G8" s="284"/>
      <c r="H8" s="284"/>
    </row>
    <row r="9" spans="1:21" ht="15" customHeight="1">
      <c r="A9" s="1348" t="s">
        <v>329</v>
      </c>
      <c r="B9" s="1348"/>
      <c r="C9" s="1348"/>
      <c r="D9" s="1348"/>
      <c r="E9" s="1348"/>
      <c r="F9" s="1348"/>
      <c r="G9" s="1348"/>
      <c r="H9" s="1348"/>
      <c r="I9" s="1348"/>
      <c r="J9" s="1348"/>
      <c r="K9" s="1348"/>
      <c r="L9" s="1348"/>
      <c r="M9" s="1348"/>
      <c r="N9" s="1348"/>
      <c r="O9" s="937"/>
      <c r="P9" s="937"/>
    </row>
    <row r="10" spans="1:21">
      <c r="A10" s="283"/>
      <c r="B10" s="283"/>
      <c r="C10" s="285"/>
      <c r="D10" s="285"/>
      <c r="E10" s="285"/>
      <c r="F10" s="285"/>
      <c r="G10" s="285"/>
      <c r="H10" s="285"/>
    </row>
    <row r="11" spans="1:21">
      <c r="A11" s="283"/>
      <c r="B11" s="283"/>
      <c r="C11" s="286"/>
      <c r="D11" s="286"/>
      <c r="E11" s="286"/>
      <c r="F11" s="286"/>
      <c r="G11" s="286"/>
      <c r="H11" s="286" t="s">
        <v>103</v>
      </c>
      <c r="J11" s="1332" t="s">
        <v>330</v>
      </c>
      <c r="K11" s="1332"/>
      <c r="L11" s="1332"/>
      <c r="M11" s="1332"/>
      <c r="N11" s="1332"/>
    </row>
    <row r="12" spans="1:21">
      <c r="A12" s="283"/>
      <c r="B12" s="283"/>
      <c r="C12" s="286">
        <v>2013</v>
      </c>
      <c r="D12" s="286">
        <v>2014</v>
      </c>
      <c r="E12" s="286">
        <v>2015</v>
      </c>
      <c r="F12" s="286">
        <v>2016</v>
      </c>
      <c r="G12" s="286">
        <v>2017</v>
      </c>
      <c r="H12" s="286"/>
      <c r="J12" s="29"/>
    </row>
    <row r="13" spans="1:21">
      <c r="A13" s="283" t="s">
        <v>103</v>
      </c>
      <c r="B13" s="283"/>
      <c r="C13" s="285">
        <v>527</v>
      </c>
      <c r="D13" s="285">
        <v>614</v>
      </c>
      <c r="E13" s="285">
        <v>706</v>
      </c>
      <c r="F13" s="285">
        <v>868</v>
      </c>
      <c r="G13" s="285">
        <v>934</v>
      </c>
      <c r="H13" s="688">
        <f>SUM(C13:G13)</f>
        <v>3649</v>
      </c>
      <c r="I13" s="681"/>
      <c r="J13" s="450">
        <f>H13/5</f>
        <v>729.8</v>
      </c>
    </row>
    <row r="14" spans="1:21">
      <c r="A14" s="283"/>
      <c r="B14" s="283"/>
      <c r="C14" s="285"/>
      <c r="D14" s="285"/>
      <c r="E14" s="285"/>
      <c r="F14" s="285"/>
      <c r="G14" s="285"/>
      <c r="H14" s="688"/>
      <c r="I14" s="681"/>
      <c r="J14" s="450"/>
    </row>
    <row r="15" spans="1:21">
      <c r="A15" s="283" t="s">
        <v>84</v>
      </c>
      <c r="B15" s="283"/>
      <c r="C15" s="176"/>
      <c r="D15" s="176"/>
      <c r="E15" s="176"/>
      <c r="F15" s="285"/>
      <c r="G15" s="285"/>
      <c r="H15" s="688"/>
      <c r="I15" s="681"/>
      <c r="J15" s="450"/>
    </row>
    <row r="16" spans="1:21">
      <c r="A16" s="283" t="s">
        <v>198</v>
      </c>
      <c r="B16" s="283"/>
      <c r="C16" s="285">
        <v>134</v>
      </c>
      <c r="D16" s="285">
        <v>161</v>
      </c>
      <c r="E16" s="285">
        <v>222</v>
      </c>
      <c r="F16" s="285">
        <v>275</v>
      </c>
      <c r="G16" s="285">
        <v>282</v>
      </c>
      <c r="H16" s="688">
        <f t="shared" ref="H16:H17" si="0">SUM(C16:G16)</f>
        <v>1074</v>
      </c>
      <c r="I16" s="681"/>
      <c r="J16" s="450">
        <f>H16/5</f>
        <v>214.8</v>
      </c>
    </row>
    <row r="17" spans="1:10">
      <c r="A17" s="283" t="s">
        <v>83</v>
      </c>
      <c r="B17" s="283"/>
      <c r="C17" s="285">
        <v>393</v>
      </c>
      <c r="D17" s="285">
        <v>453</v>
      </c>
      <c r="E17" s="285">
        <v>484</v>
      </c>
      <c r="F17" s="285">
        <v>593</v>
      </c>
      <c r="G17" s="285">
        <v>652</v>
      </c>
      <c r="H17" s="688">
        <f t="shared" si="0"/>
        <v>2575</v>
      </c>
      <c r="I17" s="681"/>
      <c r="J17" s="450">
        <f>H17/5</f>
        <v>515</v>
      </c>
    </row>
    <row r="18" spans="1:10">
      <c r="A18" s="283"/>
      <c r="B18" s="283"/>
      <c r="C18" s="285"/>
      <c r="D18" s="285"/>
      <c r="E18" s="285"/>
      <c r="F18" s="285"/>
      <c r="G18" s="285"/>
      <c r="H18" s="688"/>
      <c r="I18" s="681"/>
      <c r="J18" s="450"/>
    </row>
    <row r="19" spans="1:10">
      <c r="A19" s="1348" t="s">
        <v>102</v>
      </c>
      <c r="B19" s="1348"/>
      <c r="C19" s="176"/>
      <c r="D19" s="176"/>
      <c r="E19" s="176"/>
      <c r="F19" s="285"/>
      <c r="G19" s="285"/>
      <c r="H19" s="688"/>
      <c r="I19" s="681"/>
      <c r="J19" s="450"/>
    </row>
    <row r="20" spans="1:10">
      <c r="A20" s="283" t="s">
        <v>104</v>
      </c>
      <c r="B20" s="283"/>
      <c r="C20" s="285">
        <v>0</v>
      </c>
      <c r="D20" s="285">
        <v>1</v>
      </c>
      <c r="E20" s="285">
        <v>0</v>
      </c>
      <c r="F20" s="285">
        <v>0</v>
      </c>
      <c r="G20" s="285">
        <v>3</v>
      </c>
      <c r="H20" s="688">
        <f t="shared" ref="H20:H24" si="1">SUM(C20:G20)</f>
        <v>4</v>
      </c>
      <c r="I20" s="681"/>
      <c r="J20" s="450"/>
    </row>
    <row r="21" spans="1:10">
      <c r="A21" s="283" t="s">
        <v>105</v>
      </c>
      <c r="B21" s="283"/>
      <c r="C21" s="285">
        <v>32</v>
      </c>
      <c r="D21" s="285">
        <v>46</v>
      </c>
      <c r="E21" s="285">
        <v>30</v>
      </c>
      <c r="F21" s="285">
        <v>42</v>
      </c>
      <c r="G21" s="285">
        <v>36</v>
      </c>
      <c r="H21" s="688">
        <f t="shared" si="1"/>
        <v>186</v>
      </c>
      <c r="I21" s="681"/>
      <c r="J21" s="450">
        <f>H21/5</f>
        <v>37.200000000000003</v>
      </c>
    </row>
    <row r="22" spans="1:10">
      <c r="A22" s="283" t="s">
        <v>40</v>
      </c>
      <c r="B22" s="283"/>
      <c r="C22" s="285">
        <v>138</v>
      </c>
      <c r="D22" s="285">
        <v>157</v>
      </c>
      <c r="E22" s="285">
        <v>163</v>
      </c>
      <c r="F22" s="285">
        <v>199</v>
      </c>
      <c r="G22" s="285">
        <v>185</v>
      </c>
      <c r="H22" s="688">
        <f t="shared" si="1"/>
        <v>842</v>
      </c>
      <c r="I22" s="681"/>
      <c r="J22" s="450">
        <f>H22/5</f>
        <v>168.4</v>
      </c>
    </row>
    <row r="23" spans="1:10">
      <c r="A23" s="283" t="s">
        <v>6</v>
      </c>
      <c r="B23" s="283"/>
      <c r="C23" s="285">
        <v>348</v>
      </c>
      <c r="D23" s="285">
        <v>398</v>
      </c>
      <c r="E23" s="285">
        <v>493</v>
      </c>
      <c r="F23" s="285">
        <v>607</v>
      </c>
      <c r="G23" s="285">
        <v>692</v>
      </c>
      <c r="H23" s="688">
        <f t="shared" si="1"/>
        <v>2538</v>
      </c>
      <c r="I23" s="681"/>
      <c r="J23" s="450">
        <f>H23/5</f>
        <v>507.6</v>
      </c>
    </row>
    <row r="24" spans="1:10">
      <c r="A24" s="283" t="s">
        <v>107</v>
      </c>
      <c r="B24" s="283"/>
      <c r="C24" s="285">
        <v>9</v>
      </c>
      <c r="D24" s="285">
        <v>12</v>
      </c>
      <c r="E24" s="285">
        <v>20</v>
      </c>
      <c r="F24" s="285">
        <v>20</v>
      </c>
      <c r="G24" s="285">
        <v>18</v>
      </c>
      <c r="H24" s="688">
        <f t="shared" si="1"/>
        <v>79</v>
      </c>
      <c r="I24" s="681"/>
      <c r="J24" s="450"/>
    </row>
    <row r="25" spans="1:10">
      <c r="A25" s="283"/>
      <c r="B25" s="283"/>
      <c r="C25" s="285"/>
      <c r="D25" s="285"/>
      <c r="E25" s="285"/>
      <c r="F25" s="285"/>
      <c r="G25" s="285"/>
      <c r="H25" s="688"/>
      <c r="I25" s="681"/>
      <c r="J25" s="450"/>
    </row>
    <row r="26" spans="1:10">
      <c r="A26" s="283" t="s">
        <v>84</v>
      </c>
      <c r="B26" s="514" t="s">
        <v>102</v>
      </c>
      <c r="C26" s="176"/>
      <c r="D26" s="176"/>
      <c r="E26" s="176"/>
      <c r="F26" s="285"/>
      <c r="G26" s="285"/>
      <c r="H26" s="688"/>
      <c r="I26" s="681"/>
      <c r="J26" s="450"/>
    </row>
    <row r="27" spans="1:10">
      <c r="A27" s="283" t="s">
        <v>198</v>
      </c>
      <c r="B27" s="283" t="s">
        <v>104</v>
      </c>
      <c r="C27" s="285">
        <v>0</v>
      </c>
      <c r="D27" s="285">
        <v>1</v>
      </c>
      <c r="E27" s="285">
        <v>0</v>
      </c>
      <c r="F27" s="688">
        <v>0</v>
      </c>
      <c r="G27" s="688">
        <v>1</v>
      </c>
      <c r="H27" s="688">
        <f t="shared" ref="H27:H31" si="2">SUM(C27:G27)</f>
        <v>2</v>
      </c>
      <c r="I27" s="681"/>
      <c r="J27" s="450"/>
    </row>
    <row r="28" spans="1:10">
      <c r="A28" s="283"/>
      <c r="B28" s="283" t="s">
        <v>105</v>
      </c>
      <c r="C28" s="285">
        <v>4</v>
      </c>
      <c r="D28" s="285">
        <v>9</v>
      </c>
      <c r="E28" s="285">
        <v>6</v>
      </c>
      <c r="F28" s="688">
        <v>17</v>
      </c>
      <c r="G28" s="688">
        <v>7</v>
      </c>
      <c r="H28" s="688">
        <f t="shared" si="2"/>
        <v>43</v>
      </c>
      <c r="I28" s="681"/>
      <c r="J28" s="450">
        <f>H28/5</f>
        <v>8.6</v>
      </c>
    </row>
    <row r="29" spans="1:10">
      <c r="A29" s="283"/>
      <c r="B29" s="283" t="s">
        <v>40</v>
      </c>
      <c r="C29" s="285">
        <v>31</v>
      </c>
      <c r="D29" s="285">
        <v>40</v>
      </c>
      <c r="E29" s="285">
        <v>45</v>
      </c>
      <c r="F29" s="688">
        <v>48</v>
      </c>
      <c r="G29" s="688">
        <v>37</v>
      </c>
      <c r="H29" s="688">
        <f t="shared" si="2"/>
        <v>201</v>
      </c>
      <c r="I29" s="681"/>
      <c r="J29" s="450">
        <f>H29/5</f>
        <v>40.200000000000003</v>
      </c>
    </row>
    <row r="30" spans="1:10">
      <c r="A30" s="283"/>
      <c r="B30" s="283" t="s">
        <v>6</v>
      </c>
      <c r="C30" s="285">
        <v>96</v>
      </c>
      <c r="D30" s="285">
        <v>106</v>
      </c>
      <c r="E30" s="285">
        <v>166</v>
      </c>
      <c r="F30" s="688">
        <v>202</v>
      </c>
      <c r="G30" s="688">
        <v>229</v>
      </c>
      <c r="H30" s="688">
        <f t="shared" si="2"/>
        <v>799</v>
      </c>
      <c r="I30" s="681"/>
      <c r="J30" s="450">
        <f>H30/5</f>
        <v>159.80000000000001</v>
      </c>
    </row>
    <row r="31" spans="1:10">
      <c r="A31" s="283"/>
      <c r="B31" s="283" t="s">
        <v>107</v>
      </c>
      <c r="C31" s="285">
        <v>3</v>
      </c>
      <c r="D31" s="285">
        <v>5</v>
      </c>
      <c r="E31" s="285">
        <v>5</v>
      </c>
      <c r="F31" s="688">
        <v>8</v>
      </c>
      <c r="G31" s="688">
        <v>8</v>
      </c>
      <c r="H31" s="688">
        <f t="shared" si="2"/>
        <v>29</v>
      </c>
      <c r="I31" s="681"/>
      <c r="J31" s="450"/>
    </row>
    <row r="32" spans="1:10">
      <c r="A32" s="283"/>
      <c r="B32" s="283"/>
      <c r="C32" s="285"/>
      <c r="D32" s="285"/>
      <c r="E32" s="285"/>
      <c r="F32" s="688"/>
      <c r="G32" s="688"/>
      <c r="H32" s="688"/>
      <c r="I32" s="681"/>
      <c r="J32" s="450"/>
    </row>
    <row r="33" spans="1:10">
      <c r="A33" s="283" t="s">
        <v>83</v>
      </c>
      <c r="B33" s="283" t="s">
        <v>104</v>
      </c>
      <c r="C33" s="285">
        <v>0</v>
      </c>
      <c r="D33" s="285">
        <v>0</v>
      </c>
      <c r="E33" s="285">
        <v>0</v>
      </c>
      <c r="F33" s="688">
        <v>0</v>
      </c>
      <c r="G33" s="688">
        <v>2</v>
      </c>
      <c r="H33" s="688">
        <f t="shared" ref="H33:H37" si="3">SUM(C33:G33)</f>
        <v>2</v>
      </c>
      <c r="I33" s="681"/>
      <c r="J33" s="450"/>
    </row>
    <row r="34" spans="1:10">
      <c r="A34" s="283"/>
      <c r="B34" s="283" t="s">
        <v>105</v>
      </c>
      <c r="C34" s="285">
        <v>28</v>
      </c>
      <c r="D34" s="285">
        <v>37</v>
      </c>
      <c r="E34" s="285">
        <v>24</v>
      </c>
      <c r="F34" s="688">
        <v>25</v>
      </c>
      <c r="G34" s="688">
        <v>29</v>
      </c>
      <c r="H34" s="688">
        <f t="shared" si="3"/>
        <v>143</v>
      </c>
      <c r="I34" s="681"/>
      <c r="J34" s="450">
        <f>H34/5</f>
        <v>28.6</v>
      </c>
    </row>
    <row r="35" spans="1:10">
      <c r="A35" s="283"/>
      <c r="B35" s="283" t="s">
        <v>40</v>
      </c>
      <c r="C35" s="285">
        <v>107</v>
      </c>
      <c r="D35" s="285">
        <v>117</v>
      </c>
      <c r="E35" s="285">
        <v>118</v>
      </c>
      <c r="F35" s="688">
        <v>151</v>
      </c>
      <c r="G35" s="688">
        <v>148</v>
      </c>
      <c r="H35" s="688">
        <f t="shared" si="3"/>
        <v>641</v>
      </c>
      <c r="I35" s="681"/>
      <c r="J35" s="450">
        <f>H35/5</f>
        <v>128.19999999999999</v>
      </c>
    </row>
    <row r="36" spans="1:10">
      <c r="A36" s="283"/>
      <c r="B36" s="283" t="s">
        <v>6</v>
      </c>
      <c r="C36" s="285">
        <v>252</v>
      </c>
      <c r="D36" s="285">
        <v>292</v>
      </c>
      <c r="E36" s="285">
        <v>327</v>
      </c>
      <c r="F36" s="688">
        <v>405</v>
      </c>
      <c r="G36" s="688">
        <v>463</v>
      </c>
      <c r="H36" s="688">
        <f t="shared" si="3"/>
        <v>1739</v>
      </c>
      <c r="I36" s="681"/>
      <c r="J36" s="450">
        <f>H36/5</f>
        <v>347.8</v>
      </c>
    </row>
    <row r="37" spans="1:10">
      <c r="A37" s="283"/>
      <c r="B37" s="283" t="s">
        <v>107</v>
      </c>
      <c r="C37" s="285">
        <v>6</v>
      </c>
      <c r="D37" s="285">
        <v>7</v>
      </c>
      <c r="E37" s="285">
        <v>15</v>
      </c>
      <c r="F37" s="688">
        <v>12</v>
      </c>
      <c r="G37" s="688">
        <v>10</v>
      </c>
      <c r="H37" s="688">
        <f t="shared" si="3"/>
        <v>50</v>
      </c>
      <c r="I37" s="681"/>
      <c r="J37" s="681"/>
    </row>
    <row r="39" spans="1:10">
      <c r="A39" s="1293" t="s">
        <v>704</v>
      </c>
      <c r="B39" s="1294"/>
    </row>
  </sheetData>
  <mergeCells count="9">
    <mergeCell ref="J11:N11"/>
    <mergeCell ref="A19:B19"/>
    <mergeCell ref="A39:B39"/>
    <mergeCell ref="A5:N5"/>
    <mergeCell ref="A1:Q3"/>
    <mergeCell ref="A6:N6"/>
    <mergeCell ref="A7:N7"/>
    <mergeCell ref="A9:N9"/>
    <mergeCell ref="S1:T1"/>
  </mergeCells>
  <phoneticPr fontId="0" type="noConversion"/>
  <hyperlinks>
    <hyperlink ref="S1" location="Contents!A1" display="back to contents"/>
  </hyperlinks>
  <pageMargins left="0.75" right="0.75" top="1" bottom="1" header="0.5" footer="0.5"/>
  <pageSetup paperSize="9" scale="68"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62"/>
  <sheetViews>
    <sheetView showGridLines="0" zoomScaleNormal="100" workbookViewId="0">
      <selection sqref="A1:D1"/>
    </sheetView>
  </sheetViews>
  <sheetFormatPr defaultRowHeight="11.25"/>
  <cols>
    <col min="1" max="1" width="29.1640625" customWidth="1"/>
    <col min="8" max="8" width="10.5" customWidth="1"/>
    <col min="10" max="10" width="2.1640625" customWidth="1"/>
  </cols>
  <sheetData>
    <row r="1" spans="1:13" s="287" customFormat="1" ht="18" customHeight="1">
      <c r="A1" s="1196" t="s">
        <v>729</v>
      </c>
      <c r="B1" s="1196"/>
      <c r="C1" s="1196"/>
      <c r="D1" s="1196"/>
      <c r="E1" s="915"/>
      <c r="F1" s="1013" t="s">
        <v>1376</v>
      </c>
      <c r="G1" s="1013"/>
      <c r="K1" s="1013"/>
      <c r="L1" s="1013"/>
      <c r="M1" s="1013"/>
    </row>
    <row r="2" spans="1:13" s="287" customFormat="1" ht="15" customHeight="1"/>
    <row r="3" spans="1:13" s="287" customFormat="1" ht="15" customHeight="1">
      <c r="A3" s="1352" t="s">
        <v>730</v>
      </c>
      <c r="B3" s="1352"/>
      <c r="C3" s="1352"/>
      <c r="D3" s="1352"/>
      <c r="E3" s="1352"/>
      <c r="F3" s="1352"/>
      <c r="G3" s="1352"/>
      <c r="H3" s="1352"/>
      <c r="I3" s="1352"/>
      <c r="J3" s="112"/>
      <c r="K3" s="125"/>
    </row>
    <row r="4" spans="1:13" s="287" customFormat="1" ht="15">
      <c r="A4" s="1352"/>
      <c r="B4" s="1352"/>
      <c r="C4" s="1352"/>
      <c r="D4" s="1352"/>
      <c r="E4" s="1352"/>
      <c r="F4" s="1352"/>
      <c r="G4" s="1352"/>
      <c r="H4" s="1352"/>
      <c r="I4" s="1352"/>
      <c r="J4" s="637"/>
      <c r="K4" s="634"/>
    </row>
    <row r="6" spans="1:13" s="125" customFormat="1" ht="12.75">
      <c r="A6" s="125" t="s">
        <v>82</v>
      </c>
      <c r="B6" s="125">
        <v>2004</v>
      </c>
      <c r="C6" s="125">
        <v>2005</v>
      </c>
      <c r="D6" s="125">
        <v>2006</v>
      </c>
      <c r="E6" s="125">
        <v>2007</v>
      </c>
      <c r="F6" s="770">
        <v>2008</v>
      </c>
      <c r="H6" s="125" t="s">
        <v>407</v>
      </c>
    </row>
    <row r="7" spans="1:13" s="125" customFormat="1" ht="12.75">
      <c r="H7" s="125" t="s">
        <v>253</v>
      </c>
    </row>
    <row r="8" spans="1:13" s="125" customFormat="1" ht="12.75"/>
    <row r="9" spans="1:13" s="125" customFormat="1" ht="12.75">
      <c r="A9" s="125" t="s">
        <v>18</v>
      </c>
      <c r="B9" s="772">
        <v>356</v>
      </c>
      <c r="C9" s="772">
        <v>336</v>
      </c>
      <c r="D9" s="772">
        <v>421</v>
      </c>
      <c r="E9" s="772">
        <v>455</v>
      </c>
      <c r="F9" s="772">
        <v>574</v>
      </c>
      <c r="H9" s="682">
        <f>AVERAGE(B9:F9)</f>
        <v>428.4</v>
      </c>
    </row>
    <row r="10" spans="1:13" s="125" customFormat="1" ht="12.75">
      <c r="B10" s="723"/>
      <c r="C10" s="723"/>
      <c r="D10" s="723"/>
      <c r="E10" s="723"/>
      <c r="F10" s="723"/>
      <c r="H10" s="682"/>
    </row>
    <row r="11" spans="1:13" s="125" customFormat="1" ht="12.75">
      <c r="A11" s="125" t="s">
        <v>74</v>
      </c>
      <c r="B11" s="772">
        <v>27</v>
      </c>
      <c r="C11" s="772">
        <v>11</v>
      </c>
      <c r="D11" s="772">
        <v>26</v>
      </c>
      <c r="E11" s="772">
        <v>23</v>
      </c>
      <c r="F11" s="772">
        <v>27</v>
      </c>
      <c r="H11" s="689">
        <f>AVERAGE(B11:F11)</f>
        <v>22.8</v>
      </c>
    </row>
    <row r="12" spans="1:13" s="125" customFormat="1" ht="12.75">
      <c r="A12" s="125" t="s">
        <v>73</v>
      </c>
      <c r="B12" s="772">
        <v>8</v>
      </c>
      <c r="C12" s="772">
        <v>10</v>
      </c>
      <c r="D12" s="772">
        <v>16</v>
      </c>
      <c r="E12" s="772">
        <v>17</v>
      </c>
      <c r="F12" s="772">
        <v>11</v>
      </c>
      <c r="H12" s="689">
        <f t="shared" ref="H12:H42" si="0">AVERAGE(B12:F12)</f>
        <v>12.4</v>
      </c>
    </row>
    <row r="13" spans="1:13" s="125" customFormat="1" ht="12.75">
      <c r="A13" s="125" t="s">
        <v>72</v>
      </c>
      <c r="B13" s="772">
        <v>8</v>
      </c>
      <c r="C13" s="772">
        <v>8</v>
      </c>
      <c r="D13" s="772">
        <v>11</v>
      </c>
      <c r="E13" s="772">
        <v>3</v>
      </c>
      <c r="F13" s="772">
        <v>8</v>
      </c>
      <c r="H13" s="689">
        <f t="shared" si="0"/>
        <v>7.6</v>
      </c>
    </row>
    <row r="14" spans="1:13" s="125" customFormat="1" ht="12.75">
      <c r="A14" s="125" t="s">
        <v>71</v>
      </c>
      <c r="B14" s="772">
        <v>4</v>
      </c>
      <c r="C14" s="772">
        <v>3</v>
      </c>
      <c r="D14" s="772">
        <v>1</v>
      </c>
      <c r="E14" s="772">
        <v>9</v>
      </c>
      <c r="F14" s="772">
        <v>4</v>
      </c>
      <c r="H14" s="689">
        <f t="shared" si="0"/>
        <v>4.2</v>
      </c>
    </row>
    <row r="15" spans="1:13" s="634" customFormat="1" ht="12.75">
      <c r="A15" s="723" t="s">
        <v>406</v>
      </c>
      <c r="B15" s="772">
        <v>17</v>
      </c>
      <c r="C15" s="772">
        <v>41</v>
      </c>
      <c r="D15" s="772">
        <v>30</v>
      </c>
      <c r="E15" s="772">
        <v>43</v>
      </c>
      <c r="F15" s="772">
        <v>66</v>
      </c>
      <c r="G15" s="125"/>
      <c r="H15" s="689">
        <f>AVERAGE(B15:F15)</f>
        <v>39.4</v>
      </c>
    </row>
    <row r="16" spans="1:13" s="125" customFormat="1" ht="12.75">
      <c r="A16" s="125" t="s">
        <v>70</v>
      </c>
      <c r="B16" s="772">
        <v>5</v>
      </c>
      <c r="C16" s="772">
        <v>3</v>
      </c>
      <c r="D16" s="772">
        <v>7</v>
      </c>
      <c r="E16" s="772">
        <v>5</v>
      </c>
      <c r="F16" s="772">
        <v>4</v>
      </c>
      <c r="H16" s="689">
        <f t="shared" si="0"/>
        <v>4.8</v>
      </c>
    </row>
    <row r="17" spans="1:8" s="125" customFormat="1" ht="12.75">
      <c r="A17" s="125" t="s">
        <v>21</v>
      </c>
      <c r="B17" s="772">
        <v>7</v>
      </c>
      <c r="C17" s="772">
        <v>7</v>
      </c>
      <c r="D17" s="772">
        <v>5</v>
      </c>
      <c r="E17" s="772">
        <v>10</v>
      </c>
      <c r="F17" s="772">
        <v>9</v>
      </c>
      <c r="H17" s="689">
        <f t="shared" si="0"/>
        <v>7.6</v>
      </c>
    </row>
    <row r="18" spans="1:8" s="125" customFormat="1" ht="12.75">
      <c r="A18" s="125" t="s">
        <v>69</v>
      </c>
      <c r="B18" s="772">
        <v>11</v>
      </c>
      <c r="C18" s="772">
        <v>11</v>
      </c>
      <c r="D18" s="772">
        <v>16</v>
      </c>
      <c r="E18" s="772">
        <v>23</v>
      </c>
      <c r="F18" s="772">
        <v>29</v>
      </c>
      <c r="H18" s="689">
        <f t="shared" si="0"/>
        <v>18</v>
      </c>
    </row>
    <row r="19" spans="1:8" s="125" customFormat="1" ht="12.75">
      <c r="A19" s="125" t="s">
        <v>68</v>
      </c>
      <c r="B19" s="772">
        <v>4</v>
      </c>
      <c r="C19" s="772">
        <v>4</v>
      </c>
      <c r="D19" s="772">
        <v>9</v>
      </c>
      <c r="E19" s="772">
        <v>13</v>
      </c>
      <c r="F19" s="772">
        <v>13</v>
      </c>
      <c r="H19" s="689">
        <f t="shared" si="0"/>
        <v>8.6</v>
      </c>
    </row>
    <row r="20" spans="1:8" s="125" customFormat="1" ht="12.75">
      <c r="A20" s="125" t="s">
        <v>67</v>
      </c>
      <c r="B20" s="772">
        <v>5</v>
      </c>
      <c r="C20" s="772">
        <v>1</v>
      </c>
      <c r="D20" s="772">
        <v>2</v>
      </c>
      <c r="E20" s="772">
        <v>7</v>
      </c>
      <c r="F20" s="772">
        <v>6</v>
      </c>
      <c r="H20" s="689">
        <f t="shared" si="0"/>
        <v>4.2</v>
      </c>
    </row>
    <row r="21" spans="1:8" s="125" customFormat="1" ht="12.75">
      <c r="A21" s="125" t="s">
        <v>66</v>
      </c>
      <c r="B21" s="772">
        <v>2</v>
      </c>
      <c r="C21" s="772">
        <v>5</v>
      </c>
      <c r="D21" s="772">
        <v>3</v>
      </c>
      <c r="E21" s="772">
        <v>4</v>
      </c>
      <c r="F21" s="772">
        <v>7</v>
      </c>
      <c r="H21" s="689">
        <f t="shared" si="0"/>
        <v>4.2</v>
      </c>
    </row>
    <row r="22" spans="1:8" s="125" customFormat="1" ht="12.75">
      <c r="A22" s="125" t="s">
        <v>65</v>
      </c>
      <c r="B22" s="772">
        <v>5</v>
      </c>
      <c r="C22" s="772">
        <v>1</v>
      </c>
      <c r="D22" s="772">
        <v>3</v>
      </c>
      <c r="E22" s="772">
        <v>3</v>
      </c>
      <c r="F22" s="772">
        <v>6</v>
      </c>
      <c r="H22" s="689">
        <f t="shared" si="0"/>
        <v>3.6</v>
      </c>
    </row>
    <row r="23" spans="1:8" s="125" customFormat="1" ht="12.75">
      <c r="A23" s="125" t="s">
        <v>64</v>
      </c>
      <c r="B23" s="772">
        <v>7</v>
      </c>
      <c r="C23" s="772">
        <v>8</v>
      </c>
      <c r="D23" s="772">
        <v>10</v>
      </c>
      <c r="E23" s="772">
        <v>15</v>
      </c>
      <c r="F23" s="772">
        <v>10</v>
      </c>
      <c r="H23" s="689">
        <f t="shared" si="0"/>
        <v>10</v>
      </c>
    </row>
    <row r="24" spans="1:8" s="125" customFormat="1" ht="12.75">
      <c r="A24" s="125" t="s">
        <v>22</v>
      </c>
      <c r="B24" s="772">
        <v>17</v>
      </c>
      <c r="C24" s="772">
        <v>21</v>
      </c>
      <c r="D24" s="772">
        <v>19</v>
      </c>
      <c r="E24" s="772">
        <v>28</v>
      </c>
      <c r="F24" s="772">
        <v>37</v>
      </c>
      <c r="H24" s="689">
        <f t="shared" si="0"/>
        <v>24.4</v>
      </c>
    </row>
    <row r="25" spans="1:8" s="125" customFormat="1" ht="12.75">
      <c r="A25" s="125" t="s">
        <v>63</v>
      </c>
      <c r="B25" s="772">
        <v>106</v>
      </c>
      <c r="C25" s="772">
        <v>75</v>
      </c>
      <c r="D25" s="772">
        <v>113</v>
      </c>
      <c r="E25" s="772">
        <v>90</v>
      </c>
      <c r="F25" s="772">
        <v>121</v>
      </c>
      <c r="H25" s="689">
        <f t="shared" si="0"/>
        <v>101</v>
      </c>
    </row>
    <row r="26" spans="1:8" s="125" customFormat="1" ht="12.75">
      <c r="A26" s="125" t="s">
        <v>62</v>
      </c>
      <c r="B26" s="772">
        <v>8</v>
      </c>
      <c r="C26" s="772">
        <v>10</v>
      </c>
      <c r="D26" s="772">
        <v>11</v>
      </c>
      <c r="E26" s="772">
        <v>7</v>
      </c>
      <c r="F26" s="772">
        <v>20</v>
      </c>
      <c r="H26" s="689">
        <f t="shared" si="0"/>
        <v>11.2</v>
      </c>
    </row>
    <row r="27" spans="1:8" s="125" customFormat="1" ht="12.75">
      <c r="A27" s="125" t="s">
        <v>61</v>
      </c>
      <c r="B27" s="772">
        <v>9</v>
      </c>
      <c r="C27" s="772">
        <v>7</v>
      </c>
      <c r="D27" s="772">
        <v>9</v>
      </c>
      <c r="E27" s="772">
        <v>10</v>
      </c>
      <c r="F27" s="772">
        <v>5</v>
      </c>
      <c r="H27" s="689">
        <f t="shared" si="0"/>
        <v>8</v>
      </c>
    </row>
    <row r="28" spans="1:8" s="125" customFormat="1" ht="12.75">
      <c r="A28" s="125" t="s">
        <v>60</v>
      </c>
      <c r="B28" s="772">
        <v>5</v>
      </c>
      <c r="C28" s="772">
        <v>5</v>
      </c>
      <c r="D28" s="772">
        <v>6</v>
      </c>
      <c r="E28" s="772">
        <v>1</v>
      </c>
      <c r="F28" s="772">
        <v>6</v>
      </c>
      <c r="H28" s="689">
        <f t="shared" si="0"/>
        <v>4.5999999999999996</v>
      </c>
    </row>
    <row r="29" spans="1:8" s="125" customFormat="1" ht="12.75">
      <c r="A29" s="125" t="s">
        <v>59</v>
      </c>
      <c r="B29" s="772">
        <v>4</v>
      </c>
      <c r="C29" s="772">
        <v>2</v>
      </c>
      <c r="D29" s="772">
        <v>5</v>
      </c>
      <c r="E29" s="772">
        <v>5</v>
      </c>
      <c r="F29" s="772">
        <v>3</v>
      </c>
      <c r="H29" s="689">
        <f t="shared" si="0"/>
        <v>3.8</v>
      </c>
    </row>
    <row r="30" spans="1:8" s="634" customFormat="1" ht="12.75">
      <c r="A30" s="723" t="s">
        <v>405</v>
      </c>
      <c r="B30" s="772">
        <v>0</v>
      </c>
      <c r="C30" s="772">
        <v>1</v>
      </c>
      <c r="D30" s="772">
        <v>1</v>
      </c>
      <c r="E30" s="772">
        <v>0</v>
      </c>
      <c r="F30" s="772">
        <v>3</v>
      </c>
      <c r="G30" s="125"/>
      <c r="H30" s="689">
        <f>AVERAGE(B30:F30)</f>
        <v>1</v>
      </c>
    </row>
    <row r="31" spans="1:8" s="125" customFormat="1" ht="12.75">
      <c r="A31" s="125" t="s">
        <v>58</v>
      </c>
      <c r="B31" s="772">
        <v>13</v>
      </c>
      <c r="C31" s="772">
        <v>6</v>
      </c>
      <c r="D31" s="772">
        <v>11</v>
      </c>
      <c r="E31" s="772">
        <v>18</v>
      </c>
      <c r="F31" s="772">
        <v>15</v>
      </c>
      <c r="H31" s="689">
        <f t="shared" si="0"/>
        <v>12.6</v>
      </c>
    </row>
    <row r="32" spans="1:8" s="125" customFormat="1" ht="12.75">
      <c r="A32" s="125" t="s">
        <v>57</v>
      </c>
      <c r="B32" s="772">
        <v>20</v>
      </c>
      <c r="C32" s="772">
        <v>25</v>
      </c>
      <c r="D32" s="772">
        <v>24</v>
      </c>
      <c r="E32" s="772">
        <v>27</v>
      </c>
      <c r="F32" s="772">
        <v>30</v>
      </c>
      <c r="H32" s="689">
        <f t="shared" si="0"/>
        <v>25.2</v>
      </c>
    </row>
    <row r="33" spans="1:10" s="125" customFormat="1" ht="12.75">
      <c r="A33" s="125" t="s">
        <v>56</v>
      </c>
      <c r="B33" s="772">
        <v>0</v>
      </c>
      <c r="C33" s="772">
        <v>0</v>
      </c>
      <c r="D33" s="772">
        <v>1</v>
      </c>
      <c r="E33" s="772">
        <v>0</v>
      </c>
      <c r="F33" s="772">
        <v>1</v>
      </c>
      <c r="H33" s="689">
        <f t="shared" si="0"/>
        <v>0.4</v>
      </c>
    </row>
    <row r="34" spans="1:10" s="125" customFormat="1" ht="12.75">
      <c r="A34" s="125" t="s">
        <v>55</v>
      </c>
      <c r="B34" s="772">
        <v>4</v>
      </c>
      <c r="C34" s="772">
        <v>7</v>
      </c>
      <c r="D34" s="772">
        <v>8</v>
      </c>
      <c r="E34" s="772">
        <v>3</v>
      </c>
      <c r="F34" s="772">
        <v>16</v>
      </c>
      <c r="H34" s="689">
        <f t="shared" si="0"/>
        <v>7.6</v>
      </c>
    </row>
    <row r="35" spans="1:10" s="125" customFormat="1" ht="12.75">
      <c r="A35" s="125" t="s">
        <v>54</v>
      </c>
      <c r="B35" s="772">
        <v>14</v>
      </c>
      <c r="C35" s="772">
        <v>10</v>
      </c>
      <c r="D35" s="772">
        <v>17</v>
      </c>
      <c r="E35" s="772">
        <v>21</v>
      </c>
      <c r="F35" s="772">
        <v>27</v>
      </c>
      <c r="H35" s="689">
        <f t="shared" si="0"/>
        <v>17.8</v>
      </c>
    </row>
    <row r="36" spans="1:10" s="125" customFormat="1" ht="12.75">
      <c r="A36" s="125" t="s">
        <v>53</v>
      </c>
      <c r="B36" s="772">
        <v>2</v>
      </c>
      <c r="C36" s="772">
        <v>7</v>
      </c>
      <c r="D36" s="772">
        <v>2</v>
      </c>
      <c r="E36" s="772">
        <v>4</v>
      </c>
      <c r="F36" s="772">
        <v>7</v>
      </c>
      <c r="H36" s="689">
        <f t="shared" si="0"/>
        <v>4.4000000000000004</v>
      </c>
    </row>
    <row r="37" spans="1:10" s="125" customFormat="1" ht="12.75">
      <c r="A37" s="125" t="s">
        <v>52</v>
      </c>
      <c r="B37" s="772">
        <v>0</v>
      </c>
      <c r="C37" s="772">
        <v>1</v>
      </c>
      <c r="D37" s="772">
        <v>2</v>
      </c>
      <c r="E37" s="772">
        <v>2</v>
      </c>
      <c r="F37" s="772">
        <v>1</v>
      </c>
      <c r="H37" s="689">
        <f t="shared" si="0"/>
        <v>1.2</v>
      </c>
    </row>
    <row r="38" spans="1:10" s="125" customFormat="1" ht="12.75">
      <c r="A38" s="125" t="s">
        <v>51</v>
      </c>
      <c r="B38" s="772">
        <v>3</v>
      </c>
      <c r="C38" s="772">
        <v>5</v>
      </c>
      <c r="D38" s="772">
        <v>5</v>
      </c>
      <c r="E38" s="772">
        <v>5</v>
      </c>
      <c r="F38" s="772">
        <v>12</v>
      </c>
      <c r="H38" s="689">
        <f t="shared" si="0"/>
        <v>6</v>
      </c>
    </row>
    <row r="39" spans="1:10" s="125" customFormat="1" ht="12.75">
      <c r="A39" s="125" t="s">
        <v>50</v>
      </c>
      <c r="B39" s="772">
        <v>17</v>
      </c>
      <c r="C39" s="772">
        <v>16</v>
      </c>
      <c r="D39" s="772">
        <v>22</v>
      </c>
      <c r="E39" s="772">
        <v>31</v>
      </c>
      <c r="F39" s="772">
        <v>23</v>
      </c>
      <c r="H39" s="689">
        <f t="shared" si="0"/>
        <v>21.8</v>
      </c>
    </row>
    <row r="40" spans="1:10" s="125" customFormat="1" ht="12.75">
      <c r="A40" s="125" t="s">
        <v>49</v>
      </c>
      <c r="B40" s="772">
        <v>4</v>
      </c>
      <c r="C40" s="772">
        <v>3</v>
      </c>
      <c r="D40" s="772">
        <v>7</v>
      </c>
      <c r="E40" s="772">
        <v>6</v>
      </c>
      <c r="F40" s="772">
        <v>9</v>
      </c>
      <c r="H40" s="689">
        <f t="shared" si="0"/>
        <v>5.8</v>
      </c>
    </row>
    <row r="41" spans="1:10" s="125" customFormat="1" ht="12.75">
      <c r="A41" s="125" t="s">
        <v>48</v>
      </c>
      <c r="B41" s="772">
        <v>8</v>
      </c>
      <c r="C41" s="772">
        <v>15</v>
      </c>
      <c r="D41" s="772">
        <v>12</v>
      </c>
      <c r="E41" s="772">
        <v>16</v>
      </c>
      <c r="F41" s="772">
        <v>23</v>
      </c>
      <c r="H41" s="689">
        <f t="shared" si="0"/>
        <v>14.8</v>
      </c>
    </row>
    <row r="42" spans="1:10" s="125" customFormat="1" ht="12.75">
      <c r="A42" s="125" t="s">
        <v>47</v>
      </c>
      <c r="B42" s="772">
        <v>12</v>
      </c>
      <c r="C42" s="772">
        <v>7</v>
      </c>
      <c r="D42" s="772">
        <v>7</v>
      </c>
      <c r="E42" s="772">
        <v>6</v>
      </c>
      <c r="F42" s="772">
        <v>15</v>
      </c>
      <c r="H42" s="689">
        <f t="shared" si="0"/>
        <v>9.4</v>
      </c>
    </row>
    <row r="43" spans="1:10" s="125" customFormat="1" ht="12.75">
      <c r="H43" s="288"/>
    </row>
    <row r="44" spans="1:10" s="125" customFormat="1" ht="12.75">
      <c r="A44" s="1351" t="s">
        <v>331</v>
      </c>
      <c r="B44" s="1351"/>
      <c r="C44" s="1351"/>
      <c r="D44" s="1351"/>
      <c r="E44" s="1351"/>
      <c r="F44" s="1351"/>
      <c r="G44" s="1351"/>
      <c r="H44" s="1351"/>
      <c r="I44" s="1351"/>
      <c r="J44" s="1351"/>
    </row>
    <row r="45" spans="1:10" s="125" customFormat="1" ht="12.75">
      <c r="H45" s="288"/>
    </row>
    <row r="46" spans="1:10" s="125" customFormat="1" ht="12.75">
      <c r="A46" s="125" t="s">
        <v>19</v>
      </c>
      <c r="H46" s="689">
        <f>H19+H31+H38</f>
        <v>27.2</v>
      </c>
    </row>
    <row r="47" spans="1:10" s="125" customFormat="1" ht="12.75">
      <c r="A47" s="125" t="s">
        <v>20</v>
      </c>
      <c r="H47" s="689">
        <f>H36</f>
        <v>4.4000000000000004</v>
      </c>
    </row>
    <row r="48" spans="1:10" s="125" customFormat="1" ht="12.75">
      <c r="A48" s="125" t="s">
        <v>21</v>
      </c>
      <c r="H48" s="689">
        <f>H17</f>
        <v>7.6</v>
      </c>
    </row>
    <row r="49" spans="1:8" s="125" customFormat="1" ht="12.75">
      <c r="A49" s="125" t="s">
        <v>22</v>
      </c>
      <c r="H49" s="689">
        <f>H24</f>
        <v>24.4</v>
      </c>
    </row>
    <row r="50" spans="1:8" s="125" customFormat="1" ht="12.75">
      <c r="A50" s="125" t="s">
        <v>23</v>
      </c>
      <c r="H50" s="689">
        <f>H16+H23+H40</f>
        <v>20.6</v>
      </c>
    </row>
    <row r="51" spans="1:8" s="125" customFormat="1" ht="12.75">
      <c r="A51" s="125" t="s">
        <v>24</v>
      </c>
      <c r="H51" s="689">
        <f>H11+H12+H29</f>
        <v>39</v>
      </c>
    </row>
    <row r="52" spans="1:8" s="125" customFormat="1" ht="12.75">
      <c r="A52" s="125" t="s">
        <v>87</v>
      </c>
      <c r="H52" s="689">
        <f>H20+H22+H25+H27+H35+H41</f>
        <v>149.4</v>
      </c>
    </row>
    <row r="53" spans="1:8" s="125" customFormat="1" ht="12.75">
      <c r="A53" s="125" t="s">
        <v>276</v>
      </c>
      <c r="H53" s="689">
        <f>H26+H14</f>
        <v>15.399999999999999</v>
      </c>
    </row>
    <row r="54" spans="1:8" s="125" customFormat="1" ht="12.75">
      <c r="A54" s="125" t="s">
        <v>25</v>
      </c>
      <c r="H54" s="689">
        <f>H32+H39</f>
        <v>47</v>
      </c>
    </row>
    <row r="55" spans="1:8" s="125" customFormat="1" ht="12.75">
      <c r="A55" s="125" t="s">
        <v>26</v>
      </c>
      <c r="H55" s="689">
        <f>H21+H15+H28+H42</f>
        <v>57.6</v>
      </c>
    </row>
    <row r="56" spans="1:8" s="125" customFormat="1" ht="12.75">
      <c r="A56" s="125" t="s">
        <v>27</v>
      </c>
      <c r="H56" s="689">
        <f>H33</f>
        <v>0.4</v>
      </c>
    </row>
    <row r="57" spans="1:8" s="125" customFormat="1" ht="12.75">
      <c r="A57" s="125" t="s">
        <v>28</v>
      </c>
      <c r="H57" s="689">
        <f>H37</f>
        <v>1.2</v>
      </c>
    </row>
    <row r="58" spans="1:8" s="125" customFormat="1" ht="12.75">
      <c r="A58" s="125" t="s">
        <v>29</v>
      </c>
      <c r="H58" s="689">
        <f>H13+H18+H34</f>
        <v>33.200000000000003</v>
      </c>
    </row>
    <row r="59" spans="1:8" s="125" customFormat="1" ht="12.75">
      <c r="A59" s="125" t="s">
        <v>30</v>
      </c>
      <c r="H59" s="689">
        <f>H30</f>
        <v>1</v>
      </c>
    </row>
    <row r="60" spans="1:8" s="125" customFormat="1" ht="12.75">
      <c r="A60" s="125" t="s">
        <v>277</v>
      </c>
      <c r="H60" s="689">
        <f>SUM(H46:H59)</f>
        <v>428.4</v>
      </c>
    </row>
    <row r="62" spans="1:8">
      <c r="A62" s="364" t="s">
        <v>704</v>
      </c>
      <c r="B62" s="196"/>
      <c r="C62" s="196"/>
    </row>
  </sheetData>
  <mergeCells count="5">
    <mergeCell ref="A44:J44"/>
    <mergeCell ref="K1:M1"/>
    <mergeCell ref="A3:I4"/>
    <mergeCell ref="A1:D1"/>
    <mergeCell ref="F1:G1"/>
  </mergeCells>
  <hyperlinks>
    <hyperlink ref="F1" location="Contents!A1" display="back to contents"/>
  </hyperlinks>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showGridLines="0" zoomScaleNormal="100" workbookViewId="0">
      <selection sqref="A1:G1"/>
    </sheetView>
  </sheetViews>
  <sheetFormatPr defaultColWidth="9.1640625" defaultRowHeight="11.25" customHeight="1"/>
  <cols>
    <col min="1" max="1" width="22.33203125" style="2" customWidth="1"/>
    <col min="2" max="2" width="18.1640625" style="2" customWidth="1"/>
    <col min="3" max="3" width="18.6640625" style="2" customWidth="1"/>
    <col min="4" max="4" width="14.33203125" style="2" customWidth="1"/>
    <col min="5" max="5" width="17.83203125" style="2" customWidth="1"/>
    <col min="6" max="6" width="14.5" style="2" customWidth="1"/>
    <col min="7" max="7" width="16.6640625" style="3" customWidth="1"/>
    <col min="8" max="8" width="3.83203125" style="3" customWidth="1"/>
    <col min="9" max="9" width="27" style="2" customWidth="1"/>
    <col min="10" max="16384" width="9.1640625" style="2"/>
  </cols>
  <sheetData>
    <row r="1" spans="1:11" s="1" customFormat="1" ht="18" customHeight="1">
      <c r="A1" s="1032" t="s">
        <v>706</v>
      </c>
      <c r="B1" s="1032"/>
      <c r="C1" s="1032"/>
      <c r="D1" s="1032"/>
      <c r="E1" s="1032"/>
      <c r="F1" s="1032"/>
      <c r="G1" s="1032"/>
      <c r="H1" s="337"/>
      <c r="I1" s="944" t="s">
        <v>1376</v>
      </c>
      <c r="J1" s="944"/>
      <c r="K1" s="944"/>
    </row>
    <row r="2" spans="1:11" s="1" customFormat="1" ht="15" customHeight="1">
      <c r="A2" s="6"/>
      <c r="B2" s="5"/>
      <c r="C2" s="7"/>
      <c r="D2" s="5"/>
      <c r="E2" s="5"/>
      <c r="F2" s="5"/>
      <c r="G2" s="8"/>
      <c r="H2" s="8"/>
    </row>
    <row r="3" spans="1:11" s="1" customFormat="1" ht="14.25" customHeight="1">
      <c r="A3" s="1026" t="s">
        <v>16</v>
      </c>
      <c r="B3" s="1029" t="s">
        <v>188</v>
      </c>
      <c r="C3" s="1025" t="s">
        <v>161</v>
      </c>
      <c r="D3" s="1025"/>
      <c r="E3" s="1025"/>
      <c r="F3" s="1025"/>
      <c r="G3" s="1025"/>
      <c r="H3" s="315"/>
    </row>
    <row r="4" spans="1:11" s="1" customFormat="1" ht="14.25" customHeight="1">
      <c r="A4" s="1027"/>
      <c r="B4" s="1030"/>
      <c r="C4" s="1017" t="s">
        <v>35</v>
      </c>
      <c r="D4" s="1019" t="s">
        <v>189</v>
      </c>
      <c r="E4" s="1019" t="s">
        <v>190</v>
      </c>
      <c r="F4" s="1019" t="s">
        <v>191</v>
      </c>
      <c r="G4" s="1019" t="s">
        <v>192</v>
      </c>
      <c r="H4" s="359"/>
    </row>
    <row r="5" spans="1:11" s="1" customFormat="1" ht="12.75" customHeight="1">
      <c r="A5" s="1027"/>
      <c r="B5" s="1030"/>
      <c r="C5" s="1018"/>
      <c r="D5" s="1020"/>
      <c r="E5" s="1020"/>
      <c r="F5" s="1020"/>
      <c r="G5" s="1020"/>
      <c r="H5" s="339"/>
    </row>
    <row r="6" spans="1:11" s="1" customFormat="1" ht="14.25" customHeight="1">
      <c r="A6" s="1028"/>
      <c r="B6" s="1031"/>
      <c r="C6" s="316" t="s">
        <v>39</v>
      </c>
      <c r="D6" s="316" t="s">
        <v>36</v>
      </c>
      <c r="E6" s="316" t="s">
        <v>37</v>
      </c>
      <c r="F6" s="316" t="s">
        <v>44</v>
      </c>
      <c r="G6" s="317" t="s">
        <v>38</v>
      </c>
      <c r="H6" s="358"/>
    </row>
    <row r="7" spans="1:11" s="1" customFormat="1" ht="14.25" customHeight="1">
      <c r="A7" s="66" t="s">
        <v>99</v>
      </c>
      <c r="B7" s="56"/>
      <c r="C7" s="56"/>
      <c r="D7" s="56"/>
      <c r="E7" s="56"/>
      <c r="F7" s="56"/>
      <c r="G7" s="56"/>
      <c r="H7" s="56"/>
    </row>
    <row r="8" spans="1:11" s="1" customFormat="1" ht="14.25" customHeight="1">
      <c r="A8" s="24" t="s">
        <v>162</v>
      </c>
      <c r="B8" s="803">
        <f t="shared" ref="B8:G8" si="0">AVERAGE(B11:B15)</f>
        <v>260</v>
      </c>
      <c r="C8" s="56">
        <f t="shared" si="0"/>
        <v>188.6</v>
      </c>
      <c r="D8" s="56">
        <f t="shared" si="0"/>
        <v>12.6</v>
      </c>
      <c r="E8" s="56">
        <f t="shared" si="0"/>
        <v>33.6</v>
      </c>
      <c r="F8" s="56">
        <f t="shared" si="0"/>
        <v>0.2</v>
      </c>
      <c r="G8" s="56">
        <f t="shared" si="0"/>
        <v>25</v>
      </c>
      <c r="H8" s="56"/>
    </row>
    <row r="9" spans="1:11" s="1" customFormat="1" ht="14.25" customHeight="1">
      <c r="A9" s="185" t="s">
        <v>710</v>
      </c>
      <c r="B9" s="804">
        <f>AVERAGE(B19:B23)</f>
        <v>428.4</v>
      </c>
      <c r="C9" s="588">
        <f t="shared" ref="C9:G9" si="1">AVERAGE(C19:C23)</f>
        <v>277</v>
      </c>
      <c r="D9" s="588">
        <f t="shared" si="1"/>
        <v>42.4</v>
      </c>
      <c r="E9" s="588">
        <f t="shared" si="1"/>
        <v>35.200000000000003</v>
      </c>
      <c r="F9" s="588">
        <f t="shared" si="1"/>
        <v>0</v>
      </c>
      <c r="G9" s="588">
        <f t="shared" si="1"/>
        <v>73.8</v>
      </c>
      <c r="H9" s="56"/>
    </row>
    <row r="10" spans="1:11" s="1" customFormat="1" ht="12" customHeight="1">
      <c r="A10" s="55"/>
      <c r="B10" s="803"/>
      <c r="C10" s="56"/>
      <c r="D10" s="56"/>
      <c r="E10" s="56"/>
      <c r="F10" s="56"/>
      <c r="G10" s="56"/>
      <c r="H10" s="56"/>
    </row>
    <row r="11" spans="1:11" s="22" customFormat="1" ht="14.25" customHeight="1">
      <c r="A11" s="57" t="s">
        <v>17</v>
      </c>
      <c r="B11" s="805">
        <v>244</v>
      </c>
      <c r="C11" s="58">
        <v>175</v>
      </c>
      <c r="D11" s="58">
        <v>10</v>
      </c>
      <c r="E11" s="58">
        <v>41</v>
      </c>
      <c r="F11" s="58">
        <v>0</v>
      </c>
      <c r="G11" s="58">
        <v>18</v>
      </c>
      <c r="H11" s="58"/>
    </row>
    <row r="12" spans="1:11" s="22" customFormat="1" ht="14.25" customHeight="1">
      <c r="A12" s="57">
        <v>1997</v>
      </c>
      <c r="B12" s="805">
        <v>224</v>
      </c>
      <c r="C12" s="58">
        <v>142</v>
      </c>
      <c r="D12" s="58">
        <v>14</v>
      </c>
      <c r="E12" s="58">
        <v>42</v>
      </c>
      <c r="F12" s="58">
        <v>0</v>
      </c>
      <c r="G12" s="58">
        <v>26</v>
      </c>
      <c r="H12" s="58"/>
    </row>
    <row r="13" spans="1:11" s="22" customFormat="1" ht="14.25" customHeight="1">
      <c r="A13" s="57">
        <v>1998</v>
      </c>
      <c r="B13" s="805">
        <v>249</v>
      </c>
      <c r="C13" s="58">
        <v>179</v>
      </c>
      <c r="D13" s="58">
        <v>16</v>
      </c>
      <c r="E13" s="58">
        <v>32</v>
      </c>
      <c r="F13" s="58">
        <v>0</v>
      </c>
      <c r="G13" s="58">
        <v>22</v>
      </c>
      <c r="H13" s="58"/>
    </row>
    <row r="14" spans="1:11" s="22" customFormat="1" ht="14.25" customHeight="1">
      <c r="A14" s="57">
        <v>1999</v>
      </c>
      <c r="B14" s="805">
        <v>291</v>
      </c>
      <c r="C14" s="58">
        <v>227</v>
      </c>
      <c r="D14" s="58">
        <v>12</v>
      </c>
      <c r="E14" s="58">
        <v>19</v>
      </c>
      <c r="F14" s="58">
        <v>1</v>
      </c>
      <c r="G14" s="58">
        <v>32</v>
      </c>
      <c r="H14" s="58"/>
    </row>
    <row r="15" spans="1:11" s="22" customFormat="1" ht="14.25" customHeight="1">
      <c r="A15" s="57">
        <v>2000</v>
      </c>
      <c r="B15" s="805">
        <v>292</v>
      </c>
      <c r="C15" s="58">
        <v>220</v>
      </c>
      <c r="D15" s="58">
        <v>11</v>
      </c>
      <c r="E15" s="58">
        <v>34</v>
      </c>
      <c r="F15" s="58">
        <v>0</v>
      </c>
      <c r="G15" s="58">
        <v>27</v>
      </c>
      <c r="H15" s="58"/>
    </row>
    <row r="16" spans="1:11" s="22" customFormat="1" ht="14.25" customHeight="1">
      <c r="A16" s="57">
        <v>2001</v>
      </c>
      <c r="B16" s="805">
        <v>332</v>
      </c>
      <c r="C16" s="58">
        <v>227</v>
      </c>
      <c r="D16" s="58">
        <v>19</v>
      </c>
      <c r="E16" s="58">
        <v>34</v>
      </c>
      <c r="F16" s="58">
        <v>0</v>
      </c>
      <c r="G16" s="58">
        <v>52</v>
      </c>
      <c r="H16" s="58"/>
    </row>
    <row r="17" spans="1:8" s="22" customFormat="1" ht="14.25" customHeight="1">
      <c r="A17" s="57">
        <v>2002</v>
      </c>
      <c r="B17" s="805">
        <v>382</v>
      </c>
      <c r="C17" s="58">
        <v>280</v>
      </c>
      <c r="D17" s="58">
        <v>17</v>
      </c>
      <c r="E17" s="58">
        <v>30</v>
      </c>
      <c r="F17" s="58">
        <v>0</v>
      </c>
      <c r="G17" s="58">
        <v>55</v>
      </c>
      <c r="H17" s="58"/>
    </row>
    <row r="18" spans="1:8" s="22" customFormat="1" ht="14.25" customHeight="1">
      <c r="A18" s="57">
        <v>2003</v>
      </c>
      <c r="B18" s="805">
        <v>317</v>
      </c>
      <c r="C18" s="58">
        <v>216</v>
      </c>
      <c r="D18" s="58">
        <v>15</v>
      </c>
      <c r="E18" s="58">
        <v>40</v>
      </c>
      <c r="F18" s="58">
        <v>0</v>
      </c>
      <c r="G18" s="58">
        <v>46</v>
      </c>
      <c r="H18" s="58"/>
    </row>
    <row r="19" spans="1:8" s="22" customFormat="1" ht="14.25" customHeight="1">
      <c r="A19" s="57">
        <v>2004</v>
      </c>
      <c r="B19" s="805">
        <v>356</v>
      </c>
      <c r="C19" s="58">
        <v>232</v>
      </c>
      <c r="D19" s="58">
        <v>32</v>
      </c>
      <c r="E19" s="58">
        <v>32</v>
      </c>
      <c r="F19" s="58">
        <v>0</v>
      </c>
      <c r="G19" s="58">
        <v>60</v>
      </c>
      <c r="H19" s="58"/>
    </row>
    <row r="20" spans="1:8" s="22" customFormat="1" ht="14.25" customHeight="1">
      <c r="A20" s="57">
        <v>2005</v>
      </c>
      <c r="B20" s="805">
        <v>336</v>
      </c>
      <c r="C20" s="58">
        <v>204</v>
      </c>
      <c r="D20" s="58">
        <v>31</v>
      </c>
      <c r="E20" s="58">
        <v>43</v>
      </c>
      <c r="F20" s="58">
        <v>0</v>
      </c>
      <c r="G20" s="58">
        <v>58</v>
      </c>
      <c r="H20" s="58"/>
    </row>
    <row r="21" spans="1:8" ht="14.25" customHeight="1">
      <c r="A21" s="57">
        <v>2006</v>
      </c>
      <c r="B21" s="805">
        <v>421</v>
      </c>
      <c r="C21" s="58">
        <v>280</v>
      </c>
      <c r="D21" s="58">
        <v>51</v>
      </c>
      <c r="E21" s="58">
        <v>40</v>
      </c>
      <c r="F21" s="58">
        <v>0</v>
      </c>
      <c r="G21" s="58">
        <v>50</v>
      </c>
      <c r="H21" s="58"/>
    </row>
    <row r="22" spans="1:8" ht="14.25" customHeight="1">
      <c r="A22" s="57">
        <v>2007</v>
      </c>
      <c r="B22" s="806">
        <v>455</v>
      </c>
      <c r="C22" s="59">
        <v>299</v>
      </c>
      <c r="D22" s="59">
        <v>39</v>
      </c>
      <c r="E22" s="59">
        <v>27</v>
      </c>
      <c r="F22" s="59">
        <v>0</v>
      </c>
      <c r="G22" s="59">
        <v>90</v>
      </c>
      <c r="H22" s="59"/>
    </row>
    <row r="23" spans="1:8" ht="14.25" customHeight="1">
      <c r="A23" s="57">
        <v>2008</v>
      </c>
      <c r="B23" s="806">
        <v>574</v>
      </c>
      <c r="C23" s="59">
        <v>370</v>
      </c>
      <c r="D23" s="59">
        <v>59</v>
      </c>
      <c r="E23" s="59">
        <v>34</v>
      </c>
      <c r="F23" s="59">
        <v>0</v>
      </c>
      <c r="G23" s="59">
        <v>111</v>
      </c>
      <c r="H23" s="59"/>
    </row>
    <row r="24" spans="1:8" ht="14.25" customHeight="1">
      <c r="A24" s="57">
        <v>2009</v>
      </c>
      <c r="B24" s="806">
        <v>545</v>
      </c>
      <c r="C24" s="59">
        <v>380</v>
      </c>
      <c r="D24" s="59">
        <v>60</v>
      </c>
      <c r="E24" s="59">
        <v>34</v>
      </c>
      <c r="F24" s="59">
        <v>0</v>
      </c>
      <c r="G24" s="59">
        <v>71</v>
      </c>
      <c r="H24" s="59"/>
    </row>
    <row r="25" spans="1:8" ht="14.25" customHeight="1">
      <c r="A25" s="57">
        <v>2010</v>
      </c>
      <c r="B25" s="806">
        <v>485</v>
      </c>
      <c r="C25" s="59">
        <v>312</v>
      </c>
      <c r="D25" s="59">
        <v>67</v>
      </c>
      <c r="E25" s="59">
        <v>28</v>
      </c>
      <c r="F25" s="59">
        <v>0</v>
      </c>
      <c r="G25" s="59">
        <v>78</v>
      </c>
      <c r="H25" s="59"/>
    </row>
    <row r="26" spans="1:8" ht="14.25" customHeight="1">
      <c r="A26" s="60" t="s">
        <v>160</v>
      </c>
      <c r="B26" s="806">
        <v>584</v>
      </c>
      <c r="C26" s="59">
        <v>417</v>
      </c>
      <c r="D26" s="59">
        <v>56</v>
      </c>
      <c r="E26" s="59">
        <v>36</v>
      </c>
      <c r="F26" s="59">
        <v>0</v>
      </c>
      <c r="G26" s="59">
        <v>75</v>
      </c>
      <c r="H26" s="59"/>
    </row>
    <row r="27" spans="1:8" ht="14.25" customHeight="1">
      <c r="A27" s="60" t="s">
        <v>234</v>
      </c>
      <c r="B27" s="806">
        <v>581</v>
      </c>
      <c r="C27" s="59">
        <v>381</v>
      </c>
      <c r="D27" s="59">
        <v>72</v>
      </c>
      <c r="E27" s="59">
        <v>65</v>
      </c>
      <c r="F27" s="59">
        <v>0</v>
      </c>
      <c r="G27" s="59">
        <v>63</v>
      </c>
      <c r="H27" s="59"/>
    </row>
    <row r="28" spans="1:8" ht="14.25" customHeight="1">
      <c r="A28" s="60" t="s">
        <v>254</v>
      </c>
      <c r="B28" s="806">
        <v>527</v>
      </c>
      <c r="C28" s="59">
        <v>359</v>
      </c>
      <c r="D28" s="59">
        <v>74</v>
      </c>
      <c r="E28" s="59">
        <v>50</v>
      </c>
      <c r="F28" s="59">
        <v>1</v>
      </c>
      <c r="G28" s="59">
        <v>43</v>
      </c>
      <c r="H28" s="59"/>
    </row>
    <row r="29" spans="1:8" ht="14.25" customHeight="1">
      <c r="A29" s="60" t="s">
        <v>360</v>
      </c>
      <c r="B29" s="806">
        <v>614</v>
      </c>
      <c r="C29" s="59">
        <v>429</v>
      </c>
      <c r="D29" s="59">
        <v>109</v>
      </c>
      <c r="E29" s="59">
        <v>45</v>
      </c>
      <c r="F29" s="59">
        <v>0</v>
      </c>
      <c r="G29" s="59">
        <v>31</v>
      </c>
      <c r="H29" s="59"/>
    </row>
    <row r="30" spans="1:8" ht="14.25" customHeight="1">
      <c r="A30" s="60" t="s">
        <v>392</v>
      </c>
      <c r="B30" s="806">
        <v>706</v>
      </c>
      <c r="C30" s="59">
        <v>495</v>
      </c>
      <c r="D30" s="59">
        <v>123</v>
      </c>
      <c r="E30" s="59">
        <v>54</v>
      </c>
      <c r="F30" s="59">
        <v>0</v>
      </c>
      <c r="G30" s="59">
        <v>34</v>
      </c>
      <c r="H30" s="59"/>
    </row>
    <row r="31" spans="1:8" ht="14.25" customHeight="1">
      <c r="A31" s="60" t="s">
        <v>402</v>
      </c>
      <c r="B31" s="806">
        <v>868</v>
      </c>
      <c r="C31" s="59">
        <v>663</v>
      </c>
      <c r="D31" s="59">
        <v>130</v>
      </c>
      <c r="E31" s="59">
        <v>48</v>
      </c>
      <c r="F31" s="59">
        <v>0</v>
      </c>
      <c r="G31" s="59">
        <v>27</v>
      </c>
      <c r="H31" s="59"/>
    </row>
    <row r="32" spans="1:8" ht="14.25" customHeight="1">
      <c r="A32" s="60" t="s">
        <v>574</v>
      </c>
      <c r="B32" s="806">
        <v>934</v>
      </c>
      <c r="C32" s="59">
        <v>746</v>
      </c>
      <c r="D32" s="59">
        <v>111</v>
      </c>
      <c r="E32" s="59">
        <v>54</v>
      </c>
      <c r="F32" s="59">
        <v>0</v>
      </c>
      <c r="G32" s="59">
        <v>23</v>
      </c>
      <c r="H32" s="59"/>
    </row>
    <row r="33" spans="1:8" ht="14.25" customHeight="1">
      <c r="A33" s="60" t="s">
        <v>707</v>
      </c>
      <c r="B33" s="806">
        <v>1187</v>
      </c>
      <c r="C33" s="59">
        <v>976</v>
      </c>
      <c r="D33" s="59">
        <v>116</v>
      </c>
      <c r="E33" s="59">
        <v>59</v>
      </c>
      <c r="F33" s="59">
        <v>0</v>
      </c>
      <c r="G33" s="59">
        <v>36</v>
      </c>
      <c r="H33" s="59"/>
    </row>
    <row r="34" spans="1:8" ht="14.25" customHeight="1">
      <c r="A34" s="1024" t="s">
        <v>709</v>
      </c>
      <c r="B34" s="806"/>
      <c r="C34" s="59"/>
      <c r="D34" s="59"/>
      <c r="E34" s="59"/>
      <c r="F34" s="59"/>
      <c r="G34" s="59"/>
      <c r="H34" s="59"/>
    </row>
    <row r="35" spans="1:8" ht="15">
      <c r="A35" s="1024"/>
      <c r="B35" s="806">
        <f>AVERAGE(B29:B33)</f>
        <v>861.8</v>
      </c>
      <c r="C35" s="59">
        <f t="shared" ref="C35:G35" si="2">AVERAGE(C29:C33)</f>
        <v>661.8</v>
      </c>
      <c r="D35" s="59">
        <f t="shared" si="2"/>
        <v>117.8</v>
      </c>
      <c r="E35" s="59">
        <f t="shared" si="2"/>
        <v>52</v>
      </c>
      <c r="F35" s="59">
        <f t="shared" si="2"/>
        <v>0</v>
      </c>
      <c r="G35" s="59">
        <f t="shared" si="2"/>
        <v>30.2</v>
      </c>
      <c r="H35" s="59"/>
    </row>
    <row r="36" spans="1:8" ht="15.75" customHeight="1">
      <c r="A36" s="62"/>
      <c r="B36" s="806"/>
      <c r="C36" s="59"/>
      <c r="D36" s="59"/>
      <c r="E36" s="59"/>
      <c r="F36" s="59"/>
      <c r="G36" s="59"/>
      <c r="H36" s="59"/>
    </row>
    <row r="37" spans="1:8" ht="14.25" customHeight="1">
      <c r="A37" s="63" t="s">
        <v>155</v>
      </c>
      <c r="B37" s="806"/>
      <c r="C37" s="59"/>
      <c r="D37" s="59"/>
      <c r="E37" s="59"/>
      <c r="F37" s="59"/>
      <c r="G37" s="59"/>
      <c r="H37" s="59"/>
    </row>
    <row r="38" spans="1:8" ht="14.25" customHeight="1">
      <c r="A38" s="62">
        <v>2011</v>
      </c>
      <c r="B38" s="806">
        <v>584</v>
      </c>
      <c r="C38" s="59">
        <v>12</v>
      </c>
      <c r="D38" s="806">
        <v>346</v>
      </c>
      <c r="E38" s="59">
        <v>36</v>
      </c>
      <c r="F38" s="59">
        <v>0</v>
      </c>
      <c r="G38" s="59">
        <v>190</v>
      </c>
      <c r="H38" s="59"/>
    </row>
    <row r="39" spans="1:8" ht="15" customHeight="1">
      <c r="A39" s="62">
        <v>2012</v>
      </c>
      <c r="B39" s="806">
        <v>581</v>
      </c>
      <c r="C39" s="59">
        <v>26</v>
      </c>
      <c r="D39" s="806">
        <v>365</v>
      </c>
      <c r="E39" s="59">
        <v>65</v>
      </c>
      <c r="F39" s="59">
        <v>0</v>
      </c>
      <c r="G39" s="59">
        <v>125</v>
      </c>
      <c r="H39" s="59"/>
    </row>
    <row r="40" spans="1:8" ht="15" customHeight="1">
      <c r="A40" s="62">
        <v>2013</v>
      </c>
      <c r="B40" s="806">
        <v>527</v>
      </c>
      <c r="C40" s="59">
        <v>22</v>
      </c>
      <c r="D40" s="806">
        <v>366</v>
      </c>
      <c r="E40" s="59">
        <v>50</v>
      </c>
      <c r="F40" s="59">
        <v>1</v>
      </c>
      <c r="G40" s="59">
        <v>88</v>
      </c>
      <c r="H40" s="59"/>
    </row>
    <row r="41" spans="1:8" ht="15" customHeight="1">
      <c r="A41" s="62">
        <v>2014</v>
      </c>
      <c r="B41" s="806">
        <v>614</v>
      </c>
      <c r="C41" s="59">
        <v>32</v>
      </c>
      <c r="D41" s="806">
        <v>471</v>
      </c>
      <c r="E41" s="59">
        <v>45</v>
      </c>
      <c r="F41" s="59">
        <v>0</v>
      </c>
      <c r="G41" s="59">
        <v>66</v>
      </c>
      <c r="H41" s="59"/>
    </row>
    <row r="42" spans="1:8" ht="15" customHeight="1">
      <c r="A42" s="62">
        <v>2015</v>
      </c>
      <c r="B42" s="806">
        <v>706</v>
      </c>
      <c r="C42" s="59">
        <v>49</v>
      </c>
      <c r="D42" s="806">
        <v>553</v>
      </c>
      <c r="E42" s="59">
        <v>54</v>
      </c>
      <c r="F42" s="59">
        <v>0</v>
      </c>
      <c r="G42" s="59">
        <v>50</v>
      </c>
      <c r="H42" s="59"/>
    </row>
    <row r="43" spans="1:8" ht="15" customHeight="1">
      <c r="A43" s="62">
        <v>2016</v>
      </c>
      <c r="B43" s="806">
        <v>868</v>
      </c>
      <c r="C43" s="59">
        <v>32</v>
      </c>
      <c r="D43" s="806">
        <v>730</v>
      </c>
      <c r="E43" s="59">
        <v>48</v>
      </c>
      <c r="F43" s="59">
        <v>0</v>
      </c>
      <c r="G43" s="59">
        <v>58</v>
      </c>
      <c r="H43" s="59"/>
    </row>
    <row r="44" spans="1:8" ht="15" customHeight="1">
      <c r="A44" s="62">
        <v>2017</v>
      </c>
      <c r="B44" s="806">
        <v>934</v>
      </c>
      <c r="C44" s="59">
        <v>34</v>
      </c>
      <c r="D44" s="806">
        <v>807</v>
      </c>
      <c r="E44" s="59">
        <v>54</v>
      </c>
      <c r="F44" s="59">
        <v>0</v>
      </c>
      <c r="G44" s="59">
        <v>39</v>
      </c>
      <c r="H44" s="59"/>
    </row>
    <row r="45" spans="1:8" ht="15" customHeight="1">
      <c r="A45" s="62">
        <v>2018</v>
      </c>
      <c r="B45" s="806">
        <v>1187</v>
      </c>
      <c r="C45" s="59">
        <v>45</v>
      </c>
      <c r="D45" s="806">
        <v>1017</v>
      </c>
      <c r="E45" s="59">
        <v>59</v>
      </c>
      <c r="F45" s="59">
        <v>0</v>
      </c>
      <c r="G45" s="59">
        <v>66</v>
      </c>
      <c r="H45" s="59"/>
    </row>
    <row r="46" spans="1:8" ht="15" customHeight="1">
      <c r="A46" s="1024" t="s">
        <v>708</v>
      </c>
      <c r="B46" s="806"/>
      <c r="C46" s="59"/>
      <c r="D46" s="806"/>
      <c r="E46" s="59"/>
      <c r="F46" s="59"/>
      <c r="G46" s="59"/>
      <c r="H46" s="59"/>
    </row>
    <row r="47" spans="1:8" ht="15">
      <c r="A47" s="1024"/>
      <c r="B47" s="806">
        <f>AVERAGE(B41:B45)</f>
        <v>861.8</v>
      </c>
      <c r="C47" s="59">
        <f t="shared" ref="C47:G47" si="3">AVERAGE(C41:C45)</f>
        <v>38.4</v>
      </c>
      <c r="D47" s="59">
        <f t="shared" si="3"/>
        <v>715.6</v>
      </c>
      <c r="E47" s="59">
        <f t="shared" si="3"/>
        <v>52</v>
      </c>
      <c r="F47" s="59">
        <f t="shared" si="3"/>
        <v>0</v>
      </c>
      <c r="G47" s="59">
        <f t="shared" si="3"/>
        <v>55.8</v>
      </c>
      <c r="H47" s="59"/>
    </row>
    <row r="48" spans="1:8" ht="9.75" customHeight="1">
      <c r="A48" s="10"/>
      <c r="B48" s="11"/>
      <c r="C48" s="11"/>
      <c r="D48" s="11"/>
      <c r="E48" s="11"/>
      <c r="F48" s="11"/>
      <c r="G48" s="12"/>
      <c r="H48" s="357"/>
    </row>
    <row r="50" spans="1:8" ht="11.25" customHeight="1">
      <c r="A50" s="949" t="s">
        <v>184</v>
      </c>
      <c r="B50" s="950"/>
      <c r="C50" s="950"/>
      <c r="D50" s="950"/>
      <c r="E50" s="950"/>
      <c r="F50" s="950"/>
      <c r="G50" s="951"/>
    </row>
    <row r="51" spans="1:8" s="34" customFormat="1" ht="10.5" customHeight="1">
      <c r="A51" s="1023" t="s">
        <v>515</v>
      </c>
      <c r="B51" s="1023"/>
      <c r="C51" s="1023"/>
      <c r="D51" s="1023"/>
      <c r="E51" s="1023"/>
      <c r="F51" s="1023"/>
      <c r="G51" s="1023"/>
      <c r="H51" s="338"/>
    </row>
    <row r="52" spans="1:8" s="34" customFormat="1" ht="10.5" customHeight="1">
      <c r="A52" s="1023"/>
      <c r="B52" s="1023"/>
      <c r="C52" s="1023"/>
      <c r="D52" s="1023"/>
      <c r="E52" s="1023"/>
      <c r="F52" s="1023"/>
      <c r="G52" s="1023"/>
      <c r="H52" s="338"/>
    </row>
    <row r="53" spans="1:8" s="34" customFormat="1" ht="11.25" customHeight="1">
      <c r="A53" s="1023"/>
      <c r="B53" s="1023"/>
      <c r="C53" s="1023"/>
      <c r="D53" s="1023"/>
      <c r="E53" s="1023"/>
      <c r="F53" s="1023"/>
      <c r="G53" s="1023"/>
      <c r="H53" s="338"/>
    </row>
    <row r="54" spans="1:8" s="704" customFormat="1" ht="12" customHeight="1">
      <c r="A54" s="1023"/>
      <c r="B54" s="1023"/>
      <c r="C54" s="1023"/>
      <c r="D54" s="1023"/>
      <c r="E54" s="1023"/>
      <c r="F54" s="1023"/>
      <c r="G54" s="1023"/>
      <c r="H54" s="522"/>
    </row>
    <row r="55" spans="1:8" s="704" customFormat="1" ht="12.75" customHeight="1">
      <c r="A55" s="1023"/>
      <c r="B55" s="1023"/>
      <c r="C55" s="1023"/>
      <c r="D55" s="1023"/>
      <c r="E55" s="1023"/>
      <c r="F55" s="1023"/>
      <c r="G55" s="1023"/>
      <c r="H55" s="522"/>
    </row>
    <row r="56" spans="1:8" s="34" customFormat="1" ht="10.5" customHeight="1">
      <c r="A56" s="1021" t="s">
        <v>527</v>
      </c>
      <c r="B56" s="1022"/>
      <c r="C56" s="1022"/>
      <c r="D56" s="1022"/>
      <c r="E56" s="1022"/>
      <c r="F56" s="1022"/>
      <c r="G56" s="1022"/>
      <c r="H56" s="340"/>
    </row>
    <row r="57" spans="1:8" s="34" customFormat="1">
      <c r="A57" s="1023" t="s">
        <v>528</v>
      </c>
      <c r="B57" s="1023"/>
      <c r="C57" s="1023"/>
      <c r="D57" s="1023"/>
      <c r="E57" s="1023"/>
      <c r="F57" s="1023"/>
      <c r="G57" s="1023"/>
      <c r="H57" s="338"/>
    </row>
    <row r="58" spans="1:8" s="889" customFormat="1">
      <c r="A58" s="1023"/>
      <c r="B58" s="1023"/>
      <c r="C58" s="1023"/>
      <c r="D58" s="1023"/>
      <c r="E58" s="1023"/>
      <c r="F58" s="1023"/>
      <c r="G58" s="1023"/>
      <c r="H58" s="911"/>
    </row>
    <row r="59" spans="1:8" s="34" customFormat="1" ht="10.5" customHeight="1">
      <c r="A59" s="1021" t="s">
        <v>250</v>
      </c>
      <c r="B59" s="1022"/>
      <c r="C59" s="1022"/>
      <c r="D59" s="1022"/>
      <c r="E59" s="1022"/>
      <c r="F59" s="1022"/>
      <c r="G59" s="1022"/>
      <c r="H59" s="340"/>
    </row>
    <row r="60" spans="1:8" s="34" customFormat="1" ht="10.5" customHeight="1">
      <c r="A60" s="65"/>
      <c r="B60" s="65"/>
      <c r="C60" s="65"/>
      <c r="D60" s="65"/>
      <c r="E60" s="65"/>
      <c r="F60" s="65"/>
      <c r="G60" s="65"/>
      <c r="H60" s="340"/>
    </row>
    <row r="61" spans="1:8" ht="10.5" customHeight="1">
      <c r="A61" s="1015" t="s">
        <v>704</v>
      </c>
      <c r="B61" s="1016"/>
    </row>
  </sheetData>
  <mergeCells count="16">
    <mergeCell ref="C3:G3"/>
    <mergeCell ref="E4:E5"/>
    <mergeCell ref="F4:F5"/>
    <mergeCell ref="G4:G5"/>
    <mergeCell ref="A1:G1"/>
    <mergeCell ref="A61:B61"/>
    <mergeCell ref="C4:C5"/>
    <mergeCell ref="D4:D5"/>
    <mergeCell ref="A56:G56"/>
    <mergeCell ref="A59:G59"/>
    <mergeCell ref="A51:G55"/>
    <mergeCell ref="A57:G58"/>
    <mergeCell ref="A34:A35"/>
    <mergeCell ref="A46:A47"/>
    <mergeCell ref="A3:A6"/>
    <mergeCell ref="B3:B6"/>
  </mergeCells>
  <phoneticPr fontId="22" type="noConversion"/>
  <hyperlinks>
    <hyperlink ref="I1" location="Contents!A1" display="back to contents"/>
  </hyperlinks>
  <printOptions horizontalCentered="1"/>
  <pageMargins left="0.39370078740157483" right="0.39370078740157483" top="0.78740157480314965" bottom="0.78740157480314965" header="0.38" footer="0"/>
  <pageSetup paperSize="9" scale="95" orientation="portrait" r:id="rId1"/>
  <headerFooter alignWithMargins="0"/>
  <ignoredErrors>
    <ignoredError sqref="A11" numberStoredAsText="1"/>
    <ignoredError sqref="B8:G8 B35 B47:G47 C35:G35 B9:G9" formulaRange="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V86"/>
  <sheetViews>
    <sheetView showGridLines="0" zoomScaleNormal="100" workbookViewId="0">
      <selection sqref="A1:J1"/>
    </sheetView>
  </sheetViews>
  <sheetFormatPr defaultRowHeight="12"/>
  <cols>
    <col min="1" max="1" width="27.6640625" style="40" customWidth="1"/>
    <col min="2" max="2" width="14.1640625" style="41" bestFit="1" customWidth="1"/>
    <col min="3" max="8" width="9.6640625" style="41" bestFit="1" customWidth="1"/>
    <col min="9" max="9" width="9.6640625" style="41" customWidth="1"/>
    <col min="10" max="10" width="9.6640625" style="41" bestFit="1" customWidth="1"/>
    <col min="11" max="11" width="11.33203125" style="41" customWidth="1"/>
    <col min="12" max="12" width="9.6640625" style="41" bestFit="1" customWidth="1"/>
    <col min="13" max="13" width="12.5" style="41" customWidth="1"/>
    <col min="14" max="20" width="9.6640625" style="41" bestFit="1" customWidth="1"/>
    <col min="21" max="22" width="9.5" style="41" bestFit="1" customWidth="1"/>
    <col min="23" max="16384" width="9.33203125" style="41"/>
  </cols>
  <sheetData>
    <row r="1" spans="1:15" s="287" customFormat="1" ht="18" customHeight="1">
      <c r="A1" s="1356" t="s">
        <v>733</v>
      </c>
      <c r="B1" s="1356"/>
      <c r="C1" s="1356"/>
      <c r="D1" s="1356"/>
      <c r="E1" s="1356"/>
      <c r="F1" s="1356"/>
      <c r="G1" s="1356"/>
      <c r="H1" s="1356"/>
      <c r="I1" s="1356"/>
      <c r="J1" s="1356"/>
      <c r="K1" s="940"/>
      <c r="L1" s="1013" t="s">
        <v>1376</v>
      </c>
      <c r="M1" s="1013"/>
      <c r="N1" s="944"/>
      <c r="O1" s="944"/>
    </row>
    <row r="2" spans="1:15" ht="15" customHeight="1"/>
    <row r="3" spans="1:15">
      <c r="A3" s="42"/>
      <c r="B3" s="43" t="s">
        <v>102</v>
      </c>
      <c r="D3" s="44"/>
      <c r="E3" s="44"/>
      <c r="F3" s="44"/>
      <c r="G3" s="44"/>
      <c r="H3" s="44"/>
      <c r="I3" s="44" t="s">
        <v>103</v>
      </c>
    </row>
    <row r="4" spans="1:15">
      <c r="A4" s="42"/>
      <c r="B4" s="44" t="s">
        <v>104</v>
      </c>
      <c r="C4" s="44" t="s">
        <v>105</v>
      </c>
      <c r="D4" s="44" t="s">
        <v>40</v>
      </c>
      <c r="E4" s="44" t="s">
        <v>41</v>
      </c>
      <c r="F4" s="44" t="s">
        <v>100</v>
      </c>
      <c r="G4" s="44" t="s">
        <v>106</v>
      </c>
      <c r="H4" s="44" t="s">
        <v>107</v>
      </c>
      <c r="I4" s="44"/>
      <c r="K4" s="1355" t="s">
        <v>158</v>
      </c>
    </row>
    <row r="5" spans="1:15">
      <c r="A5" s="356"/>
      <c r="B5" s="44"/>
      <c r="C5" s="44"/>
      <c r="D5" s="44"/>
      <c r="E5" s="44"/>
      <c r="F5" s="44"/>
      <c r="G5" s="44"/>
      <c r="H5" s="44"/>
      <c r="I5" s="44"/>
      <c r="K5" s="1355"/>
    </row>
    <row r="6" spans="1:15" ht="12.75">
      <c r="A6" s="356" t="s">
        <v>103</v>
      </c>
      <c r="B6" s="848">
        <v>5</v>
      </c>
      <c r="C6" s="848">
        <v>218</v>
      </c>
      <c r="D6" s="848">
        <v>921</v>
      </c>
      <c r="E6" s="848">
        <v>1591</v>
      </c>
      <c r="F6" s="848">
        <v>1158</v>
      </c>
      <c r="G6" s="848">
        <v>318</v>
      </c>
      <c r="H6" s="848">
        <v>98</v>
      </c>
      <c r="I6" s="848">
        <v>4309</v>
      </c>
      <c r="J6" s="189"/>
      <c r="K6" s="188">
        <f>SUM(C6:G6)</f>
        <v>4206</v>
      </c>
    </row>
    <row r="7" spans="1:15">
      <c r="A7" s="397" t="s">
        <v>1369</v>
      </c>
      <c r="B7" s="849"/>
      <c r="C7" s="849"/>
      <c r="D7" s="850"/>
      <c r="E7" s="850"/>
      <c r="F7" s="850"/>
      <c r="G7" s="850"/>
      <c r="H7" s="850"/>
      <c r="I7" s="850"/>
      <c r="J7" s="189"/>
      <c r="K7" s="188"/>
    </row>
    <row r="8" spans="1:15" ht="12.75">
      <c r="A8" s="356" t="s">
        <v>1370</v>
      </c>
      <c r="B8" s="848">
        <v>1</v>
      </c>
      <c r="C8" s="848">
        <v>11</v>
      </c>
      <c r="D8" s="848">
        <v>75</v>
      </c>
      <c r="E8" s="848">
        <v>131</v>
      </c>
      <c r="F8" s="848">
        <v>77</v>
      </c>
      <c r="G8" s="848">
        <v>16</v>
      </c>
      <c r="H8" s="848">
        <v>3</v>
      </c>
      <c r="I8" s="848">
        <v>314</v>
      </c>
      <c r="J8" s="189"/>
      <c r="K8" s="188">
        <f t="shared" ref="K8:K21" si="0">SUM(C8:G8)</f>
        <v>310</v>
      </c>
    </row>
    <row r="9" spans="1:15" ht="12.75">
      <c r="A9" s="356" t="s">
        <v>20</v>
      </c>
      <c r="B9" s="848">
        <v>0</v>
      </c>
      <c r="C9" s="848">
        <v>5</v>
      </c>
      <c r="D9" s="848">
        <v>17</v>
      </c>
      <c r="E9" s="848">
        <v>23</v>
      </c>
      <c r="F9" s="848">
        <v>20</v>
      </c>
      <c r="G9" s="848">
        <v>3</v>
      </c>
      <c r="H9" s="848">
        <v>1</v>
      </c>
      <c r="I9" s="848">
        <v>69</v>
      </c>
      <c r="J9" s="189"/>
      <c r="K9" s="188">
        <f t="shared" si="0"/>
        <v>68</v>
      </c>
    </row>
    <row r="10" spans="1:15" ht="12.75">
      <c r="A10" s="356" t="s">
        <v>1371</v>
      </c>
      <c r="B10" s="848">
        <v>0</v>
      </c>
      <c r="C10" s="848">
        <v>7</v>
      </c>
      <c r="D10" s="848">
        <v>22</v>
      </c>
      <c r="E10" s="848">
        <v>32</v>
      </c>
      <c r="F10" s="848">
        <v>18</v>
      </c>
      <c r="G10" s="848">
        <v>4</v>
      </c>
      <c r="H10" s="848">
        <v>1</v>
      </c>
      <c r="I10" s="848">
        <v>84</v>
      </c>
      <c r="J10" s="189"/>
      <c r="K10" s="188">
        <f t="shared" si="0"/>
        <v>83</v>
      </c>
    </row>
    <row r="11" spans="1:15" ht="12.75">
      <c r="A11" s="356" t="s">
        <v>22</v>
      </c>
      <c r="B11" s="848">
        <v>1</v>
      </c>
      <c r="C11" s="848">
        <v>15</v>
      </c>
      <c r="D11" s="848">
        <v>67</v>
      </c>
      <c r="E11" s="848">
        <v>103</v>
      </c>
      <c r="F11" s="848">
        <v>62</v>
      </c>
      <c r="G11" s="848">
        <v>13</v>
      </c>
      <c r="H11" s="848">
        <v>4</v>
      </c>
      <c r="I11" s="848">
        <v>265</v>
      </c>
      <c r="J11" s="189"/>
      <c r="K11" s="188">
        <f t="shared" si="0"/>
        <v>260</v>
      </c>
    </row>
    <row r="12" spans="1:15" ht="12.75">
      <c r="A12" s="356" t="s">
        <v>23</v>
      </c>
      <c r="B12" s="848">
        <v>0</v>
      </c>
      <c r="C12" s="848">
        <v>12</v>
      </c>
      <c r="D12" s="848">
        <v>58</v>
      </c>
      <c r="E12" s="848">
        <v>75</v>
      </c>
      <c r="F12" s="848">
        <v>53</v>
      </c>
      <c r="G12" s="848">
        <v>13</v>
      </c>
      <c r="H12" s="848">
        <v>4</v>
      </c>
      <c r="I12" s="848">
        <v>215</v>
      </c>
      <c r="J12" s="189"/>
      <c r="K12" s="188">
        <f t="shared" si="0"/>
        <v>211</v>
      </c>
    </row>
    <row r="13" spans="1:15" ht="12.75">
      <c r="A13" s="356" t="s">
        <v>24</v>
      </c>
      <c r="B13" s="848">
        <v>0</v>
      </c>
      <c r="C13" s="848">
        <v>18</v>
      </c>
      <c r="D13" s="848">
        <v>67</v>
      </c>
      <c r="E13" s="848">
        <v>129</v>
      </c>
      <c r="F13" s="848">
        <v>101</v>
      </c>
      <c r="G13" s="848">
        <v>24</v>
      </c>
      <c r="H13" s="848">
        <v>11</v>
      </c>
      <c r="I13" s="848">
        <v>350</v>
      </c>
      <c r="J13" s="189"/>
      <c r="K13" s="188">
        <f t="shared" si="0"/>
        <v>339</v>
      </c>
    </row>
    <row r="14" spans="1:15" ht="12.75">
      <c r="A14" s="356" t="s">
        <v>1372</v>
      </c>
      <c r="B14" s="848">
        <v>1</v>
      </c>
      <c r="C14" s="848">
        <v>50</v>
      </c>
      <c r="D14" s="848">
        <v>215</v>
      </c>
      <c r="E14" s="848">
        <v>508</v>
      </c>
      <c r="F14" s="848">
        <v>429</v>
      </c>
      <c r="G14" s="848">
        <v>110</v>
      </c>
      <c r="H14" s="848">
        <v>28</v>
      </c>
      <c r="I14" s="848">
        <v>1341</v>
      </c>
      <c r="J14" s="189"/>
      <c r="K14" s="188">
        <f t="shared" si="0"/>
        <v>1312</v>
      </c>
    </row>
    <row r="15" spans="1:15" ht="12.75">
      <c r="A15" s="356" t="s">
        <v>62</v>
      </c>
      <c r="B15" s="848">
        <v>0</v>
      </c>
      <c r="C15" s="848">
        <v>14</v>
      </c>
      <c r="D15" s="848">
        <v>48</v>
      </c>
      <c r="E15" s="848">
        <v>40</v>
      </c>
      <c r="F15" s="848">
        <v>37</v>
      </c>
      <c r="G15" s="848">
        <v>21</v>
      </c>
      <c r="H15" s="848">
        <v>6</v>
      </c>
      <c r="I15" s="848">
        <v>166</v>
      </c>
      <c r="J15" s="189"/>
      <c r="K15" s="188">
        <f t="shared" si="0"/>
        <v>160</v>
      </c>
    </row>
    <row r="16" spans="1:15" ht="12.75">
      <c r="A16" s="356" t="s">
        <v>25</v>
      </c>
      <c r="B16" s="848">
        <v>0</v>
      </c>
      <c r="C16" s="848">
        <v>33</v>
      </c>
      <c r="D16" s="848">
        <v>122</v>
      </c>
      <c r="E16" s="848">
        <v>179</v>
      </c>
      <c r="F16" s="848">
        <v>112</v>
      </c>
      <c r="G16" s="848">
        <v>29</v>
      </c>
      <c r="H16" s="848">
        <v>10</v>
      </c>
      <c r="I16" s="848">
        <v>485</v>
      </c>
      <c r="J16" s="189"/>
      <c r="K16" s="188">
        <f t="shared" si="0"/>
        <v>475</v>
      </c>
    </row>
    <row r="17" spans="1:22" ht="12.75">
      <c r="A17" s="356" t="s">
        <v>26</v>
      </c>
      <c r="B17" s="848">
        <v>2</v>
      </c>
      <c r="C17" s="848">
        <v>33</v>
      </c>
      <c r="D17" s="848">
        <v>130</v>
      </c>
      <c r="E17" s="848">
        <v>229</v>
      </c>
      <c r="F17" s="848">
        <v>152</v>
      </c>
      <c r="G17" s="848">
        <v>50</v>
      </c>
      <c r="H17" s="848">
        <v>26</v>
      </c>
      <c r="I17" s="848">
        <v>622</v>
      </c>
      <c r="J17" s="189"/>
      <c r="K17" s="188">
        <f t="shared" si="0"/>
        <v>594</v>
      </c>
    </row>
    <row r="18" spans="1:22" ht="12.75">
      <c r="A18" s="356" t="s">
        <v>27</v>
      </c>
      <c r="B18" s="848">
        <v>0</v>
      </c>
      <c r="C18" s="848">
        <v>1</v>
      </c>
      <c r="D18" s="848">
        <v>3</v>
      </c>
      <c r="E18" s="848">
        <v>0</v>
      </c>
      <c r="F18" s="848">
        <v>0</v>
      </c>
      <c r="G18" s="848">
        <v>1</v>
      </c>
      <c r="H18" s="848">
        <v>1</v>
      </c>
      <c r="I18" s="848">
        <v>6</v>
      </c>
      <c r="J18" s="189"/>
      <c r="K18" s="188">
        <f t="shared" si="0"/>
        <v>5</v>
      </c>
    </row>
    <row r="19" spans="1:22" ht="12.75">
      <c r="A19" s="356" t="s">
        <v>28</v>
      </c>
      <c r="B19" s="848">
        <v>0</v>
      </c>
      <c r="C19" s="848">
        <v>0</v>
      </c>
      <c r="D19" s="848">
        <v>1</v>
      </c>
      <c r="E19" s="848">
        <v>4</v>
      </c>
      <c r="F19" s="848">
        <v>0</v>
      </c>
      <c r="G19" s="848">
        <v>3</v>
      </c>
      <c r="H19" s="848">
        <v>0</v>
      </c>
      <c r="I19" s="848">
        <v>8</v>
      </c>
      <c r="J19" s="189"/>
      <c r="K19" s="188">
        <f t="shared" si="0"/>
        <v>8</v>
      </c>
    </row>
    <row r="20" spans="1:22" ht="12.75">
      <c r="A20" s="356" t="s">
        <v>29</v>
      </c>
      <c r="B20" s="848">
        <v>0</v>
      </c>
      <c r="C20" s="848">
        <v>18</v>
      </c>
      <c r="D20" s="848">
        <v>95</v>
      </c>
      <c r="E20" s="848">
        <v>135</v>
      </c>
      <c r="F20" s="848">
        <v>94</v>
      </c>
      <c r="G20" s="848">
        <v>31</v>
      </c>
      <c r="H20" s="848">
        <v>3</v>
      </c>
      <c r="I20" s="848">
        <v>376</v>
      </c>
      <c r="J20" s="189"/>
      <c r="K20" s="188">
        <f t="shared" si="0"/>
        <v>373</v>
      </c>
    </row>
    <row r="21" spans="1:22" ht="12.75">
      <c r="A21" s="356" t="s">
        <v>30</v>
      </c>
      <c r="B21" s="848">
        <v>0</v>
      </c>
      <c r="C21" s="848">
        <v>1</v>
      </c>
      <c r="D21" s="848">
        <v>1</v>
      </c>
      <c r="E21" s="848">
        <v>3</v>
      </c>
      <c r="F21" s="848">
        <v>3</v>
      </c>
      <c r="G21" s="848">
        <v>0</v>
      </c>
      <c r="H21" s="848">
        <v>0</v>
      </c>
      <c r="I21" s="848">
        <v>8</v>
      </c>
      <c r="J21" s="189"/>
      <c r="K21" s="188">
        <f t="shared" si="0"/>
        <v>8</v>
      </c>
    </row>
    <row r="23" spans="1:22" s="125" customFormat="1" ht="15.75">
      <c r="A23" s="1353" t="s">
        <v>403</v>
      </c>
      <c r="B23" s="1353"/>
      <c r="C23" s="1353"/>
      <c r="D23" s="1353"/>
      <c r="E23" s="1353"/>
      <c r="F23" s="1353"/>
      <c r="G23" s="1353"/>
      <c r="H23" s="1353"/>
      <c r="I23" s="1353"/>
      <c r="J23" s="1353"/>
      <c r="K23" s="1353"/>
      <c r="L23" s="1353"/>
      <c r="M23" s="1353"/>
      <c r="N23" s="1353"/>
      <c r="O23" s="1353"/>
      <c r="P23" s="1353"/>
      <c r="Q23" s="1353"/>
      <c r="R23" s="1353"/>
      <c r="S23" s="1353"/>
      <c r="T23" s="1353"/>
    </row>
    <row r="24" spans="1:22" s="634" customFormat="1" ht="15.75" customHeight="1">
      <c r="A24" s="1354" t="s">
        <v>734</v>
      </c>
      <c r="B24" s="1354"/>
      <c r="C24" s="1354"/>
      <c r="D24" s="1354"/>
      <c r="E24" s="1354"/>
      <c r="F24" s="1354"/>
      <c r="G24" s="1354"/>
      <c r="H24" s="1354"/>
      <c r="I24" s="1354"/>
      <c r="J24" s="648"/>
      <c r="K24" s="1357" t="s">
        <v>735</v>
      </c>
      <c r="L24" s="1357"/>
      <c r="M24" s="1357"/>
      <c r="N24" s="1357"/>
      <c r="O24" s="251"/>
      <c r="P24" s="630"/>
      <c r="Q24" s="516"/>
      <c r="R24" s="516"/>
      <c r="S24" s="639"/>
      <c r="T24" s="639"/>
    </row>
    <row r="25" spans="1:22" s="634" customFormat="1" ht="12.75">
      <c r="A25" s="639"/>
      <c r="B25" s="639"/>
      <c r="C25" s="639"/>
      <c r="D25" s="639"/>
      <c r="E25" s="639"/>
      <c r="F25" s="639"/>
      <c r="G25" s="639"/>
      <c r="H25" s="639"/>
      <c r="I25" s="639"/>
      <c r="J25" s="639"/>
      <c r="K25" s="639"/>
      <c r="L25" s="639"/>
      <c r="M25" s="639"/>
      <c r="N25" s="639"/>
      <c r="O25" s="639"/>
      <c r="P25" s="639"/>
      <c r="Q25" s="639"/>
      <c r="R25" s="639"/>
      <c r="S25" s="639"/>
      <c r="T25" s="639"/>
    </row>
    <row r="26" spans="1:22" s="125" customFormat="1" ht="12.75">
      <c r="A26" s="290" t="s">
        <v>291</v>
      </c>
      <c r="B26" s="291" t="s">
        <v>109</v>
      </c>
      <c r="C26" s="292" t="s">
        <v>151</v>
      </c>
      <c r="D26" s="291" t="s">
        <v>110</v>
      </c>
      <c r="E26" s="291" t="s">
        <v>111</v>
      </c>
      <c r="F26" s="291" t="s">
        <v>112</v>
      </c>
      <c r="G26" s="291" t="s">
        <v>113</v>
      </c>
      <c r="H26" s="291" t="s">
        <v>114</v>
      </c>
      <c r="I26" s="291" t="s">
        <v>115</v>
      </c>
      <c r="J26" s="291" t="s">
        <v>116</v>
      </c>
      <c r="K26" s="293" t="s">
        <v>117</v>
      </c>
      <c r="L26" s="291" t="s">
        <v>118</v>
      </c>
      <c r="M26" s="291" t="s">
        <v>119</v>
      </c>
      <c r="N26" s="291" t="s">
        <v>120</v>
      </c>
      <c r="O26" s="291" t="s">
        <v>121</v>
      </c>
      <c r="P26" s="291" t="s">
        <v>122</v>
      </c>
      <c r="Q26" s="291" t="s">
        <v>123</v>
      </c>
      <c r="R26" s="291" t="s">
        <v>124</v>
      </c>
      <c r="S26" s="291" t="s">
        <v>125</v>
      </c>
      <c r="T26" s="291" t="s">
        <v>126</v>
      </c>
      <c r="U26" s="291" t="s">
        <v>127</v>
      </c>
      <c r="V26" s="292" t="s">
        <v>128</v>
      </c>
    </row>
    <row r="27" spans="1:22" s="125" customFormat="1" ht="12.75">
      <c r="A27" s="125" t="s">
        <v>18</v>
      </c>
      <c r="B27" s="254">
        <v>5404700</v>
      </c>
      <c r="C27" s="294">
        <f t="shared" ref="C27:C42" si="1">B27-SUM(D27:V27)</f>
        <v>0</v>
      </c>
      <c r="D27" s="254">
        <v>287238</v>
      </c>
      <c r="E27" s="254">
        <v>298862</v>
      </c>
      <c r="F27" s="254">
        <v>274378</v>
      </c>
      <c r="G27" s="254">
        <v>298660</v>
      </c>
      <c r="H27" s="254">
        <v>363967</v>
      </c>
      <c r="I27" s="254">
        <v>374124</v>
      </c>
      <c r="J27" s="254">
        <v>351913</v>
      </c>
      <c r="K27" s="254">
        <v>327753</v>
      </c>
      <c r="L27" s="254">
        <v>337638</v>
      </c>
      <c r="M27" s="254">
        <v>392251</v>
      </c>
      <c r="N27" s="254">
        <v>406691</v>
      </c>
      <c r="O27" s="254">
        <v>370821</v>
      </c>
      <c r="P27" s="254">
        <v>321552</v>
      </c>
      <c r="Q27" s="254">
        <v>317524</v>
      </c>
      <c r="R27" s="254">
        <v>239019</v>
      </c>
      <c r="S27" s="254">
        <v>186846</v>
      </c>
      <c r="T27" s="254">
        <v>136418</v>
      </c>
      <c r="U27" s="254">
        <v>77978</v>
      </c>
      <c r="V27" s="254">
        <v>41067</v>
      </c>
    </row>
    <row r="28" spans="1:22" s="125" customFormat="1" ht="12.75">
      <c r="A28" s="295"/>
      <c r="B28" s="296"/>
      <c r="C28" s="294"/>
      <c r="D28" s="296"/>
      <c r="E28" s="296"/>
      <c r="F28" s="296"/>
      <c r="G28" s="296"/>
      <c r="H28" s="296"/>
      <c r="I28" s="296"/>
      <c r="J28" s="296"/>
      <c r="K28" s="297"/>
      <c r="L28" s="296"/>
      <c r="M28" s="296"/>
      <c r="N28" s="296"/>
      <c r="O28" s="296"/>
      <c r="P28" s="296"/>
      <c r="Q28" s="296"/>
      <c r="R28" s="296"/>
      <c r="S28" s="296"/>
      <c r="T28" s="296"/>
      <c r="U28" s="296"/>
      <c r="V28" s="298"/>
    </row>
    <row r="29" spans="1:22" s="125" customFormat="1" ht="12.75">
      <c r="A29" s="125" t="s">
        <v>19</v>
      </c>
      <c r="B29" s="254">
        <v>370560</v>
      </c>
      <c r="C29" s="294">
        <f t="shared" si="1"/>
        <v>0</v>
      </c>
      <c r="D29" s="254">
        <v>18703</v>
      </c>
      <c r="E29" s="254">
        <v>20204</v>
      </c>
      <c r="F29" s="254">
        <v>19292</v>
      </c>
      <c r="G29" s="254">
        <v>20599</v>
      </c>
      <c r="H29" s="254">
        <v>21296</v>
      </c>
      <c r="I29" s="254">
        <v>20308</v>
      </c>
      <c r="J29" s="254">
        <v>19271</v>
      </c>
      <c r="K29" s="254">
        <v>19253</v>
      </c>
      <c r="L29" s="254">
        <v>22279</v>
      </c>
      <c r="M29" s="254">
        <v>27503</v>
      </c>
      <c r="N29" s="254">
        <v>29252</v>
      </c>
      <c r="O29" s="254">
        <v>27401</v>
      </c>
      <c r="P29" s="254">
        <v>24798</v>
      </c>
      <c r="Q29" s="254">
        <v>25536</v>
      </c>
      <c r="R29" s="254">
        <v>19932</v>
      </c>
      <c r="S29" s="254">
        <v>15175</v>
      </c>
      <c r="T29" s="254">
        <v>10758</v>
      </c>
      <c r="U29" s="254">
        <v>5838</v>
      </c>
      <c r="V29" s="254">
        <v>3162</v>
      </c>
    </row>
    <row r="30" spans="1:22" s="125" customFormat="1" ht="12.75">
      <c r="A30" s="125" t="s">
        <v>20</v>
      </c>
      <c r="B30" s="254">
        <v>114530</v>
      </c>
      <c r="C30" s="294">
        <f t="shared" si="1"/>
        <v>0</v>
      </c>
      <c r="D30" s="254">
        <v>5770</v>
      </c>
      <c r="E30" s="254">
        <v>6042</v>
      </c>
      <c r="F30" s="254">
        <v>6011</v>
      </c>
      <c r="G30" s="254">
        <v>6051</v>
      </c>
      <c r="H30" s="254">
        <v>5566</v>
      </c>
      <c r="I30" s="254">
        <v>4948</v>
      </c>
      <c r="J30" s="254">
        <v>5266</v>
      </c>
      <c r="K30" s="254">
        <v>5412</v>
      </c>
      <c r="L30" s="254">
        <v>6930</v>
      </c>
      <c r="M30" s="254">
        <v>8822</v>
      </c>
      <c r="N30" s="254">
        <v>9430</v>
      </c>
      <c r="O30" s="254">
        <v>8882</v>
      </c>
      <c r="P30" s="254">
        <v>8157</v>
      </c>
      <c r="Q30" s="254">
        <v>8791</v>
      </c>
      <c r="R30" s="254">
        <v>6660</v>
      </c>
      <c r="S30" s="254">
        <v>5110</v>
      </c>
      <c r="T30" s="254">
        <v>3523</v>
      </c>
      <c r="U30" s="254">
        <v>2099</v>
      </c>
      <c r="V30" s="254">
        <v>1060</v>
      </c>
    </row>
    <row r="31" spans="1:22" s="125" customFormat="1" ht="12.75">
      <c r="A31" s="125" t="s">
        <v>21</v>
      </c>
      <c r="B31" s="254">
        <v>149520</v>
      </c>
      <c r="C31" s="294">
        <f t="shared" si="1"/>
        <v>0</v>
      </c>
      <c r="D31" s="254">
        <v>6780</v>
      </c>
      <c r="E31" s="254">
        <v>7805</v>
      </c>
      <c r="F31" s="254">
        <v>7528</v>
      </c>
      <c r="G31" s="254">
        <v>7729</v>
      </c>
      <c r="H31" s="254">
        <v>7793</v>
      </c>
      <c r="I31" s="254">
        <v>7518</v>
      </c>
      <c r="J31" s="254">
        <v>7272</v>
      </c>
      <c r="K31" s="254">
        <v>6864</v>
      </c>
      <c r="L31" s="254">
        <v>8149</v>
      </c>
      <c r="M31" s="254">
        <v>10774</v>
      </c>
      <c r="N31" s="254">
        <v>12131</v>
      </c>
      <c r="O31" s="254">
        <v>11365</v>
      </c>
      <c r="P31" s="254">
        <v>10905</v>
      </c>
      <c r="Q31" s="254">
        <v>11328</v>
      </c>
      <c r="R31" s="254">
        <v>9134</v>
      </c>
      <c r="S31" s="254">
        <v>6999</v>
      </c>
      <c r="T31" s="254">
        <v>5120</v>
      </c>
      <c r="U31" s="254">
        <v>2855</v>
      </c>
      <c r="V31" s="254">
        <v>1471</v>
      </c>
    </row>
    <row r="32" spans="1:22" s="125" customFormat="1" ht="12.75">
      <c r="A32" s="125" t="s">
        <v>22</v>
      </c>
      <c r="B32" s="254">
        <v>370330</v>
      </c>
      <c r="C32" s="294">
        <f t="shared" si="1"/>
        <v>0</v>
      </c>
      <c r="D32" s="254">
        <v>19806</v>
      </c>
      <c r="E32" s="254">
        <v>21308</v>
      </c>
      <c r="F32" s="254">
        <v>19349</v>
      </c>
      <c r="G32" s="254">
        <v>21090</v>
      </c>
      <c r="H32" s="254">
        <v>24388</v>
      </c>
      <c r="I32" s="254">
        <v>21612</v>
      </c>
      <c r="J32" s="254">
        <v>21077</v>
      </c>
      <c r="K32" s="254">
        <v>21253</v>
      </c>
      <c r="L32" s="254">
        <v>22985</v>
      </c>
      <c r="M32" s="254">
        <v>27380</v>
      </c>
      <c r="N32" s="254">
        <v>27788</v>
      </c>
      <c r="O32" s="254">
        <v>25934</v>
      </c>
      <c r="P32" s="254">
        <v>22702</v>
      </c>
      <c r="Q32" s="254">
        <v>23935</v>
      </c>
      <c r="R32" s="254">
        <v>18180</v>
      </c>
      <c r="S32" s="254">
        <v>13430</v>
      </c>
      <c r="T32" s="254">
        <v>9600</v>
      </c>
      <c r="U32" s="254">
        <v>5503</v>
      </c>
      <c r="V32" s="254">
        <v>3010</v>
      </c>
    </row>
    <row r="33" spans="1:22" s="125" customFormat="1" ht="12.75">
      <c r="A33" s="125" t="s">
        <v>23</v>
      </c>
      <c r="B33" s="254">
        <v>304480</v>
      </c>
      <c r="C33" s="294">
        <f t="shared" si="1"/>
        <v>0</v>
      </c>
      <c r="D33" s="254">
        <v>15956</v>
      </c>
      <c r="E33" s="254">
        <v>17175</v>
      </c>
      <c r="F33" s="254">
        <v>16435</v>
      </c>
      <c r="G33" s="254">
        <v>18128</v>
      </c>
      <c r="H33" s="254">
        <v>20069</v>
      </c>
      <c r="I33" s="254">
        <v>18159</v>
      </c>
      <c r="J33" s="254">
        <v>17553</v>
      </c>
      <c r="K33" s="254">
        <v>18002</v>
      </c>
      <c r="L33" s="254">
        <v>20172</v>
      </c>
      <c r="M33" s="254">
        <v>23747</v>
      </c>
      <c r="N33" s="254">
        <v>23801</v>
      </c>
      <c r="O33" s="254">
        <v>20956</v>
      </c>
      <c r="P33" s="254">
        <v>17862</v>
      </c>
      <c r="Q33" s="254">
        <v>18509</v>
      </c>
      <c r="R33" s="254">
        <v>13701</v>
      </c>
      <c r="S33" s="254">
        <v>10685</v>
      </c>
      <c r="T33" s="254">
        <v>7445</v>
      </c>
      <c r="U33" s="254">
        <v>3983</v>
      </c>
      <c r="V33" s="254">
        <v>2142</v>
      </c>
    </row>
    <row r="34" spans="1:22" s="125" customFormat="1" ht="12.75">
      <c r="A34" s="125" t="s">
        <v>24</v>
      </c>
      <c r="B34" s="254">
        <v>588100</v>
      </c>
      <c r="C34" s="294">
        <f t="shared" si="1"/>
        <v>0</v>
      </c>
      <c r="D34" s="254">
        <v>31953</v>
      </c>
      <c r="E34" s="254">
        <v>33090</v>
      </c>
      <c r="F34" s="254">
        <v>28856</v>
      </c>
      <c r="G34" s="254">
        <v>31290</v>
      </c>
      <c r="H34" s="254">
        <v>40318</v>
      </c>
      <c r="I34" s="254">
        <v>44061</v>
      </c>
      <c r="J34" s="254">
        <v>41887</v>
      </c>
      <c r="K34" s="254">
        <v>38167</v>
      </c>
      <c r="L34" s="254">
        <v>38437</v>
      </c>
      <c r="M34" s="254">
        <v>42078</v>
      </c>
      <c r="N34" s="254">
        <v>42732</v>
      </c>
      <c r="O34" s="254">
        <v>38435</v>
      </c>
      <c r="P34" s="254">
        <v>34439</v>
      </c>
      <c r="Q34" s="254">
        <v>33547</v>
      </c>
      <c r="R34" s="254">
        <v>23967</v>
      </c>
      <c r="S34" s="254">
        <v>18711</v>
      </c>
      <c r="T34" s="254">
        <v>13770</v>
      </c>
      <c r="U34" s="254">
        <v>8127</v>
      </c>
      <c r="V34" s="254">
        <v>4235</v>
      </c>
    </row>
    <row r="35" spans="1:22" s="125" customFormat="1" ht="12.75">
      <c r="A35" s="125" t="s">
        <v>87</v>
      </c>
      <c r="B35" s="254">
        <v>1161370</v>
      </c>
      <c r="C35" s="294">
        <f t="shared" si="1"/>
        <v>0</v>
      </c>
      <c r="D35" s="254">
        <v>63677</v>
      </c>
      <c r="E35" s="254">
        <v>62539</v>
      </c>
      <c r="F35" s="254">
        <v>56563</v>
      </c>
      <c r="G35" s="254">
        <v>64390</v>
      </c>
      <c r="H35" s="254">
        <v>88904</v>
      </c>
      <c r="I35" s="254">
        <v>95931</v>
      </c>
      <c r="J35" s="254">
        <v>84572</v>
      </c>
      <c r="K35" s="254">
        <v>73735</v>
      </c>
      <c r="L35" s="254">
        <v>70339</v>
      </c>
      <c r="M35" s="254">
        <v>82374</v>
      </c>
      <c r="N35" s="254">
        <v>86291</v>
      </c>
      <c r="O35" s="254">
        <v>77760</v>
      </c>
      <c r="P35" s="254">
        <v>63722</v>
      </c>
      <c r="Q35" s="254">
        <v>58610</v>
      </c>
      <c r="R35" s="254">
        <v>44183</v>
      </c>
      <c r="S35" s="254">
        <v>36410</v>
      </c>
      <c r="T35" s="254">
        <v>27499</v>
      </c>
      <c r="U35" s="254">
        <v>15554</v>
      </c>
      <c r="V35" s="254">
        <v>8317</v>
      </c>
    </row>
    <row r="36" spans="1:22" s="125" customFormat="1" ht="12.75">
      <c r="A36" s="125" t="s">
        <v>62</v>
      </c>
      <c r="B36" s="254">
        <v>321900</v>
      </c>
      <c r="C36" s="294">
        <f t="shared" si="1"/>
        <v>0</v>
      </c>
      <c r="D36" s="254">
        <v>15550</v>
      </c>
      <c r="E36" s="254">
        <v>17234</v>
      </c>
      <c r="F36" s="254">
        <v>16968</v>
      </c>
      <c r="G36" s="254">
        <v>17566</v>
      </c>
      <c r="H36" s="254">
        <v>16671</v>
      </c>
      <c r="I36" s="254">
        <v>16692</v>
      </c>
      <c r="J36" s="254">
        <v>17212</v>
      </c>
      <c r="K36" s="254">
        <v>17351</v>
      </c>
      <c r="L36" s="254">
        <v>19136</v>
      </c>
      <c r="M36" s="254">
        <v>23324</v>
      </c>
      <c r="N36" s="254">
        <v>25612</v>
      </c>
      <c r="O36" s="254">
        <v>24335</v>
      </c>
      <c r="P36" s="254">
        <v>22617</v>
      </c>
      <c r="Q36" s="254">
        <v>23117</v>
      </c>
      <c r="R36" s="254">
        <v>17686</v>
      </c>
      <c r="S36" s="254">
        <v>13130</v>
      </c>
      <c r="T36" s="254">
        <v>9415</v>
      </c>
      <c r="U36" s="254">
        <v>5455</v>
      </c>
      <c r="V36" s="254">
        <v>2829</v>
      </c>
    </row>
    <row r="37" spans="1:22" s="125" customFormat="1" ht="12.75">
      <c r="A37" s="125" t="s">
        <v>25</v>
      </c>
      <c r="B37" s="254">
        <v>656490</v>
      </c>
      <c r="C37" s="294">
        <f t="shared" si="1"/>
        <v>0</v>
      </c>
      <c r="D37" s="254">
        <v>36071</v>
      </c>
      <c r="E37" s="254">
        <v>38438</v>
      </c>
      <c r="F37" s="254">
        <v>36386</v>
      </c>
      <c r="G37" s="254">
        <v>38012</v>
      </c>
      <c r="H37" s="254">
        <v>39258</v>
      </c>
      <c r="I37" s="254">
        <v>38491</v>
      </c>
      <c r="J37" s="254">
        <v>40489</v>
      </c>
      <c r="K37" s="254">
        <v>40780</v>
      </c>
      <c r="L37" s="254">
        <v>43271</v>
      </c>
      <c r="M37" s="254">
        <v>50929</v>
      </c>
      <c r="N37" s="254">
        <v>51687</v>
      </c>
      <c r="O37" s="254">
        <v>46702</v>
      </c>
      <c r="P37" s="254">
        <v>40104</v>
      </c>
      <c r="Q37" s="254">
        <v>37463</v>
      </c>
      <c r="R37" s="254">
        <v>28390</v>
      </c>
      <c r="S37" s="254">
        <v>22084</v>
      </c>
      <c r="T37" s="254">
        <v>15681</v>
      </c>
      <c r="U37" s="254">
        <v>8351</v>
      </c>
      <c r="V37" s="254">
        <v>3903</v>
      </c>
    </row>
    <row r="38" spans="1:22" s="125" customFormat="1" ht="12.75">
      <c r="A38" s="125" t="s">
        <v>26</v>
      </c>
      <c r="B38" s="254">
        <v>880000</v>
      </c>
      <c r="C38" s="294">
        <f t="shared" si="1"/>
        <v>0</v>
      </c>
      <c r="D38" s="254">
        <v>48503</v>
      </c>
      <c r="E38" s="254">
        <v>49329</v>
      </c>
      <c r="F38" s="254">
        <v>42405</v>
      </c>
      <c r="G38" s="254">
        <v>46291</v>
      </c>
      <c r="H38" s="254">
        <v>67261</v>
      </c>
      <c r="I38" s="254">
        <v>74822</v>
      </c>
      <c r="J38" s="254">
        <v>68059</v>
      </c>
      <c r="K38" s="254">
        <v>60175</v>
      </c>
      <c r="L38" s="254">
        <v>57998</v>
      </c>
      <c r="M38" s="254">
        <v>61629</v>
      </c>
      <c r="N38" s="254">
        <v>61269</v>
      </c>
      <c r="O38" s="254">
        <v>55048</v>
      </c>
      <c r="P38" s="254">
        <v>45846</v>
      </c>
      <c r="Q38" s="254">
        <v>45037</v>
      </c>
      <c r="R38" s="254">
        <v>33191</v>
      </c>
      <c r="S38" s="254">
        <v>25962</v>
      </c>
      <c r="T38" s="254">
        <v>19385</v>
      </c>
      <c r="U38" s="254">
        <v>11558</v>
      </c>
      <c r="V38" s="254">
        <v>6232</v>
      </c>
    </row>
    <row r="39" spans="1:22" s="125" customFormat="1" ht="12.75">
      <c r="A39" s="125" t="s">
        <v>27</v>
      </c>
      <c r="B39" s="254">
        <v>21850</v>
      </c>
      <c r="C39" s="294">
        <f t="shared" si="1"/>
        <v>0</v>
      </c>
      <c r="D39" s="254">
        <v>984</v>
      </c>
      <c r="E39" s="254">
        <v>1196</v>
      </c>
      <c r="F39" s="254">
        <v>1126</v>
      </c>
      <c r="G39" s="254">
        <v>1099</v>
      </c>
      <c r="H39" s="254">
        <v>1111</v>
      </c>
      <c r="I39" s="254">
        <v>1200</v>
      </c>
      <c r="J39" s="254">
        <v>1134</v>
      </c>
      <c r="K39" s="254">
        <v>1123</v>
      </c>
      <c r="L39" s="254">
        <v>1301</v>
      </c>
      <c r="M39" s="254">
        <v>1620</v>
      </c>
      <c r="N39" s="254">
        <v>1792</v>
      </c>
      <c r="O39" s="254">
        <v>1681</v>
      </c>
      <c r="P39" s="254">
        <v>1516</v>
      </c>
      <c r="Q39" s="254">
        <v>1549</v>
      </c>
      <c r="R39" s="254">
        <v>1277</v>
      </c>
      <c r="S39" s="254">
        <v>965</v>
      </c>
      <c r="T39" s="254">
        <v>609</v>
      </c>
      <c r="U39" s="254">
        <v>366</v>
      </c>
      <c r="V39" s="254">
        <v>201</v>
      </c>
    </row>
    <row r="40" spans="1:22" s="125" customFormat="1" ht="12.75">
      <c r="A40" s="125" t="s">
        <v>28</v>
      </c>
      <c r="B40" s="254">
        <v>23200</v>
      </c>
      <c r="C40" s="294">
        <f t="shared" si="1"/>
        <v>0</v>
      </c>
      <c r="D40" s="254">
        <v>1290</v>
      </c>
      <c r="E40" s="254">
        <v>1363</v>
      </c>
      <c r="F40" s="254">
        <v>1330</v>
      </c>
      <c r="G40" s="254">
        <v>1325</v>
      </c>
      <c r="H40" s="254">
        <v>1282</v>
      </c>
      <c r="I40" s="254">
        <v>1401</v>
      </c>
      <c r="J40" s="254">
        <v>1296</v>
      </c>
      <c r="K40" s="254">
        <v>1412</v>
      </c>
      <c r="L40" s="254">
        <v>1521</v>
      </c>
      <c r="M40" s="254">
        <v>1663</v>
      </c>
      <c r="N40" s="254">
        <v>1798</v>
      </c>
      <c r="O40" s="254">
        <v>1602</v>
      </c>
      <c r="P40" s="254">
        <v>1514</v>
      </c>
      <c r="Q40" s="254">
        <v>1457</v>
      </c>
      <c r="R40" s="254">
        <v>1115</v>
      </c>
      <c r="S40" s="254">
        <v>810</v>
      </c>
      <c r="T40" s="254">
        <v>543</v>
      </c>
      <c r="U40" s="254">
        <v>308</v>
      </c>
      <c r="V40" s="254">
        <v>170</v>
      </c>
    </row>
    <row r="41" spans="1:22" s="125" customFormat="1" ht="12.75">
      <c r="A41" s="125" t="s">
        <v>29</v>
      </c>
      <c r="B41" s="254">
        <v>415470</v>
      </c>
      <c r="C41" s="294">
        <f t="shared" si="1"/>
        <v>0</v>
      </c>
      <c r="D41" s="254">
        <v>20964</v>
      </c>
      <c r="E41" s="254">
        <v>21739</v>
      </c>
      <c r="F41" s="254">
        <v>20720</v>
      </c>
      <c r="G41" s="254">
        <v>23761</v>
      </c>
      <c r="H41" s="254">
        <v>28841</v>
      </c>
      <c r="I41" s="254">
        <v>27757</v>
      </c>
      <c r="J41" s="254">
        <v>25543</v>
      </c>
      <c r="K41" s="254">
        <v>22793</v>
      </c>
      <c r="L41" s="254">
        <v>23478</v>
      </c>
      <c r="M41" s="254">
        <v>28352</v>
      </c>
      <c r="N41" s="254">
        <v>31018</v>
      </c>
      <c r="O41" s="254">
        <v>28730</v>
      </c>
      <c r="P41" s="254">
        <v>25404</v>
      </c>
      <c r="Q41" s="254">
        <v>26593</v>
      </c>
      <c r="R41" s="254">
        <v>20068</v>
      </c>
      <c r="S41" s="254">
        <v>16082</v>
      </c>
      <c r="T41" s="254">
        <v>12162</v>
      </c>
      <c r="U41" s="254">
        <v>7441</v>
      </c>
      <c r="V41" s="254">
        <v>4024</v>
      </c>
    </row>
    <row r="42" spans="1:22" s="125" customFormat="1" ht="12.75">
      <c r="A42" s="125" t="s">
        <v>30</v>
      </c>
      <c r="B42" s="254">
        <v>26900</v>
      </c>
      <c r="C42" s="294">
        <f t="shared" si="1"/>
        <v>0</v>
      </c>
      <c r="D42" s="254">
        <v>1231</v>
      </c>
      <c r="E42" s="254">
        <v>1400</v>
      </c>
      <c r="F42" s="254">
        <v>1409</v>
      </c>
      <c r="G42" s="254">
        <v>1329</v>
      </c>
      <c r="H42" s="254">
        <v>1209</v>
      </c>
      <c r="I42" s="254">
        <v>1224</v>
      </c>
      <c r="J42" s="254">
        <v>1282</v>
      </c>
      <c r="K42" s="254">
        <v>1433</v>
      </c>
      <c r="L42" s="254">
        <v>1642</v>
      </c>
      <c r="M42" s="254">
        <v>2056</v>
      </c>
      <c r="N42" s="254">
        <v>2090</v>
      </c>
      <c r="O42" s="254">
        <v>1990</v>
      </c>
      <c r="P42" s="254">
        <v>1966</v>
      </c>
      <c r="Q42" s="254">
        <v>2052</v>
      </c>
      <c r="R42" s="254">
        <v>1535</v>
      </c>
      <c r="S42" s="254">
        <v>1293</v>
      </c>
      <c r="T42" s="254">
        <v>908</v>
      </c>
      <c r="U42" s="254">
        <v>540</v>
      </c>
      <c r="V42" s="254">
        <v>311</v>
      </c>
    </row>
    <row r="43" spans="1:22" s="125" customFormat="1" ht="12.75"/>
    <row r="44" spans="1:22" s="125" customFormat="1" ht="12.75">
      <c r="A44" s="1332" t="s">
        <v>326</v>
      </c>
      <c r="B44" s="1332"/>
      <c r="C44" s="1332"/>
      <c r="D44" s="1332"/>
      <c r="E44" s="1332"/>
      <c r="F44" s="1332"/>
      <c r="G44" s="1332"/>
      <c r="H44" s="1332"/>
    </row>
    <row r="45" spans="1:22" s="935" customFormat="1" ht="12.75">
      <c r="A45" s="933"/>
      <c r="B45" s="933"/>
      <c r="C45" s="933"/>
      <c r="D45" s="933"/>
      <c r="E45" s="933"/>
      <c r="F45" s="933"/>
      <c r="G45" s="933"/>
      <c r="H45" s="933"/>
      <c r="K45" s="1198" t="s">
        <v>157</v>
      </c>
      <c r="M45" s="1198" t="s">
        <v>134</v>
      </c>
    </row>
    <row r="46" spans="1:22" s="935" customFormat="1" ht="12.75">
      <c r="A46" s="933"/>
      <c r="B46" s="933"/>
      <c r="C46" s="933"/>
      <c r="D46" s="933"/>
      <c r="E46" s="933"/>
      <c r="F46" s="933"/>
      <c r="G46" s="933"/>
      <c r="H46" s="933"/>
      <c r="K46" s="1198"/>
      <c r="M46" s="1198"/>
    </row>
    <row r="47" spans="1:22" s="125" customFormat="1" ht="12.75">
      <c r="C47" s="125" t="s">
        <v>129</v>
      </c>
      <c r="D47" s="125" t="s">
        <v>130</v>
      </c>
      <c r="E47" s="125" t="s">
        <v>131</v>
      </c>
      <c r="F47" s="125" t="s">
        <v>132</v>
      </c>
      <c r="G47" s="125" t="s">
        <v>133</v>
      </c>
      <c r="K47" s="1198"/>
      <c r="M47" s="1198"/>
    </row>
    <row r="48" spans="1:22" s="125" customFormat="1" ht="12.75">
      <c r="A48" s="125" t="s">
        <v>18</v>
      </c>
      <c r="C48" s="299">
        <f>G27+H27</f>
        <v>662627</v>
      </c>
      <c r="D48" s="299">
        <f>I27+J27</f>
        <v>726037</v>
      </c>
      <c r="E48" s="299">
        <f>K27+L27</f>
        <v>665391</v>
      </c>
      <c r="F48" s="299">
        <f>M27+N27</f>
        <v>798942</v>
      </c>
      <c r="G48" s="299">
        <f>O27+P27</f>
        <v>692373</v>
      </c>
      <c r="H48" s="300"/>
      <c r="J48" s="126"/>
      <c r="K48" s="299">
        <f>SUM(C48:G48)</f>
        <v>3545370</v>
      </c>
      <c r="M48" s="299">
        <f>B27</f>
        <v>5404700</v>
      </c>
    </row>
    <row r="49" spans="1:13" s="125" customFormat="1" ht="12.75">
      <c r="C49" s="299"/>
      <c r="D49" s="299"/>
      <c r="E49" s="299"/>
      <c r="F49" s="299"/>
      <c r="G49" s="299"/>
      <c r="H49" s="300"/>
      <c r="J49" s="126"/>
      <c r="K49" s="299"/>
      <c r="M49" s="299"/>
    </row>
    <row r="50" spans="1:13" s="125" customFormat="1" ht="12.75">
      <c r="A50" s="125" t="s">
        <v>19</v>
      </c>
      <c r="C50" s="299">
        <f t="shared" ref="C50:C63" si="2">G29+H29</f>
        <v>41895</v>
      </c>
      <c r="D50" s="299">
        <f t="shared" ref="D50:D63" si="3">I29+J29</f>
        <v>39579</v>
      </c>
      <c r="E50" s="299">
        <f t="shared" ref="E50:E63" si="4">K29+L29</f>
        <v>41532</v>
      </c>
      <c r="F50" s="299">
        <f t="shared" ref="F50:F63" si="5">M29+N29</f>
        <v>56755</v>
      </c>
      <c r="G50" s="299">
        <f t="shared" ref="G50:G63" si="6">O29+P29</f>
        <v>52199</v>
      </c>
      <c r="H50" s="300"/>
      <c r="J50" s="126"/>
      <c r="K50" s="299">
        <f t="shared" ref="K50:K63" si="7">SUM(C50:G50)</f>
        <v>231960</v>
      </c>
      <c r="M50" s="299">
        <f t="shared" ref="M50:M63" si="8">B29</f>
        <v>370560</v>
      </c>
    </row>
    <row r="51" spans="1:13" s="125" customFormat="1" ht="12.75">
      <c r="A51" s="125" t="s">
        <v>20</v>
      </c>
      <c r="C51" s="299">
        <f t="shared" si="2"/>
        <v>11617</v>
      </c>
      <c r="D51" s="299">
        <f t="shared" si="3"/>
        <v>10214</v>
      </c>
      <c r="E51" s="299">
        <f t="shared" si="4"/>
        <v>12342</v>
      </c>
      <c r="F51" s="299">
        <f t="shared" si="5"/>
        <v>18252</v>
      </c>
      <c r="G51" s="299">
        <f t="shared" si="6"/>
        <v>17039</v>
      </c>
      <c r="H51" s="300"/>
      <c r="J51" s="126"/>
      <c r="K51" s="299">
        <f t="shared" si="7"/>
        <v>69464</v>
      </c>
      <c r="M51" s="299">
        <f t="shared" si="8"/>
        <v>114530</v>
      </c>
    </row>
    <row r="52" spans="1:13" s="125" customFormat="1" ht="12.75">
      <c r="A52" s="125" t="s">
        <v>21</v>
      </c>
      <c r="C52" s="299">
        <f t="shared" si="2"/>
        <v>15522</v>
      </c>
      <c r="D52" s="299">
        <f t="shared" si="3"/>
        <v>14790</v>
      </c>
      <c r="E52" s="299">
        <f t="shared" si="4"/>
        <v>15013</v>
      </c>
      <c r="F52" s="299">
        <f t="shared" si="5"/>
        <v>22905</v>
      </c>
      <c r="G52" s="299">
        <f t="shared" si="6"/>
        <v>22270</v>
      </c>
      <c r="H52" s="300"/>
      <c r="J52" s="126"/>
      <c r="K52" s="299">
        <f t="shared" si="7"/>
        <v>90500</v>
      </c>
      <c r="M52" s="299">
        <f t="shared" si="8"/>
        <v>149520</v>
      </c>
    </row>
    <row r="53" spans="1:13" s="125" customFormat="1" ht="12.75">
      <c r="A53" s="125" t="s">
        <v>22</v>
      </c>
      <c r="C53" s="299">
        <f t="shared" si="2"/>
        <v>45478</v>
      </c>
      <c r="D53" s="299">
        <f t="shared" si="3"/>
        <v>42689</v>
      </c>
      <c r="E53" s="299">
        <f t="shared" si="4"/>
        <v>44238</v>
      </c>
      <c r="F53" s="299">
        <f t="shared" si="5"/>
        <v>55168</v>
      </c>
      <c r="G53" s="299">
        <f t="shared" si="6"/>
        <v>48636</v>
      </c>
      <c r="H53" s="300"/>
      <c r="J53" s="126"/>
      <c r="K53" s="299">
        <f t="shared" si="7"/>
        <v>236209</v>
      </c>
      <c r="M53" s="299">
        <f t="shared" si="8"/>
        <v>370330</v>
      </c>
    </row>
    <row r="54" spans="1:13" s="125" customFormat="1" ht="12.75">
      <c r="A54" s="125" t="s">
        <v>23</v>
      </c>
      <c r="C54" s="299">
        <f t="shared" si="2"/>
        <v>38197</v>
      </c>
      <c r="D54" s="299">
        <f t="shared" si="3"/>
        <v>35712</v>
      </c>
      <c r="E54" s="299">
        <f t="shared" si="4"/>
        <v>38174</v>
      </c>
      <c r="F54" s="299">
        <f t="shared" si="5"/>
        <v>47548</v>
      </c>
      <c r="G54" s="299">
        <f t="shared" si="6"/>
        <v>38818</v>
      </c>
      <c r="H54" s="300"/>
      <c r="J54" s="126"/>
      <c r="K54" s="299">
        <f t="shared" si="7"/>
        <v>198449</v>
      </c>
      <c r="M54" s="299">
        <f t="shared" si="8"/>
        <v>304480</v>
      </c>
    </row>
    <row r="55" spans="1:13" s="125" customFormat="1" ht="12.75">
      <c r="A55" s="125" t="s">
        <v>24</v>
      </c>
      <c r="C55" s="299">
        <f t="shared" si="2"/>
        <v>71608</v>
      </c>
      <c r="D55" s="299">
        <f t="shared" si="3"/>
        <v>85948</v>
      </c>
      <c r="E55" s="299">
        <f t="shared" si="4"/>
        <v>76604</v>
      </c>
      <c r="F55" s="299">
        <f t="shared" si="5"/>
        <v>84810</v>
      </c>
      <c r="G55" s="299">
        <f t="shared" si="6"/>
        <v>72874</v>
      </c>
      <c r="H55" s="300"/>
      <c r="J55" s="126"/>
      <c r="K55" s="299">
        <f t="shared" si="7"/>
        <v>391844</v>
      </c>
      <c r="M55" s="299">
        <f t="shared" si="8"/>
        <v>588100</v>
      </c>
    </row>
    <row r="56" spans="1:13" s="125" customFormat="1" ht="12.75">
      <c r="A56" s="125" t="s">
        <v>87</v>
      </c>
      <c r="C56" s="299">
        <f t="shared" si="2"/>
        <v>153294</v>
      </c>
      <c r="D56" s="299">
        <f t="shared" si="3"/>
        <v>180503</v>
      </c>
      <c r="E56" s="299">
        <f t="shared" si="4"/>
        <v>144074</v>
      </c>
      <c r="F56" s="299">
        <f t="shared" si="5"/>
        <v>168665</v>
      </c>
      <c r="G56" s="299">
        <f t="shared" si="6"/>
        <v>141482</v>
      </c>
      <c r="H56" s="300"/>
      <c r="J56" s="126"/>
      <c r="K56" s="299">
        <f t="shared" si="7"/>
        <v>788018</v>
      </c>
      <c r="M56" s="299">
        <f t="shared" si="8"/>
        <v>1161370</v>
      </c>
    </row>
    <row r="57" spans="1:13" s="125" customFormat="1" ht="12.75">
      <c r="A57" s="125" t="s">
        <v>62</v>
      </c>
      <c r="C57" s="299">
        <f t="shared" si="2"/>
        <v>34237</v>
      </c>
      <c r="D57" s="299">
        <f t="shared" si="3"/>
        <v>33904</v>
      </c>
      <c r="E57" s="299">
        <f t="shared" si="4"/>
        <v>36487</v>
      </c>
      <c r="F57" s="299">
        <f t="shared" si="5"/>
        <v>48936</v>
      </c>
      <c r="G57" s="299">
        <f t="shared" si="6"/>
        <v>46952</v>
      </c>
      <c r="H57" s="300"/>
      <c r="J57" s="126"/>
      <c r="K57" s="299">
        <f t="shared" si="7"/>
        <v>200516</v>
      </c>
      <c r="M57" s="299">
        <f t="shared" si="8"/>
        <v>321900</v>
      </c>
    </row>
    <row r="58" spans="1:13" s="125" customFormat="1" ht="12.75">
      <c r="A58" s="125" t="s">
        <v>25</v>
      </c>
      <c r="C58" s="299">
        <f t="shared" si="2"/>
        <v>77270</v>
      </c>
      <c r="D58" s="299">
        <f t="shared" si="3"/>
        <v>78980</v>
      </c>
      <c r="E58" s="299">
        <f t="shared" si="4"/>
        <v>84051</v>
      </c>
      <c r="F58" s="299">
        <f t="shared" si="5"/>
        <v>102616</v>
      </c>
      <c r="G58" s="299">
        <f t="shared" si="6"/>
        <v>86806</v>
      </c>
      <c r="H58" s="300"/>
      <c r="J58" s="126"/>
      <c r="K58" s="299">
        <f t="shared" si="7"/>
        <v>429723</v>
      </c>
      <c r="M58" s="299">
        <f t="shared" si="8"/>
        <v>656490</v>
      </c>
    </row>
    <row r="59" spans="1:13" s="125" customFormat="1" ht="12.75">
      <c r="A59" s="125" t="s">
        <v>26</v>
      </c>
      <c r="C59" s="299">
        <f t="shared" si="2"/>
        <v>113552</v>
      </c>
      <c r="D59" s="299">
        <f t="shared" si="3"/>
        <v>142881</v>
      </c>
      <c r="E59" s="299">
        <f t="shared" si="4"/>
        <v>118173</v>
      </c>
      <c r="F59" s="299">
        <f t="shared" si="5"/>
        <v>122898</v>
      </c>
      <c r="G59" s="299">
        <f t="shared" si="6"/>
        <v>100894</v>
      </c>
      <c r="H59" s="300"/>
      <c r="J59" s="126"/>
      <c r="K59" s="299">
        <f t="shared" si="7"/>
        <v>598398</v>
      </c>
      <c r="M59" s="299">
        <f t="shared" si="8"/>
        <v>880000</v>
      </c>
    </row>
    <row r="60" spans="1:13" s="125" customFormat="1" ht="12.75">
      <c r="A60" s="125" t="s">
        <v>27</v>
      </c>
      <c r="C60" s="299">
        <f t="shared" si="2"/>
        <v>2210</v>
      </c>
      <c r="D60" s="299">
        <f t="shared" si="3"/>
        <v>2334</v>
      </c>
      <c r="E60" s="299">
        <f t="shared" si="4"/>
        <v>2424</v>
      </c>
      <c r="F60" s="299">
        <f t="shared" si="5"/>
        <v>3412</v>
      </c>
      <c r="G60" s="299">
        <f t="shared" si="6"/>
        <v>3197</v>
      </c>
      <c r="H60" s="300"/>
      <c r="J60" s="126"/>
      <c r="K60" s="299">
        <f t="shared" si="7"/>
        <v>13577</v>
      </c>
      <c r="M60" s="299">
        <f t="shared" si="8"/>
        <v>21850</v>
      </c>
    </row>
    <row r="61" spans="1:13" s="125" customFormat="1" ht="12.75">
      <c r="A61" s="125" t="s">
        <v>28</v>
      </c>
      <c r="C61" s="299">
        <f t="shared" si="2"/>
        <v>2607</v>
      </c>
      <c r="D61" s="299">
        <f t="shared" si="3"/>
        <v>2697</v>
      </c>
      <c r="E61" s="299">
        <f t="shared" si="4"/>
        <v>2933</v>
      </c>
      <c r="F61" s="299">
        <f t="shared" si="5"/>
        <v>3461</v>
      </c>
      <c r="G61" s="299">
        <f t="shared" si="6"/>
        <v>3116</v>
      </c>
      <c r="H61" s="300"/>
      <c r="J61" s="126"/>
      <c r="K61" s="299">
        <f t="shared" si="7"/>
        <v>14814</v>
      </c>
      <c r="M61" s="299">
        <f t="shared" si="8"/>
        <v>23200</v>
      </c>
    </row>
    <row r="62" spans="1:13" s="125" customFormat="1" ht="12.75">
      <c r="A62" s="125" t="s">
        <v>29</v>
      </c>
      <c r="C62" s="299">
        <f t="shared" si="2"/>
        <v>52602</v>
      </c>
      <c r="D62" s="299">
        <f t="shared" si="3"/>
        <v>53300</v>
      </c>
      <c r="E62" s="299">
        <f t="shared" si="4"/>
        <v>46271</v>
      </c>
      <c r="F62" s="299">
        <f t="shared" si="5"/>
        <v>59370</v>
      </c>
      <c r="G62" s="299">
        <f t="shared" si="6"/>
        <v>54134</v>
      </c>
      <c r="H62" s="300"/>
      <c r="J62" s="126"/>
      <c r="K62" s="299">
        <f t="shared" si="7"/>
        <v>265677</v>
      </c>
      <c r="M62" s="299">
        <f t="shared" si="8"/>
        <v>415470</v>
      </c>
    </row>
    <row r="63" spans="1:13" s="125" customFormat="1" ht="12.75">
      <c r="A63" s="125" t="s">
        <v>30</v>
      </c>
      <c r="C63" s="299">
        <f t="shared" si="2"/>
        <v>2538</v>
      </c>
      <c r="D63" s="299">
        <f t="shared" si="3"/>
        <v>2506</v>
      </c>
      <c r="E63" s="299">
        <f t="shared" si="4"/>
        <v>3075</v>
      </c>
      <c r="F63" s="299">
        <f t="shared" si="5"/>
        <v>4146</v>
      </c>
      <c r="G63" s="299">
        <f t="shared" si="6"/>
        <v>3956</v>
      </c>
      <c r="H63" s="300"/>
      <c r="J63" s="126"/>
      <c r="K63" s="299">
        <f t="shared" si="7"/>
        <v>16221</v>
      </c>
      <c r="M63" s="299">
        <f t="shared" si="8"/>
        <v>26900</v>
      </c>
    </row>
    <row r="64" spans="1:13" s="125" customFormat="1" ht="12.75">
      <c r="A64" s="289"/>
    </row>
    <row r="65" spans="1:13" s="125" customFormat="1" ht="12.75">
      <c r="A65" s="1332" t="s">
        <v>135</v>
      </c>
      <c r="B65" s="1332"/>
      <c r="C65" s="1332"/>
      <c r="D65" s="1332"/>
      <c r="E65" s="1332"/>
      <c r="F65" s="1332"/>
      <c r="G65" s="1332"/>
      <c r="H65" s="1332"/>
      <c r="I65" s="1332"/>
      <c r="J65" s="1332"/>
      <c r="K65" s="1332"/>
      <c r="L65" s="1332"/>
      <c r="M65" s="1332"/>
    </row>
    <row r="66" spans="1:13" s="611" customFormat="1" ht="12.75">
      <c r="A66" s="610"/>
      <c r="B66" s="610"/>
      <c r="C66" s="610"/>
      <c r="D66" s="610"/>
      <c r="E66" s="610"/>
      <c r="F66" s="610"/>
      <c r="G66" s="610"/>
      <c r="H66" s="610"/>
      <c r="I66" s="610"/>
      <c r="J66" s="610"/>
      <c r="K66" s="610"/>
      <c r="L66" s="610"/>
      <c r="M66" s="610"/>
    </row>
    <row r="67" spans="1:13" s="611" customFormat="1" ht="12.75">
      <c r="A67" s="610"/>
      <c r="B67" s="610"/>
      <c r="C67" s="611" t="s">
        <v>129</v>
      </c>
      <c r="D67" s="611" t="s">
        <v>130</v>
      </c>
      <c r="E67" s="611" t="s">
        <v>131</v>
      </c>
      <c r="F67" s="611" t="s">
        <v>132</v>
      </c>
      <c r="G67" s="611" t="s">
        <v>133</v>
      </c>
      <c r="H67" s="610"/>
      <c r="I67" s="610"/>
      <c r="J67" s="610"/>
      <c r="K67" s="613" t="s">
        <v>399</v>
      </c>
      <c r="L67" s="613"/>
      <c r="M67" s="613" t="s">
        <v>292</v>
      </c>
    </row>
    <row r="68" spans="1:13" s="125" customFormat="1" ht="12.75">
      <c r="A68" s="289"/>
    </row>
    <row r="69" spans="1:13" s="125" customFormat="1" ht="12.75">
      <c r="A69" s="289" t="s">
        <v>18</v>
      </c>
      <c r="C69" s="282">
        <f>200*C6/C48</f>
        <v>6.5798707266682466E-2</v>
      </c>
      <c r="D69" s="282">
        <f>200*D6/D48</f>
        <v>0.25370607834036007</v>
      </c>
      <c r="E69" s="282">
        <f>200*E6/E48</f>
        <v>0.47821506452597046</v>
      </c>
      <c r="F69" s="282">
        <f>200*F6/F48</f>
        <v>0.28988337075782722</v>
      </c>
      <c r="G69" s="282">
        <f>200*G6/G48</f>
        <v>9.1858001395201713E-2</v>
      </c>
      <c r="H69" s="300"/>
      <c r="J69" s="126"/>
      <c r="K69" s="282">
        <f>200*K6/K48</f>
        <v>0.23726719637160579</v>
      </c>
      <c r="M69" s="282">
        <f>200*I6/M48</f>
        <v>0.15945380872203824</v>
      </c>
    </row>
    <row r="70" spans="1:13" s="125" customFormat="1" ht="12.75">
      <c r="A70" s="289"/>
      <c r="C70" s="282"/>
      <c r="D70" s="282"/>
      <c r="E70" s="282"/>
      <c r="F70" s="282"/>
      <c r="G70" s="282"/>
      <c r="H70" s="300"/>
      <c r="J70" s="126"/>
      <c r="K70" s="282"/>
      <c r="M70" s="282"/>
    </row>
    <row r="71" spans="1:13" s="125" customFormat="1" ht="12.75">
      <c r="A71" s="125" t="s">
        <v>19</v>
      </c>
      <c r="C71" s="282">
        <f t="shared" ref="C71:G84" si="9">200*C8/C50</f>
        <v>5.2512232963360786E-2</v>
      </c>
      <c r="D71" s="282">
        <f t="shared" si="9"/>
        <v>0.37898885772758278</v>
      </c>
      <c r="E71" s="282">
        <f t="shared" si="9"/>
        <v>0.63083887123182125</v>
      </c>
      <c r="F71" s="282">
        <f t="shared" si="9"/>
        <v>0.27134173200599065</v>
      </c>
      <c r="G71" s="282">
        <f t="shared" si="9"/>
        <v>6.1303856395716394E-2</v>
      </c>
      <c r="H71" s="300"/>
      <c r="J71" s="126"/>
      <c r="K71" s="282">
        <f t="shared" ref="K71:K84" si="10">200*K8/K50</f>
        <v>0.26728746335575099</v>
      </c>
      <c r="M71" s="282">
        <f t="shared" ref="M71:M84" si="11">200*I8/M50</f>
        <v>0.16947322970639034</v>
      </c>
    </row>
    <row r="72" spans="1:13" s="125" customFormat="1" ht="12.75">
      <c r="A72" s="125" t="s">
        <v>20</v>
      </c>
      <c r="C72" s="282">
        <f t="shared" si="9"/>
        <v>8.6080743737625892E-2</v>
      </c>
      <c r="D72" s="282">
        <f t="shared" si="9"/>
        <v>0.33287644409633838</v>
      </c>
      <c r="E72" s="282">
        <f t="shared" si="9"/>
        <v>0.37271106789823366</v>
      </c>
      <c r="F72" s="282">
        <f t="shared" si="9"/>
        <v>0.21915406530791146</v>
      </c>
      <c r="G72" s="282">
        <f t="shared" si="9"/>
        <v>3.5213334115851869E-2</v>
      </c>
      <c r="H72" s="300"/>
      <c r="J72" s="126"/>
      <c r="K72" s="282">
        <f t="shared" si="10"/>
        <v>0.19578486698145803</v>
      </c>
      <c r="M72" s="282">
        <f t="shared" si="11"/>
        <v>0.12049244739369598</v>
      </c>
    </row>
    <row r="73" spans="1:13" s="125" customFormat="1" ht="12.75">
      <c r="A73" s="125" t="s">
        <v>21</v>
      </c>
      <c r="C73" s="282">
        <f t="shared" si="9"/>
        <v>9.0194562556371607E-2</v>
      </c>
      <c r="D73" s="282">
        <f t="shared" si="9"/>
        <v>0.29749830966869506</v>
      </c>
      <c r="E73" s="282">
        <f t="shared" si="9"/>
        <v>0.42629720908545926</v>
      </c>
      <c r="F73" s="282">
        <f t="shared" si="9"/>
        <v>0.15717092337917485</v>
      </c>
      <c r="G73" s="282">
        <f t="shared" si="9"/>
        <v>3.5922766052986083E-2</v>
      </c>
      <c r="H73" s="300"/>
      <c r="J73" s="126"/>
      <c r="K73" s="282">
        <f t="shared" si="10"/>
        <v>0.18342541436464088</v>
      </c>
      <c r="M73" s="282">
        <f t="shared" si="11"/>
        <v>0.11235955056179775</v>
      </c>
    </row>
    <row r="74" spans="1:13" s="125" customFormat="1" ht="12.75">
      <c r="A74" s="125" t="s">
        <v>22</v>
      </c>
      <c r="C74" s="282">
        <f t="shared" si="9"/>
        <v>6.5965961563833067E-2</v>
      </c>
      <c r="D74" s="282">
        <f t="shared" si="9"/>
        <v>0.3138981939141231</v>
      </c>
      <c r="E74" s="282">
        <f t="shared" si="9"/>
        <v>0.46566300465663002</v>
      </c>
      <c r="F74" s="282">
        <f t="shared" si="9"/>
        <v>0.22476798143851509</v>
      </c>
      <c r="G74" s="282">
        <f t="shared" si="9"/>
        <v>5.3458343613784029E-2</v>
      </c>
      <c r="H74" s="300"/>
      <c r="J74" s="126"/>
      <c r="K74" s="282">
        <f t="shared" si="10"/>
        <v>0.22014402499481392</v>
      </c>
      <c r="M74" s="282">
        <f t="shared" si="11"/>
        <v>0.14311559960035644</v>
      </c>
    </row>
    <row r="75" spans="1:13" s="125" customFormat="1" ht="12.75">
      <c r="A75" s="125" t="s">
        <v>23</v>
      </c>
      <c r="C75" s="282">
        <f t="shared" si="9"/>
        <v>6.2832159593685363E-2</v>
      </c>
      <c r="D75" s="282">
        <f t="shared" si="9"/>
        <v>0.32482078853046598</v>
      </c>
      <c r="E75" s="282">
        <f t="shared" si="9"/>
        <v>0.39293760150888041</v>
      </c>
      <c r="F75" s="282">
        <f t="shared" si="9"/>
        <v>0.2229326154622697</v>
      </c>
      <c r="G75" s="282">
        <f t="shared" si="9"/>
        <v>6.6979236436704628E-2</v>
      </c>
      <c r="H75" s="300"/>
      <c r="J75" s="126"/>
      <c r="K75" s="282">
        <f t="shared" si="10"/>
        <v>0.21264909372181265</v>
      </c>
      <c r="M75" s="282">
        <f t="shared" si="11"/>
        <v>0.14122438255386233</v>
      </c>
    </row>
    <row r="76" spans="1:13" s="125" customFormat="1" ht="12.75">
      <c r="A76" s="125" t="s">
        <v>24</v>
      </c>
      <c r="C76" s="282">
        <f t="shared" si="9"/>
        <v>5.0273712434364876E-2</v>
      </c>
      <c r="D76" s="282">
        <f t="shared" si="9"/>
        <v>0.15590822357704659</v>
      </c>
      <c r="E76" s="282">
        <f t="shared" si="9"/>
        <v>0.33679703409743617</v>
      </c>
      <c r="F76" s="282">
        <f t="shared" si="9"/>
        <v>0.23817945996934323</v>
      </c>
      <c r="G76" s="282">
        <f t="shared" si="9"/>
        <v>6.5867113099322111E-2</v>
      </c>
      <c r="H76" s="300"/>
      <c r="J76" s="126"/>
      <c r="K76" s="282">
        <f t="shared" si="10"/>
        <v>0.17302804177172548</v>
      </c>
      <c r="M76" s="282">
        <f t="shared" si="11"/>
        <v>0.11902737629654821</v>
      </c>
    </row>
    <row r="77" spans="1:13" s="125" customFormat="1" ht="12.75">
      <c r="A77" s="125" t="s">
        <v>87</v>
      </c>
      <c r="C77" s="282">
        <f t="shared" si="9"/>
        <v>6.5234125275614174E-2</v>
      </c>
      <c r="D77" s="282">
        <f t="shared" si="9"/>
        <v>0.23822318742624776</v>
      </c>
      <c r="E77" s="282">
        <f t="shared" si="9"/>
        <v>0.70519316462373505</v>
      </c>
      <c r="F77" s="282">
        <f t="shared" si="9"/>
        <v>0.508700678860463</v>
      </c>
      <c r="G77" s="282">
        <f t="shared" si="9"/>
        <v>0.15549681231534754</v>
      </c>
      <c r="H77" s="300"/>
      <c r="J77" s="126"/>
      <c r="K77" s="282">
        <f t="shared" si="10"/>
        <v>0.33298731754858391</v>
      </c>
      <c r="M77" s="282">
        <f t="shared" si="11"/>
        <v>0.23093415535100786</v>
      </c>
    </row>
    <row r="78" spans="1:13" s="125" customFormat="1" ht="12.75">
      <c r="A78" s="125" t="s">
        <v>62</v>
      </c>
      <c r="C78" s="282">
        <f t="shared" si="9"/>
        <v>8.178286648947046E-2</v>
      </c>
      <c r="D78" s="282">
        <f t="shared" si="9"/>
        <v>0.28315243039169419</v>
      </c>
      <c r="E78" s="282">
        <f t="shared" si="9"/>
        <v>0.21925617343163317</v>
      </c>
      <c r="F78" s="282">
        <f t="shared" si="9"/>
        <v>0.15121791727971229</v>
      </c>
      <c r="G78" s="282">
        <f t="shared" si="9"/>
        <v>8.9453058442664851E-2</v>
      </c>
      <c r="H78" s="300"/>
      <c r="J78" s="126"/>
      <c r="K78" s="282">
        <f t="shared" si="10"/>
        <v>0.15958826228330905</v>
      </c>
      <c r="M78" s="282">
        <f t="shared" si="11"/>
        <v>0.10313762037899969</v>
      </c>
    </row>
    <row r="79" spans="1:13" s="125" customFormat="1" ht="12.75">
      <c r="A79" s="125" t="s">
        <v>25</v>
      </c>
      <c r="C79" s="282">
        <f t="shared" si="9"/>
        <v>8.541477934515336E-2</v>
      </c>
      <c r="D79" s="282">
        <f t="shared" si="9"/>
        <v>0.30893897189161812</v>
      </c>
      <c r="E79" s="282">
        <f t="shared" si="9"/>
        <v>0.42593187469512556</v>
      </c>
      <c r="F79" s="282">
        <f t="shared" si="9"/>
        <v>0.21828954548998206</v>
      </c>
      <c r="G79" s="282">
        <f t="shared" si="9"/>
        <v>6.6815657903831538E-2</v>
      </c>
      <c r="H79" s="300"/>
      <c r="J79" s="126"/>
      <c r="K79" s="282">
        <f t="shared" si="10"/>
        <v>0.22107264447097316</v>
      </c>
      <c r="M79" s="282">
        <f t="shared" si="11"/>
        <v>0.14775548751694617</v>
      </c>
    </row>
    <row r="80" spans="1:13" s="125" customFormat="1" ht="12.75">
      <c r="A80" s="125" t="s">
        <v>26</v>
      </c>
      <c r="C80" s="282">
        <f t="shared" si="9"/>
        <v>5.8123150627025506E-2</v>
      </c>
      <c r="D80" s="282">
        <f t="shared" si="9"/>
        <v>0.18196961107495049</v>
      </c>
      <c r="E80" s="282">
        <f t="shared" si="9"/>
        <v>0.38756738002758667</v>
      </c>
      <c r="F80" s="282">
        <f t="shared" si="9"/>
        <v>0.24735959901707108</v>
      </c>
      <c r="G80" s="282">
        <f t="shared" si="9"/>
        <v>9.9113921541419708E-2</v>
      </c>
      <c r="H80" s="300"/>
      <c r="J80" s="126"/>
      <c r="K80" s="282">
        <f t="shared" si="10"/>
        <v>0.19853007530105382</v>
      </c>
      <c r="M80" s="282">
        <f t="shared" si="11"/>
        <v>0.14136363636363636</v>
      </c>
    </row>
    <row r="81" spans="1:13" s="125" customFormat="1" ht="12.75">
      <c r="A81" s="125" t="s">
        <v>27</v>
      </c>
      <c r="C81" s="282">
        <f t="shared" si="9"/>
        <v>9.0497737556561084E-2</v>
      </c>
      <c r="D81" s="282">
        <f t="shared" si="9"/>
        <v>0.25706940874035988</v>
      </c>
      <c r="E81" s="282">
        <f t="shared" si="9"/>
        <v>0</v>
      </c>
      <c r="F81" s="282">
        <f t="shared" si="9"/>
        <v>0</v>
      </c>
      <c r="G81" s="282">
        <f t="shared" si="9"/>
        <v>6.2558648733187366E-2</v>
      </c>
      <c r="H81" s="300"/>
      <c r="J81" s="126"/>
      <c r="K81" s="282">
        <f t="shared" si="10"/>
        <v>7.3653973631877437E-2</v>
      </c>
      <c r="M81" s="282">
        <f t="shared" si="11"/>
        <v>5.4919908466819219E-2</v>
      </c>
    </row>
    <row r="82" spans="1:13" s="125" customFormat="1" ht="12.75">
      <c r="A82" s="125" t="s">
        <v>28</v>
      </c>
      <c r="C82" s="282">
        <f t="shared" si="9"/>
        <v>0</v>
      </c>
      <c r="D82" s="282">
        <f t="shared" si="9"/>
        <v>7.4156470152020759E-2</v>
      </c>
      <c r="E82" s="282">
        <f t="shared" si="9"/>
        <v>0.2727582679849983</v>
      </c>
      <c r="F82" s="282">
        <f t="shared" si="9"/>
        <v>0</v>
      </c>
      <c r="G82" s="282">
        <f t="shared" si="9"/>
        <v>0.1925545571245186</v>
      </c>
      <c r="H82" s="300"/>
      <c r="J82" s="126"/>
      <c r="K82" s="282">
        <f t="shared" si="10"/>
        <v>0.10800594032671797</v>
      </c>
      <c r="M82" s="282">
        <f t="shared" si="11"/>
        <v>6.8965517241379309E-2</v>
      </c>
    </row>
    <row r="83" spans="1:13" s="125" customFormat="1" ht="12.75">
      <c r="A83" s="125" t="s">
        <v>29</v>
      </c>
      <c r="C83" s="282">
        <f t="shared" si="9"/>
        <v>6.8438462415877727E-2</v>
      </c>
      <c r="D83" s="282">
        <f t="shared" si="9"/>
        <v>0.35647279549718575</v>
      </c>
      <c r="E83" s="282">
        <f t="shared" si="9"/>
        <v>0.5835188346912753</v>
      </c>
      <c r="F83" s="282">
        <f t="shared" si="9"/>
        <v>0.31665824490483407</v>
      </c>
      <c r="G83" s="282">
        <f t="shared" si="9"/>
        <v>0.11453060922895038</v>
      </c>
      <c r="H83" s="300"/>
      <c r="J83" s="126"/>
      <c r="K83" s="282">
        <f t="shared" si="10"/>
        <v>0.28079208964268643</v>
      </c>
      <c r="M83" s="282">
        <f t="shared" si="11"/>
        <v>0.18099983151611429</v>
      </c>
    </row>
    <row r="84" spans="1:13" s="125" customFormat="1" ht="12.75">
      <c r="A84" s="125" t="s">
        <v>30</v>
      </c>
      <c r="C84" s="282">
        <f t="shared" si="9"/>
        <v>7.8802206461780933E-2</v>
      </c>
      <c r="D84" s="282">
        <f t="shared" si="9"/>
        <v>7.9808459696727854E-2</v>
      </c>
      <c r="E84" s="282">
        <f t="shared" si="9"/>
        <v>0.1951219512195122</v>
      </c>
      <c r="F84" s="282">
        <f t="shared" si="9"/>
        <v>0.14471780028943559</v>
      </c>
      <c r="G84" s="282">
        <f t="shared" si="9"/>
        <v>0</v>
      </c>
      <c r="H84" s="300"/>
      <c r="J84" s="126"/>
      <c r="K84" s="282">
        <f t="shared" si="10"/>
        <v>9.863756858393441E-2</v>
      </c>
      <c r="M84" s="282">
        <f t="shared" si="11"/>
        <v>5.9479553903345722E-2</v>
      </c>
    </row>
    <row r="86" spans="1:13">
      <c r="A86" s="364" t="s">
        <v>704</v>
      </c>
    </row>
  </sheetData>
  <mergeCells count="10">
    <mergeCell ref="A65:M65"/>
    <mergeCell ref="A23:T23"/>
    <mergeCell ref="A44:H44"/>
    <mergeCell ref="A24:I24"/>
    <mergeCell ref="K4:K5"/>
    <mergeCell ref="K24:N24"/>
    <mergeCell ref="K45:K47"/>
    <mergeCell ref="M45:M47"/>
    <mergeCell ref="A1:J1"/>
    <mergeCell ref="L1:M1"/>
  </mergeCells>
  <phoneticPr fontId="22" type="noConversion"/>
  <hyperlinks>
    <hyperlink ref="L1" location="Contents!A1" display="back to contents"/>
  </hyperlinks>
  <pageMargins left="0.55118110236220474" right="0.55118110236220474" top="0.27559055118110237" bottom="0.31496062992125984" header="0.15748031496062992" footer="0.19685039370078741"/>
  <pageSetup paperSize="9" scale="71" fitToHeight="0" orientation="landscape" r:id="rId1"/>
  <headerFooter alignWithMargins="0"/>
  <rowBreaks count="1" manualBreakCount="1">
    <brk id="63" max="16383" man="1"/>
  </rowBreaks>
  <ignoredErrors>
    <ignoredError sqref="K6:K21" formulaRange="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L21"/>
  <sheetViews>
    <sheetView showGridLines="0" workbookViewId="0">
      <selection sqref="A1:E1"/>
    </sheetView>
  </sheetViews>
  <sheetFormatPr defaultRowHeight="11.25"/>
  <cols>
    <col min="1" max="1" width="30" customWidth="1"/>
    <col min="2" max="2" width="11.33203125" customWidth="1"/>
    <col min="8" max="8" width="9.33203125" style="472"/>
    <col min="9" max="9" width="3.1640625" customWidth="1"/>
  </cols>
  <sheetData>
    <row r="1" spans="1:12" ht="18" customHeight="1">
      <c r="A1" s="1202" t="s">
        <v>248</v>
      </c>
      <c r="B1" s="1202"/>
      <c r="C1" s="1202"/>
      <c r="D1" s="1202"/>
      <c r="E1" s="1202"/>
      <c r="F1" s="35"/>
      <c r="G1" s="1013" t="s">
        <v>1376</v>
      </c>
      <c r="H1" s="1013"/>
      <c r="J1" s="470"/>
      <c r="K1" s="470"/>
      <c r="L1" s="470"/>
    </row>
    <row r="2" spans="1:12" ht="15" customHeight="1">
      <c r="A2" s="467"/>
      <c r="B2" s="35"/>
      <c r="C2" s="35"/>
      <c r="D2" s="35"/>
      <c r="E2" s="35"/>
      <c r="F2" s="35"/>
      <c r="G2" s="35"/>
      <c r="H2" s="35"/>
      <c r="I2" s="35"/>
      <c r="J2" s="35"/>
    </row>
    <row r="3" spans="1:12" s="125" customFormat="1" ht="12.75">
      <c r="A3" s="1339" t="s">
        <v>245</v>
      </c>
      <c r="B3" s="1339"/>
      <c r="C3" s="1339"/>
      <c r="D3" s="1339"/>
      <c r="E3" s="366"/>
      <c r="F3" s="1339" t="s">
        <v>332</v>
      </c>
      <c r="G3" s="1339"/>
      <c r="H3" s="1339"/>
      <c r="I3" s="1339"/>
      <c r="J3" s="366"/>
    </row>
    <row r="4" spans="1:12" s="125" customFormat="1" ht="12.75">
      <c r="A4" s="366"/>
      <c r="B4" s="366" t="s">
        <v>237</v>
      </c>
      <c r="C4" s="366" t="s">
        <v>244</v>
      </c>
      <c r="D4" s="366" t="s">
        <v>243</v>
      </c>
      <c r="E4" s="366"/>
      <c r="F4" s="366" t="s">
        <v>242</v>
      </c>
      <c r="G4" s="366" t="s">
        <v>241</v>
      </c>
      <c r="H4" s="473"/>
      <c r="I4" s="366"/>
      <c r="J4" s="366"/>
    </row>
    <row r="5" spans="1:12" s="125" customFormat="1" ht="12.75">
      <c r="A5" s="681" t="s">
        <v>154</v>
      </c>
      <c r="B5" s="690">
        <f>'HB5 - per problem drug user'!J13</f>
        <v>12.736474694589878</v>
      </c>
      <c r="C5" s="690">
        <f>'HB5 - per problem drug user'!L13</f>
        <v>12.390492359932088</v>
      </c>
      <c r="D5" s="690">
        <f>'HB5 - per problem drug user'!M13</f>
        <v>13.078853046594983</v>
      </c>
      <c r="E5" s="690"/>
      <c r="F5" s="690">
        <f t="shared" ref="F5:F19" si="0">B5-C5</f>
        <v>0.3459823346577906</v>
      </c>
      <c r="G5" s="690">
        <f t="shared" ref="G5:G19" si="1">D5-B5</f>
        <v>0.34237835200510425</v>
      </c>
      <c r="H5" s="282"/>
      <c r="I5" s="366"/>
      <c r="J5" s="366"/>
    </row>
    <row r="6" spans="1:12" s="125" customFormat="1" ht="12.75">
      <c r="A6" s="681" t="str">
        <f>'HB5 - per problem drug user'!A15</f>
        <v>Ayrshire &amp; Arran</v>
      </c>
      <c r="B6" s="690">
        <f>'HB5 - per problem drug user'!J15</f>
        <v>12.761904761904763</v>
      </c>
      <c r="C6" s="690">
        <f>'HB5 - per problem drug user'!L15</f>
        <v>12.181818181818182</v>
      </c>
      <c r="D6" s="690">
        <f>'HB5 - per problem drug user'!M15</f>
        <v>13.743589743589743</v>
      </c>
      <c r="E6" s="690"/>
      <c r="F6" s="690">
        <f t="shared" si="0"/>
        <v>0.58008658008658109</v>
      </c>
      <c r="G6" s="690">
        <f t="shared" si="1"/>
        <v>0.98168498168497997</v>
      </c>
      <c r="H6" s="282"/>
      <c r="I6" s="366"/>
      <c r="J6" s="366"/>
    </row>
    <row r="7" spans="1:12" s="125" customFormat="1" ht="12.75">
      <c r="A7" s="681" t="str">
        <f>'HB5 - per problem drug user'!A16</f>
        <v>Borders</v>
      </c>
      <c r="B7" s="690">
        <f>'HB5 - per problem drug user'!J16</f>
        <v>21.568627450980394</v>
      </c>
      <c r="C7" s="690">
        <f>'HB5 - per problem drug user'!L16</f>
        <v>18.333333333333332</v>
      </c>
      <c r="D7" s="690">
        <f>'HB5 - per problem drug user'!M16</f>
        <v>24.444444444444443</v>
      </c>
      <c r="E7" s="690"/>
      <c r="F7" s="690">
        <f t="shared" si="0"/>
        <v>3.2352941176470615</v>
      </c>
      <c r="G7" s="690">
        <f t="shared" si="1"/>
        <v>2.8758169934640492</v>
      </c>
      <c r="H7" s="282"/>
      <c r="I7" s="366"/>
      <c r="J7" s="366"/>
    </row>
    <row r="8" spans="1:12" s="125" customFormat="1" ht="12.75">
      <c r="A8" s="681" t="str">
        <f>'HB5 - per problem drug user'!A17</f>
        <v>Dumfries &amp; Galloway</v>
      </c>
      <c r="B8" s="690">
        <f>'HB5 - per problem drug user'!J17</f>
        <v>13.272727272727273</v>
      </c>
      <c r="C8" s="690">
        <f>'HB5 - per problem drug user'!L17</f>
        <v>11.23076923076923</v>
      </c>
      <c r="D8" s="690">
        <f>'HB5 - per problem drug user'!M17</f>
        <v>15.531914893617021</v>
      </c>
      <c r="E8" s="690"/>
      <c r="F8" s="690">
        <f t="shared" si="0"/>
        <v>2.0419580419580434</v>
      </c>
      <c r="G8" s="690">
        <f t="shared" si="1"/>
        <v>2.2591876208897474</v>
      </c>
      <c r="H8" s="282"/>
      <c r="I8" s="366"/>
      <c r="J8" s="366"/>
    </row>
    <row r="9" spans="1:12" s="125" customFormat="1" ht="12.75">
      <c r="A9" s="681" t="str">
        <f>'HB5 - per problem drug user'!A18</f>
        <v>Fife</v>
      </c>
      <c r="B9" s="690">
        <f>'HB5 - per problem drug user'!J18</f>
        <v>17.142857142857142</v>
      </c>
      <c r="C9" s="690">
        <f>'HB5 - per problem drug user'!L18</f>
        <v>15.483870967741936</v>
      </c>
      <c r="D9" s="690">
        <f>'HB5 - per problem drug user'!M18</f>
        <v>19.2</v>
      </c>
      <c r="E9" s="690"/>
      <c r="F9" s="690">
        <f t="shared" si="0"/>
        <v>1.6589861751152064</v>
      </c>
      <c r="G9" s="690">
        <f t="shared" si="1"/>
        <v>2.0571428571428569</v>
      </c>
      <c r="H9" s="282"/>
      <c r="I9" s="366"/>
      <c r="J9" s="366"/>
    </row>
    <row r="10" spans="1:12" s="125" customFormat="1" ht="12.75">
      <c r="A10" s="681" t="str">
        <f>'HB5 - per problem drug user'!A19</f>
        <v>Forth Valley</v>
      </c>
      <c r="B10" s="690">
        <f>'HB5 - per problem drug user'!J19</f>
        <v>11.517241379310345</v>
      </c>
      <c r="C10" s="690">
        <f>'HB5 - per problem drug user'!L19</f>
        <v>10.4375</v>
      </c>
      <c r="D10" s="690">
        <f>'HB5 - per problem drug user'!M19</f>
        <v>12.846153846153847</v>
      </c>
      <c r="E10" s="690"/>
      <c r="F10" s="690">
        <f t="shared" si="0"/>
        <v>1.0797413793103452</v>
      </c>
      <c r="G10" s="690">
        <f t="shared" si="1"/>
        <v>1.3289124668435015</v>
      </c>
      <c r="H10" s="282"/>
      <c r="I10" s="366"/>
      <c r="J10" s="366"/>
    </row>
    <row r="11" spans="1:12" s="125" customFormat="1" ht="12.75">
      <c r="A11" s="681" t="str">
        <f>'HB5 - per problem drug user'!A20</f>
        <v>Grampian</v>
      </c>
      <c r="B11" s="690">
        <f>'HB5 - per problem drug user'!J20</f>
        <v>16.210526315789473</v>
      </c>
      <c r="C11" s="690">
        <f>'HB5 - per problem drug user'!L20</f>
        <v>15.024390243902438</v>
      </c>
      <c r="D11" s="690">
        <f>'HB5 - per problem drug user'!M20</f>
        <v>17.111111111111111</v>
      </c>
      <c r="E11" s="690"/>
      <c r="F11" s="690">
        <f t="shared" si="0"/>
        <v>1.1861360718870344</v>
      </c>
      <c r="G11" s="690">
        <f t="shared" si="1"/>
        <v>0.90058479532163815</v>
      </c>
      <c r="H11" s="282"/>
      <c r="I11" s="366"/>
      <c r="J11" s="366"/>
    </row>
    <row r="12" spans="1:12" s="125" customFormat="1" ht="12.75">
      <c r="A12" s="681" t="str">
        <f>'HB5 - per problem drug user'!A21</f>
        <v>Greater Glasgow &amp; Clyde</v>
      </c>
      <c r="B12" s="690">
        <f>'HB5 - per problem drug user'!J21</f>
        <v>11.604278074866309</v>
      </c>
      <c r="C12" s="690">
        <f>'HB5 - per problem drug user'!L21</f>
        <v>10.95959595959596</v>
      </c>
      <c r="D12" s="690">
        <f>'HB5 - per problem drug user'!M21</f>
        <v>12.259887005649718</v>
      </c>
      <c r="E12" s="690"/>
      <c r="F12" s="690">
        <f t="shared" si="0"/>
        <v>0.64468211527034924</v>
      </c>
      <c r="G12" s="690">
        <f t="shared" si="1"/>
        <v>0.65560893078340854</v>
      </c>
      <c r="H12" s="282"/>
      <c r="I12" s="366"/>
      <c r="J12" s="366"/>
    </row>
    <row r="13" spans="1:12" s="125" customFormat="1" ht="12.75">
      <c r="A13" s="681" t="str">
        <f>'HB5 - per problem drug user'!A22</f>
        <v>Highland</v>
      </c>
      <c r="B13" s="690">
        <f>'HB5 - per problem drug user'!J22</f>
        <v>14.631578947368421</v>
      </c>
      <c r="C13" s="690">
        <f>'HB5 - per problem drug user'!L22</f>
        <v>13.238095238095237</v>
      </c>
      <c r="D13" s="690">
        <f>'HB5 - per problem drug user'!M22</f>
        <v>16.352941176470587</v>
      </c>
      <c r="E13" s="690"/>
      <c r="F13" s="690">
        <f t="shared" si="0"/>
        <v>1.393483709273184</v>
      </c>
      <c r="G13" s="690">
        <f t="shared" si="1"/>
        <v>1.7213622291021657</v>
      </c>
      <c r="H13" s="282"/>
      <c r="I13" s="366"/>
      <c r="J13" s="366"/>
    </row>
    <row r="14" spans="1:12" s="125" customFormat="1" ht="12.75">
      <c r="A14" s="681" t="str">
        <f>'HB5 - per problem drug user'!A23</f>
        <v>Lanarkshire</v>
      </c>
      <c r="B14" s="690">
        <f>'HB5 - per problem drug user'!J23</f>
        <v>11.315789473684211</v>
      </c>
      <c r="C14" s="690">
        <f>'HB5 - per problem drug user'!L23</f>
        <v>10.361445783132529</v>
      </c>
      <c r="D14" s="690">
        <f>'HB5 - per problem drug user'!M23</f>
        <v>12.463768115942029</v>
      </c>
      <c r="E14" s="690"/>
      <c r="F14" s="690">
        <f t="shared" si="0"/>
        <v>0.95434369055168133</v>
      </c>
      <c r="G14" s="690">
        <f t="shared" si="1"/>
        <v>1.1479786422578186</v>
      </c>
      <c r="H14" s="282"/>
      <c r="I14" s="366"/>
      <c r="J14" s="366"/>
    </row>
    <row r="15" spans="1:12" s="125" customFormat="1" ht="12.75">
      <c r="A15" s="681" t="str">
        <f>'HB5 - per problem drug user'!A24</f>
        <v>Lothian</v>
      </c>
      <c r="B15" s="690">
        <f>'HB5 - per problem drug user'!J24</f>
        <v>12.444444444444445</v>
      </c>
      <c r="C15" s="690">
        <f>'HB5 - per problem drug user'!L24</f>
        <v>11.789473684210526</v>
      </c>
      <c r="D15" s="690">
        <f>'HB5 - per problem drug user'!M24</f>
        <v>13.176470588235293</v>
      </c>
      <c r="E15" s="690"/>
      <c r="F15" s="690">
        <f t="shared" si="0"/>
        <v>0.65497076023391898</v>
      </c>
      <c r="G15" s="690">
        <f t="shared" si="1"/>
        <v>0.73202614379084885</v>
      </c>
      <c r="H15" s="282"/>
      <c r="I15" s="366"/>
      <c r="J15" s="366"/>
    </row>
    <row r="16" spans="1:12" s="352" customFormat="1" ht="12.75">
      <c r="A16" s="681" t="str">
        <f>'HB5 - per problem drug user'!A25</f>
        <v>Orkney</v>
      </c>
      <c r="B16" s="690">
        <f>'HB5 - per problem drug user'!J25</f>
        <v>26.666666666666668</v>
      </c>
      <c r="C16" s="690">
        <f>'HB5 - per problem drug user'!L25</f>
        <v>16</v>
      </c>
      <c r="D16" s="690">
        <f>'HB5 - per problem drug user'!M25</f>
        <v>40</v>
      </c>
      <c r="E16" s="690"/>
      <c r="F16" s="690">
        <f t="shared" ref="F16" si="2">B16-C16</f>
        <v>10.666666666666668</v>
      </c>
      <c r="G16" s="690">
        <f t="shared" ref="G16" si="3">D16-B16</f>
        <v>13.333333333333332</v>
      </c>
      <c r="H16" s="282"/>
      <c r="I16" s="366"/>
      <c r="J16" s="366"/>
    </row>
    <row r="17" spans="1:10" s="125" customFormat="1" ht="12.75">
      <c r="A17" s="681" t="str">
        <f>'HB5 - per problem drug user'!A26</f>
        <v>Shetland</v>
      </c>
      <c r="B17" s="690">
        <f>'HB5 - per problem drug user'!J26</f>
        <v>9.4117647058823533</v>
      </c>
      <c r="C17" s="690">
        <f>'HB5 - per problem drug user'!L26</f>
        <v>6.1538461538461542</v>
      </c>
      <c r="D17" s="690">
        <f>'HB5 - per problem drug user'!M26</f>
        <v>13.333333333333334</v>
      </c>
      <c r="E17" s="690"/>
      <c r="F17" s="690">
        <f t="shared" si="0"/>
        <v>3.2579185520361991</v>
      </c>
      <c r="G17" s="690">
        <f t="shared" si="1"/>
        <v>3.9215686274509807</v>
      </c>
      <c r="H17" s="282"/>
      <c r="I17" s="366"/>
      <c r="J17" s="366"/>
    </row>
    <row r="18" spans="1:10" s="125" customFormat="1" ht="12.75">
      <c r="A18" s="681" t="str">
        <f>'HB5 - per problem drug user'!A27</f>
        <v>Tayside</v>
      </c>
      <c r="B18" s="690">
        <f>'HB5 - per problem drug user'!J27</f>
        <v>13.217391304347826</v>
      </c>
      <c r="C18" s="690">
        <f>'HB5 - per problem drug user'!L27</f>
        <v>12.408163265306122</v>
      </c>
      <c r="D18" s="690">
        <f>'HB5 - per problem drug user'!M27</f>
        <v>14.13953488372093</v>
      </c>
      <c r="E18" s="690"/>
      <c r="F18" s="690">
        <f t="shared" si="0"/>
        <v>0.80922803904170415</v>
      </c>
      <c r="G18" s="690">
        <f t="shared" si="1"/>
        <v>0.92214357937310432</v>
      </c>
      <c r="H18" s="282"/>
      <c r="I18" s="366"/>
      <c r="J18" s="366"/>
    </row>
    <row r="19" spans="1:10" s="125" customFormat="1" ht="12.75">
      <c r="A19" s="681" t="str">
        <f>'HB5 - per problem drug user'!A28</f>
        <v>Western Isles</v>
      </c>
      <c r="B19" s="690">
        <f>'HB5 - per problem drug user'!J28</f>
        <v>32</v>
      </c>
      <c r="C19" s="690">
        <f>'HB5 - per problem drug user'!L28</f>
        <v>22.857142857142858</v>
      </c>
      <c r="D19" s="690">
        <f>'HB5 - per problem drug user'!M28</f>
        <v>40</v>
      </c>
      <c r="E19" s="690"/>
      <c r="F19" s="690">
        <f t="shared" si="0"/>
        <v>9.1428571428571423</v>
      </c>
      <c r="G19" s="690">
        <f t="shared" si="1"/>
        <v>8</v>
      </c>
      <c r="H19" s="282"/>
      <c r="I19" s="366"/>
      <c r="J19" s="366"/>
    </row>
    <row r="20" spans="1:10">
      <c r="A20" s="35"/>
      <c r="B20" s="35"/>
      <c r="C20" s="35"/>
      <c r="D20" s="35"/>
      <c r="E20" s="35"/>
      <c r="F20" s="35"/>
      <c r="G20" s="35"/>
      <c r="H20" s="35"/>
      <c r="I20" s="35"/>
      <c r="J20" s="35"/>
    </row>
    <row r="21" spans="1:10">
      <c r="A21" s="469" t="s">
        <v>704</v>
      </c>
      <c r="B21" s="468"/>
      <c r="C21" s="468"/>
      <c r="D21" s="35"/>
      <c r="E21" s="35"/>
      <c r="F21" s="35"/>
      <c r="G21" s="35"/>
      <c r="H21" s="35"/>
      <c r="I21" s="35"/>
      <c r="J21" s="35"/>
    </row>
  </sheetData>
  <mergeCells count="4">
    <mergeCell ref="A3:D3"/>
    <mergeCell ref="F3:I3"/>
    <mergeCell ref="A1:E1"/>
    <mergeCell ref="G1:H1"/>
  </mergeCells>
  <phoneticPr fontId="36" type="noConversion"/>
  <hyperlinks>
    <hyperlink ref="G1" location="Contents!A1" display="back to contents"/>
  </hyperlinks>
  <pageMargins left="0.75" right="0.75" top="1" bottom="1" header="0.5" footer="0.5"/>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V161"/>
  <sheetViews>
    <sheetView showGridLines="0" zoomScaleNormal="100" workbookViewId="0">
      <selection sqref="A1:I1"/>
    </sheetView>
  </sheetViews>
  <sheetFormatPr defaultRowHeight="12"/>
  <cols>
    <col min="1" max="1" width="28.1640625" style="38" customWidth="1"/>
    <col min="2" max="2" width="12.1640625" style="36" bestFit="1" customWidth="1"/>
    <col min="3" max="3" width="10.5" style="36" bestFit="1" customWidth="1"/>
    <col min="4" max="4" width="10.83203125" style="36" bestFit="1" customWidth="1"/>
    <col min="5" max="5" width="10.1640625" style="36" bestFit="1" customWidth="1"/>
    <col min="6" max="6" width="10.33203125" style="36" bestFit="1" customWidth="1"/>
    <col min="7" max="7" width="10.1640625" style="36" customWidth="1"/>
    <col min="8" max="8" width="10.33203125" style="36" bestFit="1" customWidth="1"/>
    <col min="9" max="9" width="10.1640625" style="36" customWidth="1"/>
    <col min="10" max="10" width="10.5" style="36" bestFit="1" customWidth="1"/>
    <col min="11" max="11" width="11.83203125" style="36" customWidth="1"/>
    <col min="12" max="12" width="10.5" style="36" bestFit="1" customWidth="1"/>
    <col min="13" max="13" width="13.5" style="36" customWidth="1"/>
    <col min="14" max="14" width="10.1640625" style="36" bestFit="1" customWidth="1"/>
    <col min="15" max="16" width="10.33203125" style="36" bestFit="1" customWidth="1"/>
    <col min="17" max="20" width="9.6640625" style="36" bestFit="1" customWidth="1"/>
    <col min="21" max="22" width="9.5" style="36" bestFit="1" customWidth="1"/>
    <col min="23" max="16384" width="9.33203125" style="36"/>
  </cols>
  <sheetData>
    <row r="1" spans="1:15" ht="18" customHeight="1">
      <c r="A1" s="1356" t="s">
        <v>733</v>
      </c>
      <c r="B1" s="1356"/>
      <c r="C1" s="1356"/>
      <c r="D1" s="1356"/>
      <c r="E1" s="1356"/>
      <c r="F1" s="1356"/>
      <c r="G1" s="1356"/>
      <c r="H1" s="1356"/>
      <c r="I1" s="1356"/>
      <c r="J1" s="940"/>
      <c r="K1" s="1374" t="s">
        <v>1376</v>
      </c>
      <c r="L1" s="1374"/>
      <c r="M1" s="1013"/>
      <c r="N1" s="1013"/>
      <c r="O1" s="1013"/>
    </row>
    <row r="2" spans="1:15" ht="15" customHeight="1">
      <c r="A2" s="1351" t="s">
        <v>736</v>
      </c>
      <c r="B2" s="1351"/>
      <c r="C2" s="1351"/>
      <c r="D2" s="1351"/>
      <c r="E2" s="1351"/>
      <c r="F2" s="1351"/>
      <c r="G2" s="1351"/>
      <c r="H2" s="938"/>
      <c r="I2" s="638"/>
      <c r="J2" s="638"/>
      <c r="K2" s="638"/>
      <c r="M2" s="629"/>
      <c r="N2" s="629"/>
      <c r="O2" s="629"/>
    </row>
    <row r="3" spans="1:15">
      <c r="A3" s="39"/>
      <c r="B3" s="37"/>
      <c r="C3" s="37"/>
      <c r="D3" s="37"/>
      <c r="E3" s="37"/>
      <c r="F3" s="37"/>
    </row>
    <row r="4" spans="1:15" s="126" customFormat="1" ht="12.75">
      <c r="A4" s="301"/>
      <c r="B4" s="1358" t="s">
        <v>102</v>
      </c>
      <c r="C4" s="1358"/>
      <c r="D4" s="1358"/>
      <c r="E4" s="1358"/>
      <c r="F4" s="1358"/>
      <c r="G4" s="1358"/>
      <c r="H4" s="1358"/>
      <c r="I4" s="302" t="s">
        <v>103</v>
      </c>
    </row>
    <row r="5" spans="1:15" s="126" customFormat="1" ht="12.75">
      <c r="A5" s="301"/>
      <c r="B5" s="302" t="s">
        <v>104</v>
      </c>
      <c r="C5" s="302" t="s">
        <v>105</v>
      </c>
      <c r="D5" s="302" t="s">
        <v>40</v>
      </c>
      <c r="E5" s="302" t="s">
        <v>41</v>
      </c>
      <c r="F5" s="302" t="s">
        <v>100</v>
      </c>
      <c r="G5" s="302" t="s">
        <v>106</v>
      </c>
      <c r="H5" s="302" t="s">
        <v>107</v>
      </c>
      <c r="I5" s="302"/>
      <c r="K5" s="1358" t="s">
        <v>158</v>
      </c>
      <c r="L5" s="1358"/>
    </row>
    <row r="6" spans="1:15" s="126" customFormat="1" ht="12.75">
      <c r="A6" s="301" t="s">
        <v>103</v>
      </c>
      <c r="B6" s="851">
        <v>5</v>
      </c>
      <c r="C6" s="851">
        <v>218</v>
      </c>
      <c r="D6" s="851">
        <v>921</v>
      </c>
      <c r="E6" s="851">
        <v>1591</v>
      </c>
      <c r="F6" s="851">
        <v>1158</v>
      </c>
      <c r="G6" s="851">
        <v>318</v>
      </c>
      <c r="H6" s="851">
        <v>98</v>
      </c>
      <c r="I6" s="851">
        <v>4309</v>
      </c>
      <c r="K6" s="300">
        <f>SUM(C6:G6)</f>
        <v>4206</v>
      </c>
    </row>
    <row r="7" spans="1:15" s="126" customFormat="1" ht="12.75">
      <c r="A7" s="301" t="s">
        <v>1373</v>
      </c>
      <c r="B7" s="301"/>
      <c r="C7" s="301"/>
      <c r="D7" s="301"/>
      <c r="E7" s="301"/>
      <c r="F7" s="301"/>
      <c r="G7" s="301"/>
      <c r="H7" s="301"/>
      <c r="I7" s="301"/>
      <c r="K7" s="300"/>
    </row>
    <row r="8" spans="1:15" s="126" customFormat="1" ht="12.75">
      <c r="A8" s="301" t="s">
        <v>74</v>
      </c>
      <c r="B8" s="852">
        <v>0</v>
      </c>
      <c r="C8" s="852">
        <v>7</v>
      </c>
      <c r="D8" s="852">
        <v>38</v>
      </c>
      <c r="E8" s="852">
        <v>90</v>
      </c>
      <c r="F8" s="852">
        <v>69</v>
      </c>
      <c r="G8" s="852">
        <v>11</v>
      </c>
      <c r="H8" s="852">
        <v>8</v>
      </c>
      <c r="I8" s="852">
        <v>223</v>
      </c>
      <c r="K8" s="300">
        <f t="shared" ref="K8:K39" si="0">SUM(C8:G8)</f>
        <v>215</v>
      </c>
    </row>
    <row r="9" spans="1:15" s="126" customFormat="1" ht="12.75">
      <c r="A9" s="301" t="s">
        <v>73</v>
      </c>
      <c r="B9" s="852">
        <v>0</v>
      </c>
      <c r="C9" s="852">
        <v>8</v>
      </c>
      <c r="D9" s="852">
        <v>15</v>
      </c>
      <c r="E9" s="852">
        <v>28</v>
      </c>
      <c r="F9" s="852">
        <v>20</v>
      </c>
      <c r="G9" s="852">
        <v>8</v>
      </c>
      <c r="H9" s="852">
        <v>2</v>
      </c>
      <c r="I9" s="852">
        <v>81</v>
      </c>
      <c r="K9" s="300">
        <f t="shared" si="0"/>
        <v>79</v>
      </c>
    </row>
    <row r="10" spans="1:15" s="126" customFormat="1" ht="12.75">
      <c r="A10" s="301" t="s">
        <v>72</v>
      </c>
      <c r="B10" s="852">
        <v>0</v>
      </c>
      <c r="C10" s="852">
        <v>6</v>
      </c>
      <c r="D10" s="852">
        <v>18</v>
      </c>
      <c r="E10" s="852">
        <v>21</v>
      </c>
      <c r="F10" s="852">
        <v>19</v>
      </c>
      <c r="G10" s="852">
        <v>5</v>
      </c>
      <c r="H10" s="852">
        <v>0</v>
      </c>
      <c r="I10" s="852">
        <v>69</v>
      </c>
      <c r="K10" s="300">
        <f t="shared" si="0"/>
        <v>69</v>
      </c>
    </row>
    <row r="11" spans="1:15" s="126" customFormat="1" ht="12.75">
      <c r="A11" s="301" t="s">
        <v>152</v>
      </c>
      <c r="B11" s="852">
        <v>0</v>
      </c>
      <c r="C11" s="852">
        <v>4</v>
      </c>
      <c r="D11" s="852">
        <v>11</v>
      </c>
      <c r="E11" s="852">
        <v>8</v>
      </c>
      <c r="F11" s="852">
        <v>12</v>
      </c>
      <c r="G11" s="852">
        <v>8</v>
      </c>
      <c r="H11" s="852">
        <v>3</v>
      </c>
      <c r="I11" s="852">
        <v>46</v>
      </c>
      <c r="K11" s="300">
        <f t="shared" si="0"/>
        <v>43</v>
      </c>
    </row>
    <row r="12" spans="1:15" s="636" customFormat="1" ht="12.75">
      <c r="A12" s="301" t="s">
        <v>406</v>
      </c>
      <c r="B12" s="852">
        <v>2</v>
      </c>
      <c r="C12" s="852">
        <v>18</v>
      </c>
      <c r="D12" s="852">
        <v>78</v>
      </c>
      <c r="E12" s="852">
        <v>154</v>
      </c>
      <c r="F12" s="852">
        <v>109</v>
      </c>
      <c r="G12" s="852">
        <v>31</v>
      </c>
      <c r="H12" s="852">
        <v>17</v>
      </c>
      <c r="I12" s="852">
        <v>409</v>
      </c>
      <c r="J12" s="126"/>
      <c r="K12" s="300">
        <f>SUM(C12:G12)</f>
        <v>390</v>
      </c>
    </row>
    <row r="13" spans="1:15" s="126" customFormat="1" ht="12.75">
      <c r="A13" s="301" t="s">
        <v>70</v>
      </c>
      <c r="B13" s="852">
        <v>0</v>
      </c>
      <c r="C13" s="852">
        <v>1</v>
      </c>
      <c r="D13" s="852">
        <v>13</v>
      </c>
      <c r="E13" s="852">
        <v>17</v>
      </c>
      <c r="F13" s="852">
        <v>7</v>
      </c>
      <c r="G13" s="852">
        <v>1</v>
      </c>
      <c r="H13" s="852">
        <v>1</v>
      </c>
      <c r="I13" s="852">
        <v>40</v>
      </c>
      <c r="K13" s="300">
        <f t="shared" si="0"/>
        <v>39</v>
      </c>
    </row>
    <row r="14" spans="1:15" s="126" customFormat="1" ht="12.75">
      <c r="A14" s="301" t="s">
        <v>108</v>
      </c>
      <c r="B14" s="852">
        <v>0</v>
      </c>
      <c r="C14" s="852">
        <v>7</v>
      </c>
      <c r="D14" s="852">
        <v>22</v>
      </c>
      <c r="E14" s="852">
        <v>32</v>
      </c>
      <c r="F14" s="852">
        <v>18</v>
      </c>
      <c r="G14" s="852">
        <v>4</v>
      </c>
      <c r="H14" s="852">
        <v>1</v>
      </c>
      <c r="I14" s="852">
        <v>84</v>
      </c>
      <c r="K14" s="300">
        <f t="shared" si="0"/>
        <v>83</v>
      </c>
    </row>
    <row r="15" spans="1:15" s="126" customFormat="1" ht="12.75">
      <c r="A15" s="301" t="s">
        <v>69</v>
      </c>
      <c r="B15" s="852">
        <v>0</v>
      </c>
      <c r="C15" s="852">
        <v>5</v>
      </c>
      <c r="D15" s="852">
        <v>59</v>
      </c>
      <c r="E15" s="852">
        <v>90</v>
      </c>
      <c r="F15" s="852">
        <v>56</v>
      </c>
      <c r="G15" s="852">
        <v>17</v>
      </c>
      <c r="H15" s="852">
        <v>1</v>
      </c>
      <c r="I15" s="852">
        <v>228</v>
      </c>
      <c r="K15" s="300">
        <f t="shared" si="0"/>
        <v>227</v>
      </c>
    </row>
    <row r="16" spans="1:15" s="126" customFormat="1" ht="12.75">
      <c r="A16" s="301" t="s">
        <v>68</v>
      </c>
      <c r="B16" s="852">
        <v>0</v>
      </c>
      <c r="C16" s="852">
        <v>5</v>
      </c>
      <c r="D16" s="852">
        <v>27</v>
      </c>
      <c r="E16" s="852">
        <v>48</v>
      </c>
      <c r="F16" s="852">
        <v>28</v>
      </c>
      <c r="G16" s="852">
        <v>5</v>
      </c>
      <c r="H16" s="852">
        <v>0</v>
      </c>
      <c r="I16" s="852">
        <v>113</v>
      </c>
      <c r="K16" s="300">
        <f t="shared" si="0"/>
        <v>113</v>
      </c>
    </row>
    <row r="17" spans="1:11" s="126" customFormat="1" ht="12.75">
      <c r="A17" s="301" t="s">
        <v>67</v>
      </c>
      <c r="B17" s="852">
        <v>0</v>
      </c>
      <c r="C17" s="852">
        <v>4</v>
      </c>
      <c r="D17" s="852">
        <v>6</v>
      </c>
      <c r="E17" s="852">
        <v>19</v>
      </c>
      <c r="F17" s="852">
        <v>3</v>
      </c>
      <c r="G17" s="852">
        <v>4</v>
      </c>
      <c r="H17" s="852">
        <v>1</v>
      </c>
      <c r="I17" s="852">
        <v>37</v>
      </c>
      <c r="K17" s="300">
        <f t="shared" si="0"/>
        <v>36</v>
      </c>
    </row>
    <row r="18" spans="1:11" s="126" customFormat="1" ht="12.75">
      <c r="A18" s="301" t="s">
        <v>66</v>
      </c>
      <c r="B18" s="852">
        <v>0</v>
      </c>
      <c r="C18" s="852">
        <v>2</v>
      </c>
      <c r="D18" s="852">
        <v>15</v>
      </c>
      <c r="E18" s="852">
        <v>23</v>
      </c>
      <c r="F18" s="852">
        <v>15</v>
      </c>
      <c r="G18" s="852">
        <v>5</v>
      </c>
      <c r="H18" s="852">
        <v>2</v>
      </c>
      <c r="I18" s="852">
        <v>62</v>
      </c>
      <c r="K18" s="300">
        <f t="shared" si="0"/>
        <v>60</v>
      </c>
    </row>
    <row r="19" spans="1:11" s="126" customFormat="1" ht="12.75">
      <c r="A19" s="301" t="s">
        <v>65</v>
      </c>
      <c r="B19" s="852">
        <v>0</v>
      </c>
      <c r="C19" s="852">
        <v>1</v>
      </c>
      <c r="D19" s="852">
        <v>9</v>
      </c>
      <c r="E19" s="852">
        <v>13</v>
      </c>
      <c r="F19" s="852">
        <v>6</v>
      </c>
      <c r="G19" s="852">
        <v>3</v>
      </c>
      <c r="H19" s="852">
        <v>1</v>
      </c>
      <c r="I19" s="852">
        <v>33</v>
      </c>
      <c r="K19" s="300">
        <f t="shared" si="0"/>
        <v>32</v>
      </c>
    </row>
    <row r="20" spans="1:11" s="126" customFormat="1" ht="12.75">
      <c r="A20" s="301" t="s">
        <v>64</v>
      </c>
      <c r="B20" s="852">
        <v>0</v>
      </c>
      <c r="C20" s="852">
        <v>5</v>
      </c>
      <c r="D20" s="852">
        <v>34</v>
      </c>
      <c r="E20" s="852">
        <v>33</v>
      </c>
      <c r="F20" s="852">
        <v>29</v>
      </c>
      <c r="G20" s="852">
        <v>8</v>
      </c>
      <c r="H20" s="852">
        <v>3</v>
      </c>
      <c r="I20" s="852">
        <v>112</v>
      </c>
      <c r="K20" s="300">
        <f t="shared" si="0"/>
        <v>109</v>
      </c>
    </row>
    <row r="21" spans="1:11" s="126" customFormat="1" ht="12.75">
      <c r="A21" s="301" t="s">
        <v>22</v>
      </c>
      <c r="B21" s="852">
        <v>1</v>
      </c>
      <c r="C21" s="852">
        <v>15</v>
      </c>
      <c r="D21" s="852">
        <v>67</v>
      </c>
      <c r="E21" s="852">
        <v>103</v>
      </c>
      <c r="F21" s="852">
        <v>62</v>
      </c>
      <c r="G21" s="852">
        <v>13</v>
      </c>
      <c r="H21" s="852">
        <v>4</v>
      </c>
      <c r="I21" s="852">
        <v>265</v>
      </c>
      <c r="K21" s="300">
        <f t="shared" si="0"/>
        <v>260</v>
      </c>
    </row>
    <row r="22" spans="1:11" s="126" customFormat="1" ht="12.75">
      <c r="A22" s="301" t="s">
        <v>63</v>
      </c>
      <c r="B22" s="852">
        <v>1</v>
      </c>
      <c r="C22" s="852">
        <v>24</v>
      </c>
      <c r="D22" s="852">
        <v>134</v>
      </c>
      <c r="E22" s="852">
        <v>336</v>
      </c>
      <c r="F22" s="852">
        <v>324</v>
      </c>
      <c r="G22" s="852">
        <v>76</v>
      </c>
      <c r="H22" s="852">
        <v>18</v>
      </c>
      <c r="I22" s="852">
        <v>913</v>
      </c>
      <c r="K22" s="300">
        <f t="shared" si="0"/>
        <v>894</v>
      </c>
    </row>
    <row r="23" spans="1:11" s="126" customFormat="1" ht="12.75">
      <c r="A23" s="301" t="s">
        <v>62</v>
      </c>
      <c r="B23" s="852">
        <v>0</v>
      </c>
      <c r="C23" s="852">
        <v>10</v>
      </c>
      <c r="D23" s="852">
        <v>37</v>
      </c>
      <c r="E23" s="852">
        <v>32</v>
      </c>
      <c r="F23" s="852">
        <v>25</v>
      </c>
      <c r="G23" s="852">
        <v>13</v>
      </c>
      <c r="H23" s="852">
        <v>3</v>
      </c>
      <c r="I23" s="852">
        <v>120</v>
      </c>
      <c r="K23" s="300">
        <f t="shared" si="0"/>
        <v>117</v>
      </c>
    </row>
    <row r="24" spans="1:11" s="126" customFormat="1" ht="12.75">
      <c r="A24" s="301" t="s">
        <v>61</v>
      </c>
      <c r="B24" s="852">
        <v>0</v>
      </c>
      <c r="C24" s="852">
        <v>3</v>
      </c>
      <c r="D24" s="852">
        <v>18</v>
      </c>
      <c r="E24" s="852">
        <v>36</v>
      </c>
      <c r="F24" s="852">
        <v>29</v>
      </c>
      <c r="G24" s="852">
        <v>13</v>
      </c>
      <c r="H24" s="852">
        <v>1</v>
      </c>
      <c r="I24" s="852">
        <v>100</v>
      </c>
      <c r="K24" s="300">
        <f t="shared" si="0"/>
        <v>99</v>
      </c>
    </row>
    <row r="25" spans="1:11" s="126" customFormat="1" ht="12.75">
      <c r="A25" s="301" t="s">
        <v>60</v>
      </c>
      <c r="B25" s="852">
        <v>0</v>
      </c>
      <c r="C25" s="852">
        <v>7</v>
      </c>
      <c r="D25" s="852">
        <v>5</v>
      </c>
      <c r="E25" s="852">
        <v>25</v>
      </c>
      <c r="F25" s="852">
        <v>8</v>
      </c>
      <c r="G25" s="852">
        <v>7</v>
      </c>
      <c r="H25" s="852">
        <v>2</v>
      </c>
      <c r="I25" s="852">
        <v>54</v>
      </c>
      <c r="K25" s="300">
        <f t="shared" si="0"/>
        <v>52</v>
      </c>
    </row>
    <row r="26" spans="1:11" s="126" customFormat="1" ht="12.75">
      <c r="A26" s="301" t="s">
        <v>59</v>
      </c>
      <c r="B26" s="852">
        <v>0</v>
      </c>
      <c r="C26" s="852">
        <v>3</v>
      </c>
      <c r="D26" s="852">
        <v>14</v>
      </c>
      <c r="E26" s="852">
        <v>11</v>
      </c>
      <c r="F26" s="852">
        <v>12</v>
      </c>
      <c r="G26" s="852">
        <v>5</v>
      </c>
      <c r="H26" s="852">
        <v>1</v>
      </c>
      <c r="I26" s="852">
        <v>46</v>
      </c>
      <c r="K26" s="300">
        <f t="shared" si="0"/>
        <v>45</v>
      </c>
    </row>
    <row r="27" spans="1:11" s="636" customFormat="1" ht="12.75">
      <c r="A27" s="301" t="s">
        <v>405</v>
      </c>
      <c r="B27" s="852">
        <v>0</v>
      </c>
      <c r="C27" s="852">
        <v>1</v>
      </c>
      <c r="D27" s="852">
        <v>1</v>
      </c>
      <c r="E27" s="852">
        <v>3</v>
      </c>
      <c r="F27" s="852">
        <v>3</v>
      </c>
      <c r="G27" s="852">
        <v>0</v>
      </c>
      <c r="H27" s="852">
        <v>0</v>
      </c>
      <c r="I27" s="852">
        <v>8</v>
      </c>
      <c r="J27" s="126"/>
      <c r="K27" s="300">
        <f>SUM(C27:G27)</f>
        <v>8</v>
      </c>
    </row>
    <row r="28" spans="1:11" s="126" customFormat="1" ht="12.75">
      <c r="A28" s="301" t="s">
        <v>58</v>
      </c>
      <c r="B28" s="852">
        <v>1</v>
      </c>
      <c r="C28" s="852">
        <v>2</v>
      </c>
      <c r="D28" s="852">
        <v>23</v>
      </c>
      <c r="E28" s="852">
        <v>50</v>
      </c>
      <c r="F28" s="852">
        <v>40</v>
      </c>
      <c r="G28" s="852">
        <v>6</v>
      </c>
      <c r="H28" s="852">
        <v>3</v>
      </c>
      <c r="I28" s="852">
        <v>125</v>
      </c>
      <c r="K28" s="300">
        <f t="shared" si="0"/>
        <v>121</v>
      </c>
    </row>
    <row r="29" spans="1:11" s="126" customFormat="1" ht="12.75">
      <c r="A29" s="301" t="s">
        <v>57</v>
      </c>
      <c r="B29" s="852">
        <v>0</v>
      </c>
      <c r="C29" s="852">
        <v>20</v>
      </c>
      <c r="D29" s="852">
        <v>68</v>
      </c>
      <c r="E29" s="852">
        <v>86</v>
      </c>
      <c r="F29" s="852">
        <v>54</v>
      </c>
      <c r="G29" s="852">
        <v>14</v>
      </c>
      <c r="H29" s="852">
        <v>7</v>
      </c>
      <c r="I29" s="852">
        <v>249</v>
      </c>
      <c r="K29" s="300">
        <f t="shared" si="0"/>
        <v>242</v>
      </c>
    </row>
    <row r="30" spans="1:11" s="126" customFormat="1" ht="12.75">
      <c r="A30" s="301" t="s">
        <v>56</v>
      </c>
      <c r="B30" s="852">
        <v>0</v>
      </c>
      <c r="C30" s="852">
        <v>1</v>
      </c>
      <c r="D30" s="852">
        <v>3</v>
      </c>
      <c r="E30" s="852">
        <v>0</v>
      </c>
      <c r="F30" s="852">
        <v>0</v>
      </c>
      <c r="G30" s="852">
        <v>1</v>
      </c>
      <c r="H30" s="852">
        <v>1</v>
      </c>
      <c r="I30" s="852">
        <v>6</v>
      </c>
      <c r="K30" s="300">
        <f t="shared" si="0"/>
        <v>5</v>
      </c>
    </row>
    <row r="31" spans="1:11" s="126" customFormat="1" ht="12.75">
      <c r="A31" s="301" t="s">
        <v>153</v>
      </c>
      <c r="B31" s="852">
        <v>0</v>
      </c>
      <c r="C31" s="852">
        <v>7</v>
      </c>
      <c r="D31" s="852">
        <v>18</v>
      </c>
      <c r="E31" s="852">
        <v>24</v>
      </c>
      <c r="F31" s="852">
        <v>19</v>
      </c>
      <c r="G31" s="852">
        <v>9</v>
      </c>
      <c r="H31" s="852">
        <v>2</v>
      </c>
      <c r="I31" s="852">
        <v>79</v>
      </c>
      <c r="K31" s="300">
        <f t="shared" si="0"/>
        <v>77</v>
      </c>
    </row>
    <row r="32" spans="1:11" s="126" customFormat="1" ht="12.75">
      <c r="A32" s="301" t="s">
        <v>54</v>
      </c>
      <c r="B32" s="852">
        <v>0</v>
      </c>
      <c r="C32" s="852">
        <v>9</v>
      </c>
      <c r="D32" s="852">
        <v>34</v>
      </c>
      <c r="E32" s="852">
        <v>71</v>
      </c>
      <c r="F32" s="852">
        <v>49</v>
      </c>
      <c r="G32" s="852">
        <v>10</v>
      </c>
      <c r="H32" s="852">
        <v>6</v>
      </c>
      <c r="I32" s="852">
        <v>179</v>
      </c>
      <c r="K32" s="300">
        <f t="shared" si="0"/>
        <v>173</v>
      </c>
    </row>
    <row r="33" spans="1:22" s="126" customFormat="1" ht="12.75">
      <c r="A33" s="301" t="s">
        <v>53</v>
      </c>
      <c r="B33" s="852">
        <v>0</v>
      </c>
      <c r="C33" s="852">
        <v>5</v>
      </c>
      <c r="D33" s="852">
        <v>17</v>
      </c>
      <c r="E33" s="852">
        <v>23</v>
      </c>
      <c r="F33" s="852">
        <v>20</v>
      </c>
      <c r="G33" s="852">
        <v>3</v>
      </c>
      <c r="H33" s="852">
        <v>1</v>
      </c>
      <c r="I33" s="852">
        <v>69</v>
      </c>
      <c r="K33" s="300">
        <f t="shared" si="0"/>
        <v>68</v>
      </c>
    </row>
    <row r="34" spans="1:22" s="126" customFormat="1" ht="12.75">
      <c r="A34" s="301" t="s">
        <v>52</v>
      </c>
      <c r="B34" s="852">
        <v>0</v>
      </c>
      <c r="C34" s="852">
        <v>0</v>
      </c>
      <c r="D34" s="852">
        <v>1</v>
      </c>
      <c r="E34" s="852">
        <v>4</v>
      </c>
      <c r="F34" s="852">
        <v>0</v>
      </c>
      <c r="G34" s="852">
        <v>3</v>
      </c>
      <c r="H34" s="852">
        <v>0</v>
      </c>
      <c r="I34" s="852">
        <v>8</v>
      </c>
      <c r="K34" s="300">
        <f t="shared" si="0"/>
        <v>8</v>
      </c>
    </row>
    <row r="35" spans="1:22" s="126" customFormat="1" ht="12.75">
      <c r="A35" s="301" t="s">
        <v>51</v>
      </c>
      <c r="B35" s="852">
        <v>0</v>
      </c>
      <c r="C35" s="852">
        <v>4</v>
      </c>
      <c r="D35" s="852">
        <v>25</v>
      </c>
      <c r="E35" s="852">
        <v>33</v>
      </c>
      <c r="F35" s="852">
        <v>9</v>
      </c>
      <c r="G35" s="852">
        <v>5</v>
      </c>
      <c r="H35" s="852">
        <v>0</v>
      </c>
      <c r="I35" s="852">
        <v>76</v>
      </c>
      <c r="K35" s="300">
        <f t="shared" si="0"/>
        <v>76</v>
      </c>
    </row>
    <row r="36" spans="1:22" s="126" customFormat="1" ht="12.75">
      <c r="A36" s="301" t="s">
        <v>50</v>
      </c>
      <c r="B36" s="852">
        <v>0</v>
      </c>
      <c r="C36" s="852">
        <v>13</v>
      </c>
      <c r="D36" s="852">
        <v>54</v>
      </c>
      <c r="E36" s="852">
        <v>93</v>
      </c>
      <c r="F36" s="852">
        <v>58</v>
      </c>
      <c r="G36" s="852">
        <v>15</v>
      </c>
      <c r="H36" s="852">
        <v>3</v>
      </c>
      <c r="I36" s="852">
        <v>236</v>
      </c>
      <c r="K36" s="300">
        <f t="shared" si="0"/>
        <v>233</v>
      </c>
    </row>
    <row r="37" spans="1:22" s="126" customFormat="1" ht="12.75">
      <c r="A37" s="301" t="s">
        <v>49</v>
      </c>
      <c r="B37" s="852">
        <v>0</v>
      </c>
      <c r="C37" s="852">
        <v>6</v>
      </c>
      <c r="D37" s="852">
        <v>11</v>
      </c>
      <c r="E37" s="852">
        <v>25</v>
      </c>
      <c r="F37" s="852">
        <v>17</v>
      </c>
      <c r="G37" s="852">
        <v>4</v>
      </c>
      <c r="H37" s="852">
        <v>0</v>
      </c>
      <c r="I37" s="852">
        <v>63</v>
      </c>
      <c r="K37" s="300">
        <f t="shared" si="0"/>
        <v>63</v>
      </c>
    </row>
    <row r="38" spans="1:22" s="126" customFormat="1" ht="12.75">
      <c r="A38" s="301" t="s">
        <v>48</v>
      </c>
      <c r="B38" s="852">
        <v>0</v>
      </c>
      <c r="C38" s="852">
        <v>9</v>
      </c>
      <c r="D38" s="852">
        <v>14</v>
      </c>
      <c r="E38" s="852">
        <v>33</v>
      </c>
      <c r="F38" s="852">
        <v>18</v>
      </c>
      <c r="G38" s="852">
        <v>4</v>
      </c>
      <c r="H38" s="852">
        <v>1</v>
      </c>
      <c r="I38" s="852">
        <v>79</v>
      </c>
      <c r="K38" s="300">
        <f t="shared" si="0"/>
        <v>78</v>
      </c>
    </row>
    <row r="39" spans="1:22" s="126" customFormat="1" ht="12.75">
      <c r="A39" s="301" t="s">
        <v>47</v>
      </c>
      <c r="B39" s="852">
        <v>0</v>
      </c>
      <c r="C39" s="852">
        <v>6</v>
      </c>
      <c r="D39" s="852">
        <v>32</v>
      </c>
      <c r="E39" s="852">
        <v>27</v>
      </c>
      <c r="F39" s="852">
        <v>20</v>
      </c>
      <c r="G39" s="852">
        <v>7</v>
      </c>
      <c r="H39" s="852">
        <v>5</v>
      </c>
      <c r="I39" s="852">
        <v>97</v>
      </c>
      <c r="K39" s="300">
        <f t="shared" si="0"/>
        <v>92</v>
      </c>
    </row>
    <row r="40" spans="1:22" s="126" customFormat="1" ht="12.75">
      <c r="A40" s="303"/>
    </row>
    <row r="41" spans="1:22" s="126" customFormat="1" ht="15.75">
      <c r="A41" s="1359" t="s">
        <v>404</v>
      </c>
      <c r="B41" s="1359"/>
      <c r="C41" s="1359"/>
      <c r="D41" s="1359"/>
      <c r="E41" s="1359"/>
      <c r="F41" s="1359"/>
      <c r="G41" s="1359"/>
      <c r="H41" s="1359"/>
      <c r="I41" s="1359"/>
      <c r="J41" s="518"/>
      <c r="K41" s="518"/>
    </row>
    <row r="42" spans="1:22" s="636" customFormat="1" ht="12.75">
      <c r="A42" s="1354" t="s">
        <v>734</v>
      </c>
      <c r="B42" s="1354"/>
      <c r="C42" s="1354"/>
      <c r="D42" s="1354"/>
      <c r="E42" s="1354"/>
      <c r="F42" s="1354"/>
      <c r="G42" s="1354"/>
      <c r="H42" s="1354"/>
      <c r="I42" s="1354"/>
      <c r="J42" s="518"/>
      <c r="K42" s="1357" t="s">
        <v>735</v>
      </c>
      <c r="L42" s="1357"/>
      <c r="M42" s="1357"/>
      <c r="N42" s="1357"/>
      <c r="O42" s="1357"/>
      <c r="P42" s="1357"/>
    </row>
    <row r="43" spans="1:22" s="636" customFormat="1" ht="12.75">
      <c r="A43" s="1351" t="s">
        <v>737</v>
      </c>
      <c r="B43" s="1351"/>
      <c r="C43" s="1351"/>
      <c r="D43" s="1351"/>
      <c r="E43" s="1351"/>
      <c r="F43" s="1351"/>
      <c r="G43" s="1351"/>
      <c r="H43" s="1351"/>
      <c r="I43" s="518"/>
      <c r="J43" s="518"/>
      <c r="K43" s="518"/>
    </row>
    <row r="44" spans="1:22" s="126" customFormat="1" ht="12.75">
      <c r="A44" s="303"/>
    </row>
    <row r="45" spans="1:22" s="126" customFormat="1" ht="12.75">
      <c r="B45" s="304" t="s">
        <v>109</v>
      </c>
      <c r="C45" s="126" t="s">
        <v>159</v>
      </c>
      <c r="D45" s="304" t="s">
        <v>110</v>
      </c>
      <c r="E45" s="304" t="s">
        <v>111</v>
      </c>
      <c r="F45" s="304" t="s">
        <v>112</v>
      </c>
      <c r="G45" s="304" t="s">
        <v>113</v>
      </c>
      <c r="H45" s="304" t="s">
        <v>114</v>
      </c>
      <c r="I45" s="304" t="s">
        <v>115</v>
      </c>
      <c r="J45" s="304" t="s">
        <v>116</v>
      </c>
      <c r="K45" s="305" t="s">
        <v>117</v>
      </c>
      <c r="L45" s="304" t="s">
        <v>118</v>
      </c>
      <c r="M45" s="304" t="s">
        <v>119</v>
      </c>
      <c r="N45" s="304" t="s">
        <v>120</v>
      </c>
      <c r="O45" s="304" t="s">
        <v>121</v>
      </c>
      <c r="P45" s="304" t="s">
        <v>122</v>
      </c>
      <c r="Q45" s="304" t="s">
        <v>123</v>
      </c>
      <c r="R45" s="304" t="s">
        <v>124</v>
      </c>
      <c r="S45" s="304" t="s">
        <v>125</v>
      </c>
      <c r="T45" s="304" t="s">
        <v>126</v>
      </c>
      <c r="U45" s="304" t="s">
        <v>127</v>
      </c>
      <c r="V45" s="306" t="s">
        <v>128</v>
      </c>
    </row>
    <row r="46" spans="1:22" s="126" customFormat="1" ht="12.75">
      <c r="A46" s="126" t="s">
        <v>154</v>
      </c>
      <c r="B46" s="651">
        <v>5404700</v>
      </c>
      <c r="C46" s="294">
        <f>B46-SUM(D46:V46)</f>
        <v>0</v>
      </c>
      <c r="D46" s="654">
        <v>287238</v>
      </c>
      <c r="E46" s="654">
        <v>298862</v>
      </c>
      <c r="F46" s="654">
        <v>274378</v>
      </c>
      <c r="G46" s="654">
        <v>298660</v>
      </c>
      <c r="H46" s="654">
        <v>363967</v>
      </c>
      <c r="I46" s="654">
        <v>374124</v>
      </c>
      <c r="J46" s="654">
        <v>351913</v>
      </c>
      <c r="K46" s="654">
        <v>327753</v>
      </c>
      <c r="L46" s="654">
        <v>337638</v>
      </c>
      <c r="M46" s="654">
        <v>392251</v>
      </c>
      <c r="N46" s="654">
        <v>406691</v>
      </c>
      <c r="O46" s="654">
        <v>370821</v>
      </c>
      <c r="P46" s="654">
        <v>321552</v>
      </c>
      <c r="Q46" s="654">
        <v>317524</v>
      </c>
      <c r="R46" s="654">
        <v>239019</v>
      </c>
      <c r="S46" s="654">
        <v>186846</v>
      </c>
      <c r="T46" s="654">
        <v>136418</v>
      </c>
      <c r="U46" s="654">
        <v>77978</v>
      </c>
      <c r="V46" s="654">
        <v>41067</v>
      </c>
    </row>
    <row r="47" spans="1:22" s="126" customFormat="1" ht="12.75">
      <c r="B47" s="649"/>
      <c r="C47" s="294"/>
      <c r="D47" s="653"/>
      <c r="E47" s="653"/>
      <c r="F47" s="653"/>
      <c r="G47" s="653"/>
      <c r="H47" s="653"/>
      <c r="I47" s="653"/>
      <c r="J47" s="653"/>
      <c r="K47" s="653"/>
      <c r="L47" s="653"/>
      <c r="M47" s="653"/>
      <c r="N47" s="653"/>
      <c r="O47" s="653"/>
      <c r="P47" s="653"/>
      <c r="Q47" s="653"/>
      <c r="R47" s="653"/>
      <c r="S47" s="653"/>
      <c r="T47" s="653"/>
      <c r="U47" s="653"/>
      <c r="V47" s="653"/>
    </row>
    <row r="48" spans="1:22" s="126" customFormat="1" ht="12.75">
      <c r="A48" s="126" t="s">
        <v>74</v>
      </c>
      <c r="B48" s="650">
        <v>229840</v>
      </c>
      <c r="C48" s="294">
        <f>B48-SUM(D48:V48)</f>
        <v>0</v>
      </c>
      <c r="D48" s="652">
        <v>12206</v>
      </c>
      <c r="E48" s="652">
        <v>11095</v>
      </c>
      <c r="F48" s="652">
        <v>9092</v>
      </c>
      <c r="G48" s="652">
        <v>11544</v>
      </c>
      <c r="H48" s="652">
        <v>21241</v>
      </c>
      <c r="I48" s="652">
        <v>24730</v>
      </c>
      <c r="J48" s="652">
        <v>20245</v>
      </c>
      <c r="K48" s="652">
        <v>16101</v>
      </c>
      <c r="L48" s="652">
        <v>14132</v>
      </c>
      <c r="M48" s="652">
        <v>14340</v>
      </c>
      <c r="N48" s="652">
        <v>14798</v>
      </c>
      <c r="O48" s="652">
        <v>13637</v>
      </c>
      <c r="P48" s="652">
        <v>11847</v>
      </c>
      <c r="Q48" s="652">
        <v>11058</v>
      </c>
      <c r="R48" s="652">
        <v>7680</v>
      </c>
      <c r="S48" s="652">
        <v>6429</v>
      </c>
      <c r="T48" s="652">
        <v>5049</v>
      </c>
      <c r="U48" s="652">
        <v>3063</v>
      </c>
      <c r="V48" s="652">
        <v>1553</v>
      </c>
    </row>
    <row r="49" spans="1:22" s="126" customFormat="1" ht="12.75">
      <c r="A49" s="126" t="s">
        <v>73</v>
      </c>
      <c r="B49" s="650">
        <v>262190</v>
      </c>
      <c r="C49" s="294">
        <f t="shared" ref="C49:C79" si="1">B49-SUM(D49:V49)</f>
        <v>0</v>
      </c>
      <c r="D49" s="652">
        <v>14966</v>
      </c>
      <c r="E49" s="652">
        <v>16450</v>
      </c>
      <c r="F49" s="652">
        <v>14648</v>
      </c>
      <c r="G49" s="652">
        <v>14247</v>
      </c>
      <c r="H49" s="652">
        <v>13539</v>
      </c>
      <c r="I49" s="652">
        <v>13835</v>
      </c>
      <c r="J49" s="652">
        <v>15894</v>
      </c>
      <c r="K49" s="652">
        <v>16856</v>
      </c>
      <c r="L49" s="652">
        <v>18197</v>
      </c>
      <c r="M49" s="652">
        <v>20448</v>
      </c>
      <c r="N49" s="652">
        <v>20614</v>
      </c>
      <c r="O49" s="652">
        <v>18197</v>
      </c>
      <c r="P49" s="652">
        <v>16528</v>
      </c>
      <c r="Q49" s="652">
        <v>16324</v>
      </c>
      <c r="R49" s="652">
        <v>11457</v>
      </c>
      <c r="S49" s="652">
        <v>8565</v>
      </c>
      <c r="T49" s="652">
        <v>6020</v>
      </c>
      <c r="U49" s="652">
        <v>3511</v>
      </c>
      <c r="V49" s="652">
        <v>1894</v>
      </c>
    </row>
    <row r="50" spans="1:22" s="126" customFormat="1" ht="12.75">
      <c r="A50" s="126" t="s">
        <v>72</v>
      </c>
      <c r="B50" s="650">
        <v>116520</v>
      </c>
      <c r="C50" s="294">
        <f t="shared" si="1"/>
        <v>0</v>
      </c>
      <c r="D50" s="652">
        <v>5792</v>
      </c>
      <c r="E50" s="652">
        <v>6193</v>
      </c>
      <c r="F50" s="652">
        <v>6149</v>
      </c>
      <c r="G50" s="652">
        <v>6493</v>
      </c>
      <c r="H50" s="652">
        <v>6320</v>
      </c>
      <c r="I50" s="652">
        <v>5927</v>
      </c>
      <c r="J50" s="652">
        <v>6336</v>
      </c>
      <c r="K50" s="652">
        <v>6266</v>
      </c>
      <c r="L50" s="652">
        <v>7051</v>
      </c>
      <c r="M50" s="652">
        <v>8306</v>
      </c>
      <c r="N50" s="652">
        <v>9131</v>
      </c>
      <c r="O50" s="652">
        <v>8380</v>
      </c>
      <c r="P50" s="652">
        <v>7689</v>
      </c>
      <c r="Q50" s="652">
        <v>8445</v>
      </c>
      <c r="R50" s="652">
        <v>6281</v>
      </c>
      <c r="S50" s="652">
        <v>4860</v>
      </c>
      <c r="T50" s="652">
        <v>3539</v>
      </c>
      <c r="U50" s="652">
        <v>2135</v>
      </c>
      <c r="V50" s="652">
        <v>1227</v>
      </c>
    </row>
    <row r="51" spans="1:22" s="126" customFormat="1" ht="12.75">
      <c r="A51" s="126" t="s">
        <v>71</v>
      </c>
      <c r="B51" s="650">
        <v>87130</v>
      </c>
      <c r="C51" s="294">
        <f t="shared" si="1"/>
        <v>0</v>
      </c>
      <c r="D51" s="652">
        <v>3848</v>
      </c>
      <c r="E51" s="652">
        <v>4276</v>
      </c>
      <c r="F51" s="652">
        <v>4256</v>
      </c>
      <c r="G51" s="652">
        <v>4752</v>
      </c>
      <c r="H51" s="652">
        <v>4852</v>
      </c>
      <c r="I51" s="652">
        <v>4366</v>
      </c>
      <c r="J51" s="652">
        <v>3913</v>
      </c>
      <c r="K51" s="652">
        <v>4194</v>
      </c>
      <c r="L51" s="652">
        <v>4970</v>
      </c>
      <c r="M51" s="652">
        <v>6177</v>
      </c>
      <c r="N51" s="652">
        <v>6963</v>
      </c>
      <c r="O51" s="652">
        <v>6689</v>
      </c>
      <c r="P51" s="652">
        <v>6318</v>
      </c>
      <c r="Q51" s="652">
        <v>6883</v>
      </c>
      <c r="R51" s="652">
        <v>5338</v>
      </c>
      <c r="S51" s="652">
        <v>4086</v>
      </c>
      <c r="T51" s="652">
        <v>2803</v>
      </c>
      <c r="U51" s="652">
        <v>1580</v>
      </c>
      <c r="V51" s="652">
        <v>866</v>
      </c>
    </row>
    <row r="52" spans="1:22" s="636" customFormat="1" ht="12.75">
      <c r="A52" s="126" t="s">
        <v>406</v>
      </c>
      <c r="B52" s="650">
        <v>507170</v>
      </c>
      <c r="C52" s="294">
        <f>B52-SUM(D52:V52)</f>
        <v>0</v>
      </c>
      <c r="D52" s="652">
        <v>26510</v>
      </c>
      <c r="E52" s="652">
        <v>25742</v>
      </c>
      <c r="F52" s="652">
        <v>21036</v>
      </c>
      <c r="G52" s="652">
        <v>25089</v>
      </c>
      <c r="H52" s="652">
        <v>45590</v>
      </c>
      <c r="I52" s="652">
        <v>53439</v>
      </c>
      <c r="J52" s="652">
        <v>45445</v>
      </c>
      <c r="K52" s="652">
        <v>37324</v>
      </c>
      <c r="L52" s="652">
        <v>32843</v>
      </c>
      <c r="M52" s="652">
        <v>32418</v>
      </c>
      <c r="N52" s="652">
        <v>32263</v>
      </c>
      <c r="O52" s="652">
        <v>29151</v>
      </c>
      <c r="P52" s="652">
        <v>24387</v>
      </c>
      <c r="Q52" s="652">
        <v>23468</v>
      </c>
      <c r="R52" s="652">
        <v>16844</v>
      </c>
      <c r="S52" s="652">
        <v>13748</v>
      </c>
      <c r="T52" s="652">
        <v>10944</v>
      </c>
      <c r="U52" s="652">
        <v>7006</v>
      </c>
      <c r="V52" s="652">
        <v>3923</v>
      </c>
    </row>
    <row r="53" spans="1:22" s="126" customFormat="1" ht="12.75">
      <c r="A53" s="126" t="s">
        <v>70</v>
      </c>
      <c r="B53" s="650">
        <v>51350</v>
      </c>
      <c r="C53" s="294">
        <f t="shared" si="1"/>
        <v>0</v>
      </c>
      <c r="D53" s="652">
        <v>2855</v>
      </c>
      <c r="E53" s="652">
        <v>2867</v>
      </c>
      <c r="F53" s="652">
        <v>2725</v>
      </c>
      <c r="G53" s="652">
        <v>2949</v>
      </c>
      <c r="H53" s="652">
        <v>3002</v>
      </c>
      <c r="I53" s="652">
        <v>2734</v>
      </c>
      <c r="J53" s="652">
        <v>2841</v>
      </c>
      <c r="K53" s="652">
        <v>2937</v>
      </c>
      <c r="L53" s="652">
        <v>3349</v>
      </c>
      <c r="M53" s="652">
        <v>4162</v>
      </c>
      <c r="N53" s="652">
        <v>4120</v>
      </c>
      <c r="O53" s="652">
        <v>3692</v>
      </c>
      <c r="P53" s="652">
        <v>3234</v>
      </c>
      <c r="Q53" s="652">
        <v>3424</v>
      </c>
      <c r="R53" s="652">
        <v>2531</v>
      </c>
      <c r="S53" s="652">
        <v>1793</v>
      </c>
      <c r="T53" s="652">
        <v>1148</v>
      </c>
      <c r="U53" s="652">
        <v>661</v>
      </c>
      <c r="V53" s="652">
        <v>326</v>
      </c>
    </row>
    <row r="54" spans="1:22" s="126" customFormat="1" ht="12.75">
      <c r="A54" s="126" t="s">
        <v>21</v>
      </c>
      <c r="B54" s="650">
        <v>149520</v>
      </c>
      <c r="C54" s="294">
        <f t="shared" si="1"/>
        <v>0</v>
      </c>
      <c r="D54" s="652">
        <v>6780</v>
      </c>
      <c r="E54" s="652">
        <v>7805</v>
      </c>
      <c r="F54" s="652">
        <v>7528</v>
      </c>
      <c r="G54" s="652">
        <v>7729</v>
      </c>
      <c r="H54" s="652">
        <v>7793</v>
      </c>
      <c r="I54" s="652">
        <v>7518</v>
      </c>
      <c r="J54" s="652">
        <v>7272</v>
      </c>
      <c r="K54" s="652">
        <v>6864</v>
      </c>
      <c r="L54" s="652">
        <v>8149</v>
      </c>
      <c r="M54" s="652">
        <v>10774</v>
      </c>
      <c r="N54" s="652">
        <v>12131</v>
      </c>
      <c r="O54" s="652">
        <v>11365</v>
      </c>
      <c r="P54" s="652">
        <v>10905</v>
      </c>
      <c r="Q54" s="652">
        <v>11328</v>
      </c>
      <c r="R54" s="652">
        <v>9134</v>
      </c>
      <c r="S54" s="652">
        <v>6999</v>
      </c>
      <c r="T54" s="652">
        <v>5120</v>
      </c>
      <c r="U54" s="652">
        <v>2855</v>
      </c>
      <c r="V54" s="652">
        <v>1471</v>
      </c>
    </row>
    <row r="55" spans="1:22" s="126" customFormat="1" ht="12.75">
      <c r="A55" s="126" t="s">
        <v>69</v>
      </c>
      <c r="B55" s="650">
        <v>148270</v>
      </c>
      <c r="C55" s="294">
        <f t="shared" si="1"/>
        <v>0</v>
      </c>
      <c r="D55" s="652">
        <v>7991</v>
      </c>
      <c r="E55" s="652">
        <v>7647</v>
      </c>
      <c r="F55" s="652">
        <v>6863</v>
      </c>
      <c r="G55" s="652">
        <v>8818</v>
      </c>
      <c r="H55" s="652">
        <v>14237</v>
      </c>
      <c r="I55" s="652">
        <v>13899</v>
      </c>
      <c r="J55" s="652">
        <v>10636</v>
      </c>
      <c r="K55" s="652">
        <v>8336</v>
      </c>
      <c r="L55" s="652">
        <v>7642</v>
      </c>
      <c r="M55" s="652">
        <v>9099</v>
      </c>
      <c r="N55" s="652">
        <v>9915</v>
      </c>
      <c r="O55" s="652">
        <v>9581</v>
      </c>
      <c r="P55" s="652">
        <v>7639</v>
      </c>
      <c r="Q55" s="652">
        <v>7810</v>
      </c>
      <c r="R55" s="652">
        <v>5749</v>
      </c>
      <c r="S55" s="652">
        <v>4923</v>
      </c>
      <c r="T55" s="652">
        <v>3913</v>
      </c>
      <c r="U55" s="652">
        <v>2378</v>
      </c>
      <c r="V55" s="652">
        <v>1194</v>
      </c>
    </row>
    <row r="56" spans="1:22" s="126" customFormat="1" ht="12.75">
      <c r="A56" s="126" t="s">
        <v>68</v>
      </c>
      <c r="B56" s="650">
        <v>122200</v>
      </c>
      <c r="C56" s="294">
        <f t="shared" si="1"/>
        <v>0</v>
      </c>
      <c r="D56" s="652">
        <v>6704</v>
      </c>
      <c r="E56" s="652">
        <v>6847</v>
      </c>
      <c r="F56" s="652">
        <v>6421</v>
      </c>
      <c r="G56" s="652">
        <v>6747</v>
      </c>
      <c r="H56" s="652">
        <v>7205</v>
      </c>
      <c r="I56" s="652">
        <v>7258</v>
      </c>
      <c r="J56" s="652">
        <v>6980</v>
      </c>
      <c r="K56" s="652">
        <v>6793</v>
      </c>
      <c r="L56" s="652">
        <v>7716</v>
      </c>
      <c r="M56" s="652">
        <v>9465</v>
      </c>
      <c r="N56" s="652">
        <v>9701</v>
      </c>
      <c r="O56" s="652">
        <v>8767</v>
      </c>
      <c r="P56" s="652">
        <v>7679</v>
      </c>
      <c r="Q56" s="652">
        <v>7818</v>
      </c>
      <c r="R56" s="652">
        <v>5883</v>
      </c>
      <c r="S56" s="652">
        <v>4535</v>
      </c>
      <c r="T56" s="652">
        <v>3133</v>
      </c>
      <c r="U56" s="652">
        <v>1691</v>
      </c>
      <c r="V56" s="652">
        <v>857</v>
      </c>
    </row>
    <row r="57" spans="1:22" s="126" customFormat="1" ht="12.75">
      <c r="A57" s="126" t="s">
        <v>67</v>
      </c>
      <c r="B57" s="650">
        <v>107540</v>
      </c>
      <c r="C57" s="294">
        <f t="shared" si="1"/>
        <v>0</v>
      </c>
      <c r="D57" s="652">
        <v>5463</v>
      </c>
      <c r="E57" s="652">
        <v>6065</v>
      </c>
      <c r="F57" s="652">
        <v>6043</v>
      </c>
      <c r="G57" s="652">
        <v>6181</v>
      </c>
      <c r="H57" s="652">
        <v>6182</v>
      </c>
      <c r="I57" s="652">
        <v>5292</v>
      </c>
      <c r="J57" s="652">
        <v>4867</v>
      </c>
      <c r="K57" s="652">
        <v>5610</v>
      </c>
      <c r="L57" s="652">
        <v>6476</v>
      </c>
      <c r="M57" s="652">
        <v>8004</v>
      </c>
      <c r="N57" s="652">
        <v>8701</v>
      </c>
      <c r="O57" s="652">
        <v>8208</v>
      </c>
      <c r="P57" s="652">
        <v>7043</v>
      </c>
      <c r="Q57" s="652">
        <v>6943</v>
      </c>
      <c r="R57" s="652">
        <v>5407</v>
      </c>
      <c r="S57" s="652">
        <v>4610</v>
      </c>
      <c r="T57" s="652">
        <v>3446</v>
      </c>
      <c r="U57" s="652">
        <v>1952</v>
      </c>
      <c r="V57" s="652">
        <v>1047</v>
      </c>
    </row>
    <row r="58" spans="1:22" s="126" customFormat="1" ht="12.75">
      <c r="A58" s="126" t="s">
        <v>66</v>
      </c>
      <c r="B58" s="650">
        <v>104090</v>
      </c>
      <c r="C58" s="294">
        <f t="shared" si="1"/>
        <v>0</v>
      </c>
      <c r="D58" s="652">
        <v>5737</v>
      </c>
      <c r="E58" s="652">
        <v>6399</v>
      </c>
      <c r="F58" s="652">
        <v>5728</v>
      </c>
      <c r="G58" s="652">
        <v>5754</v>
      </c>
      <c r="H58" s="652">
        <v>6134</v>
      </c>
      <c r="I58" s="652">
        <v>5347</v>
      </c>
      <c r="J58" s="652">
        <v>5499</v>
      </c>
      <c r="K58" s="652">
        <v>5884</v>
      </c>
      <c r="L58" s="652">
        <v>6839</v>
      </c>
      <c r="M58" s="652">
        <v>8102</v>
      </c>
      <c r="N58" s="652">
        <v>8266</v>
      </c>
      <c r="O58" s="652">
        <v>7659</v>
      </c>
      <c r="P58" s="652">
        <v>6344</v>
      </c>
      <c r="Q58" s="652">
        <v>6351</v>
      </c>
      <c r="R58" s="652">
        <v>4932</v>
      </c>
      <c r="S58" s="652">
        <v>3838</v>
      </c>
      <c r="T58" s="652">
        <v>2823</v>
      </c>
      <c r="U58" s="652">
        <v>1628</v>
      </c>
      <c r="V58" s="652">
        <v>826</v>
      </c>
    </row>
    <row r="59" spans="1:22" s="126" customFormat="1" ht="12.75">
      <c r="A59" s="126" t="s">
        <v>65</v>
      </c>
      <c r="B59" s="650">
        <v>93810</v>
      </c>
      <c r="C59" s="294">
        <f t="shared" si="1"/>
        <v>0</v>
      </c>
      <c r="D59" s="652">
        <v>5284</v>
      </c>
      <c r="E59" s="652">
        <v>6186</v>
      </c>
      <c r="F59" s="652">
        <v>6010</v>
      </c>
      <c r="G59" s="652">
        <v>5926</v>
      </c>
      <c r="H59" s="652">
        <v>5306</v>
      </c>
      <c r="I59" s="652">
        <v>4483</v>
      </c>
      <c r="J59" s="652">
        <v>4088</v>
      </c>
      <c r="K59" s="652">
        <v>5298</v>
      </c>
      <c r="L59" s="652">
        <v>6038</v>
      </c>
      <c r="M59" s="652">
        <v>7036</v>
      </c>
      <c r="N59" s="652">
        <v>7343</v>
      </c>
      <c r="O59" s="652">
        <v>6669</v>
      </c>
      <c r="P59" s="652">
        <v>5790</v>
      </c>
      <c r="Q59" s="652">
        <v>5354</v>
      </c>
      <c r="R59" s="652">
        <v>4174</v>
      </c>
      <c r="S59" s="652">
        <v>3467</v>
      </c>
      <c r="T59" s="652">
        <v>2787</v>
      </c>
      <c r="U59" s="652">
        <v>1643</v>
      </c>
      <c r="V59" s="652">
        <v>928</v>
      </c>
    </row>
    <row r="60" spans="1:22" s="126" customFormat="1" ht="12.75">
      <c r="A60" s="126" t="s">
        <v>64</v>
      </c>
      <c r="B60" s="650">
        <v>159380</v>
      </c>
      <c r="C60" s="294">
        <f t="shared" si="1"/>
        <v>0</v>
      </c>
      <c r="D60" s="652">
        <v>8663</v>
      </c>
      <c r="E60" s="652">
        <v>9452</v>
      </c>
      <c r="F60" s="652">
        <v>8584</v>
      </c>
      <c r="G60" s="652">
        <v>8690</v>
      </c>
      <c r="H60" s="652">
        <v>9135</v>
      </c>
      <c r="I60" s="652">
        <v>9179</v>
      </c>
      <c r="J60" s="652">
        <v>9871</v>
      </c>
      <c r="K60" s="652">
        <v>10105</v>
      </c>
      <c r="L60" s="652">
        <v>11196</v>
      </c>
      <c r="M60" s="652">
        <v>12674</v>
      </c>
      <c r="N60" s="652">
        <v>12494</v>
      </c>
      <c r="O60" s="652">
        <v>10924</v>
      </c>
      <c r="P60" s="652">
        <v>9256</v>
      </c>
      <c r="Q60" s="652">
        <v>9625</v>
      </c>
      <c r="R60" s="652">
        <v>6979</v>
      </c>
      <c r="S60" s="652">
        <v>5517</v>
      </c>
      <c r="T60" s="652">
        <v>3879</v>
      </c>
      <c r="U60" s="652">
        <v>2048</v>
      </c>
      <c r="V60" s="652">
        <v>1109</v>
      </c>
    </row>
    <row r="61" spans="1:22" s="126" customFormat="1" ht="12.75">
      <c r="A61" s="126" t="s">
        <v>22</v>
      </c>
      <c r="B61" s="650">
        <v>370330</v>
      </c>
      <c r="C61" s="294">
        <f t="shared" si="1"/>
        <v>0</v>
      </c>
      <c r="D61" s="652">
        <v>19806</v>
      </c>
      <c r="E61" s="652">
        <v>21308</v>
      </c>
      <c r="F61" s="652">
        <v>19349</v>
      </c>
      <c r="G61" s="652">
        <v>21090</v>
      </c>
      <c r="H61" s="652">
        <v>24388</v>
      </c>
      <c r="I61" s="652">
        <v>21612</v>
      </c>
      <c r="J61" s="652">
        <v>21077</v>
      </c>
      <c r="K61" s="652">
        <v>21253</v>
      </c>
      <c r="L61" s="652">
        <v>22985</v>
      </c>
      <c r="M61" s="652">
        <v>27380</v>
      </c>
      <c r="N61" s="652">
        <v>27788</v>
      </c>
      <c r="O61" s="652">
        <v>25934</v>
      </c>
      <c r="P61" s="652">
        <v>22702</v>
      </c>
      <c r="Q61" s="652">
        <v>23935</v>
      </c>
      <c r="R61" s="652">
        <v>18180</v>
      </c>
      <c r="S61" s="652">
        <v>13430</v>
      </c>
      <c r="T61" s="652">
        <v>9600</v>
      </c>
      <c r="U61" s="652">
        <v>5503</v>
      </c>
      <c r="V61" s="652">
        <v>3010</v>
      </c>
    </row>
    <row r="62" spans="1:22" s="126" customFormat="1" ht="12.75">
      <c r="A62" s="126" t="s">
        <v>63</v>
      </c>
      <c r="B62" s="650">
        <v>615070</v>
      </c>
      <c r="C62" s="294">
        <f t="shared" si="1"/>
        <v>0</v>
      </c>
      <c r="D62" s="652">
        <v>34877</v>
      </c>
      <c r="E62" s="652">
        <v>31283</v>
      </c>
      <c r="F62" s="652">
        <v>26651</v>
      </c>
      <c r="G62" s="652">
        <v>33129</v>
      </c>
      <c r="H62" s="652">
        <v>56000</v>
      </c>
      <c r="I62" s="652">
        <v>64431</v>
      </c>
      <c r="J62" s="652">
        <v>54612</v>
      </c>
      <c r="K62" s="652">
        <v>43225</v>
      </c>
      <c r="L62" s="652">
        <v>37262</v>
      </c>
      <c r="M62" s="652">
        <v>41152</v>
      </c>
      <c r="N62" s="652">
        <v>42068</v>
      </c>
      <c r="O62" s="652">
        <v>37001</v>
      </c>
      <c r="P62" s="652">
        <v>29589</v>
      </c>
      <c r="Q62" s="652">
        <v>25761</v>
      </c>
      <c r="R62" s="652">
        <v>19020</v>
      </c>
      <c r="S62" s="652">
        <v>16033</v>
      </c>
      <c r="T62" s="652">
        <v>12341</v>
      </c>
      <c r="U62" s="652">
        <v>6915</v>
      </c>
      <c r="V62" s="652">
        <v>3720</v>
      </c>
    </row>
    <row r="63" spans="1:22" s="126" customFormat="1" ht="12.75">
      <c r="A63" s="126" t="s">
        <v>62</v>
      </c>
      <c r="B63" s="650">
        <v>234770</v>
      </c>
      <c r="C63" s="294">
        <f t="shared" si="1"/>
        <v>0</v>
      </c>
      <c r="D63" s="652">
        <v>11702</v>
      </c>
      <c r="E63" s="652">
        <v>12958</v>
      </c>
      <c r="F63" s="652">
        <v>12712</v>
      </c>
      <c r="G63" s="652">
        <v>12814</v>
      </c>
      <c r="H63" s="652">
        <v>11819</v>
      </c>
      <c r="I63" s="652">
        <v>12326</v>
      </c>
      <c r="J63" s="652">
        <v>13299</v>
      </c>
      <c r="K63" s="652">
        <v>13157</v>
      </c>
      <c r="L63" s="652">
        <v>14166</v>
      </c>
      <c r="M63" s="652">
        <v>17147</v>
      </c>
      <c r="N63" s="652">
        <v>18649</v>
      </c>
      <c r="O63" s="652">
        <v>17646</v>
      </c>
      <c r="P63" s="652">
        <v>16299</v>
      </c>
      <c r="Q63" s="652">
        <v>16234</v>
      </c>
      <c r="R63" s="652">
        <v>12348</v>
      </c>
      <c r="S63" s="652">
        <v>9044</v>
      </c>
      <c r="T63" s="652">
        <v>6612</v>
      </c>
      <c r="U63" s="652">
        <v>3875</v>
      </c>
      <c r="V63" s="652">
        <v>1963</v>
      </c>
    </row>
    <row r="64" spans="1:22" s="126" customFormat="1" ht="12.75">
      <c r="A64" s="126" t="s">
        <v>61</v>
      </c>
      <c r="B64" s="650">
        <v>79160</v>
      </c>
      <c r="C64" s="294">
        <f t="shared" si="1"/>
        <v>0</v>
      </c>
      <c r="D64" s="652">
        <v>3810</v>
      </c>
      <c r="E64" s="652">
        <v>4189</v>
      </c>
      <c r="F64" s="652">
        <v>4022</v>
      </c>
      <c r="G64" s="652">
        <v>4393</v>
      </c>
      <c r="H64" s="652">
        <v>4795</v>
      </c>
      <c r="I64" s="652">
        <v>4619</v>
      </c>
      <c r="J64" s="652">
        <v>4457</v>
      </c>
      <c r="K64" s="652">
        <v>4259</v>
      </c>
      <c r="L64" s="652">
        <v>4592</v>
      </c>
      <c r="M64" s="652">
        <v>5939</v>
      </c>
      <c r="N64" s="652">
        <v>6694</v>
      </c>
      <c r="O64" s="652">
        <v>6176</v>
      </c>
      <c r="P64" s="652">
        <v>5046</v>
      </c>
      <c r="Q64" s="652">
        <v>5000</v>
      </c>
      <c r="R64" s="652">
        <v>3871</v>
      </c>
      <c r="S64" s="652">
        <v>3039</v>
      </c>
      <c r="T64" s="652">
        <v>2229</v>
      </c>
      <c r="U64" s="652">
        <v>1315</v>
      </c>
      <c r="V64" s="652">
        <v>715</v>
      </c>
    </row>
    <row r="65" spans="1:22" s="126" customFormat="1" ht="12.75">
      <c r="A65" s="126" t="s">
        <v>60</v>
      </c>
      <c r="B65" s="650">
        <v>88610</v>
      </c>
      <c r="C65" s="294">
        <f t="shared" si="1"/>
        <v>0</v>
      </c>
      <c r="D65" s="652">
        <v>5657</v>
      </c>
      <c r="E65" s="652">
        <v>5366</v>
      </c>
      <c r="F65" s="652">
        <v>4855</v>
      </c>
      <c r="G65" s="652">
        <v>4980</v>
      </c>
      <c r="H65" s="652">
        <v>4984</v>
      </c>
      <c r="I65" s="652">
        <v>5113</v>
      </c>
      <c r="J65" s="652">
        <v>5396</v>
      </c>
      <c r="K65" s="652">
        <v>5507</v>
      </c>
      <c r="L65" s="652">
        <v>5597</v>
      </c>
      <c r="M65" s="652">
        <v>6639</v>
      </c>
      <c r="N65" s="652">
        <v>6654</v>
      </c>
      <c r="O65" s="652">
        <v>6159</v>
      </c>
      <c r="P65" s="652">
        <v>5311</v>
      </c>
      <c r="Q65" s="652">
        <v>5498</v>
      </c>
      <c r="R65" s="652">
        <v>4090</v>
      </c>
      <c r="S65" s="652">
        <v>2974</v>
      </c>
      <c r="T65" s="652">
        <v>2100</v>
      </c>
      <c r="U65" s="652">
        <v>1153</v>
      </c>
      <c r="V65" s="652">
        <v>577</v>
      </c>
    </row>
    <row r="66" spans="1:22" s="126" customFormat="1" ht="12.75">
      <c r="A66" s="126" t="s">
        <v>59</v>
      </c>
      <c r="B66" s="650">
        <v>96070</v>
      </c>
      <c r="C66" s="294">
        <f t="shared" si="1"/>
        <v>0</v>
      </c>
      <c r="D66" s="652">
        <v>4781</v>
      </c>
      <c r="E66" s="652">
        <v>5545</v>
      </c>
      <c r="F66" s="652">
        <v>5116</v>
      </c>
      <c r="G66" s="652">
        <v>5499</v>
      </c>
      <c r="H66" s="652">
        <v>5538</v>
      </c>
      <c r="I66" s="652">
        <v>5496</v>
      </c>
      <c r="J66" s="652">
        <v>5748</v>
      </c>
      <c r="K66" s="652">
        <v>5210</v>
      </c>
      <c r="L66" s="652">
        <v>6108</v>
      </c>
      <c r="M66" s="652">
        <v>7290</v>
      </c>
      <c r="N66" s="652">
        <v>7320</v>
      </c>
      <c r="O66" s="652">
        <v>6601</v>
      </c>
      <c r="P66" s="652">
        <v>6064</v>
      </c>
      <c r="Q66" s="652">
        <v>6165</v>
      </c>
      <c r="R66" s="652">
        <v>4830</v>
      </c>
      <c r="S66" s="652">
        <v>3717</v>
      </c>
      <c r="T66" s="652">
        <v>2701</v>
      </c>
      <c r="U66" s="652">
        <v>1553</v>
      </c>
      <c r="V66" s="652">
        <v>788</v>
      </c>
    </row>
    <row r="67" spans="1:22" s="636" customFormat="1" ht="12.75">
      <c r="A67" s="636" t="s">
        <v>405</v>
      </c>
      <c r="B67" s="650">
        <v>26900</v>
      </c>
      <c r="C67" s="294">
        <f>B67-SUM(D67:V67)</f>
        <v>0</v>
      </c>
      <c r="D67" s="652">
        <v>1231</v>
      </c>
      <c r="E67" s="652">
        <v>1400</v>
      </c>
      <c r="F67" s="652">
        <v>1409</v>
      </c>
      <c r="G67" s="652">
        <v>1329</v>
      </c>
      <c r="H67" s="652">
        <v>1209</v>
      </c>
      <c r="I67" s="652">
        <v>1224</v>
      </c>
      <c r="J67" s="652">
        <v>1282</v>
      </c>
      <c r="K67" s="652">
        <v>1433</v>
      </c>
      <c r="L67" s="652">
        <v>1642</v>
      </c>
      <c r="M67" s="652">
        <v>2056</v>
      </c>
      <c r="N67" s="652">
        <v>2090</v>
      </c>
      <c r="O67" s="652">
        <v>1990</v>
      </c>
      <c r="P67" s="652">
        <v>1966</v>
      </c>
      <c r="Q67" s="652">
        <v>2052</v>
      </c>
      <c r="R67" s="652">
        <v>1535</v>
      </c>
      <c r="S67" s="652">
        <v>1293</v>
      </c>
      <c r="T67" s="652">
        <v>908</v>
      </c>
      <c r="U67" s="652">
        <v>540</v>
      </c>
      <c r="V67" s="652">
        <v>311</v>
      </c>
    </row>
    <row r="68" spans="1:22" s="126" customFormat="1" ht="12.75">
      <c r="A68" s="126" t="s">
        <v>58</v>
      </c>
      <c r="B68" s="650">
        <v>135890</v>
      </c>
      <c r="C68" s="294">
        <f t="shared" si="1"/>
        <v>0</v>
      </c>
      <c r="D68" s="652">
        <v>6785</v>
      </c>
      <c r="E68" s="652">
        <v>7547</v>
      </c>
      <c r="F68" s="652">
        <v>7288</v>
      </c>
      <c r="G68" s="652">
        <v>7789</v>
      </c>
      <c r="H68" s="652">
        <v>8115</v>
      </c>
      <c r="I68" s="652">
        <v>7387</v>
      </c>
      <c r="J68" s="652">
        <v>6900</v>
      </c>
      <c r="K68" s="652">
        <v>6836</v>
      </c>
      <c r="L68" s="652">
        <v>8105</v>
      </c>
      <c r="M68" s="652">
        <v>10036</v>
      </c>
      <c r="N68" s="652">
        <v>10763</v>
      </c>
      <c r="O68" s="652">
        <v>9998</v>
      </c>
      <c r="P68" s="652">
        <v>9114</v>
      </c>
      <c r="Q68" s="652">
        <v>9406</v>
      </c>
      <c r="R68" s="652">
        <v>7292</v>
      </c>
      <c r="S68" s="652">
        <v>5523</v>
      </c>
      <c r="T68" s="652">
        <v>3893</v>
      </c>
      <c r="U68" s="652">
        <v>2031</v>
      </c>
      <c r="V68" s="652">
        <v>1082</v>
      </c>
    </row>
    <row r="69" spans="1:22" s="126" customFormat="1" ht="12.75">
      <c r="A69" s="126" t="s">
        <v>57</v>
      </c>
      <c r="B69" s="650">
        <v>339390</v>
      </c>
      <c r="C69" s="294">
        <f t="shared" si="1"/>
        <v>0</v>
      </c>
      <c r="D69" s="652">
        <v>19031</v>
      </c>
      <c r="E69" s="652">
        <v>20676</v>
      </c>
      <c r="F69" s="652">
        <v>19703</v>
      </c>
      <c r="G69" s="652">
        <v>20345</v>
      </c>
      <c r="H69" s="652">
        <v>20828</v>
      </c>
      <c r="I69" s="652">
        <v>20804</v>
      </c>
      <c r="J69" s="652">
        <v>21701</v>
      </c>
      <c r="K69" s="652">
        <v>21468</v>
      </c>
      <c r="L69" s="652">
        <v>22677</v>
      </c>
      <c r="M69" s="652">
        <v>26295</v>
      </c>
      <c r="N69" s="652">
        <v>26526</v>
      </c>
      <c r="O69" s="652">
        <v>23114</v>
      </c>
      <c r="P69" s="652">
        <v>19725</v>
      </c>
      <c r="Q69" s="652">
        <v>18584</v>
      </c>
      <c r="R69" s="652">
        <v>13980</v>
      </c>
      <c r="S69" s="652">
        <v>10912</v>
      </c>
      <c r="T69" s="652">
        <v>7529</v>
      </c>
      <c r="U69" s="652">
        <v>3804</v>
      </c>
      <c r="V69" s="652">
        <v>1688</v>
      </c>
    </row>
    <row r="70" spans="1:22" s="126" customFormat="1" ht="12.75">
      <c r="A70" s="126" t="s">
        <v>56</v>
      </c>
      <c r="B70" s="650">
        <v>21850</v>
      </c>
      <c r="C70" s="294">
        <f t="shared" si="1"/>
        <v>0</v>
      </c>
      <c r="D70" s="652">
        <v>984</v>
      </c>
      <c r="E70" s="652">
        <v>1196</v>
      </c>
      <c r="F70" s="652">
        <v>1126</v>
      </c>
      <c r="G70" s="652">
        <v>1099</v>
      </c>
      <c r="H70" s="652">
        <v>1111</v>
      </c>
      <c r="I70" s="652">
        <v>1200</v>
      </c>
      <c r="J70" s="652">
        <v>1134</v>
      </c>
      <c r="K70" s="652">
        <v>1123</v>
      </c>
      <c r="L70" s="652">
        <v>1301</v>
      </c>
      <c r="M70" s="652">
        <v>1620</v>
      </c>
      <c r="N70" s="652">
        <v>1792</v>
      </c>
      <c r="O70" s="652">
        <v>1681</v>
      </c>
      <c r="P70" s="652">
        <v>1516</v>
      </c>
      <c r="Q70" s="652">
        <v>1549</v>
      </c>
      <c r="R70" s="652">
        <v>1277</v>
      </c>
      <c r="S70" s="652">
        <v>965</v>
      </c>
      <c r="T70" s="652">
        <v>609</v>
      </c>
      <c r="U70" s="652">
        <v>366</v>
      </c>
      <c r="V70" s="652">
        <v>201</v>
      </c>
    </row>
    <row r="71" spans="1:22" s="126" customFormat="1" ht="12.75">
      <c r="A71" s="126" t="s">
        <v>55</v>
      </c>
      <c r="B71" s="650">
        <v>150680</v>
      </c>
      <c r="C71" s="294">
        <f t="shared" si="1"/>
        <v>0</v>
      </c>
      <c r="D71" s="652">
        <v>7181</v>
      </c>
      <c r="E71" s="652">
        <v>7899</v>
      </c>
      <c r="F71" s="652">
        <v>7708</v>
      </c>
      <c r="G71" s="652">
        <v>8450</v>
      </c>
      <c r="H71" s="652">
        <v>8284</v>
      </c>
      <c r="I71" s="652">
        <v>7931</v>
      </c>
      <c r="J71" s="652">
        <v>8571</v>
      </c>
      <c r="K71" s="652">
        <v>8191</v>
      </c>
      <c r="L71" s="652">
        <v>8785</v>
      </c>
      <c r="M71" s="652">
        <v>10947</v>
      </c>
      <c r="N71" s="652">
        <v>11972</v>
      </c>
      <c r="O71" s="652">
        <v>10769</v>
      </c>
      <c r="P71" s="652">
        <v>10076</v>
      </c>
      <c r="Q71" s="652">
        <v>10338</v>
      </c>
      <c r="R71" s="652">
        <v>8038</v>
      </c>
      <c r="S71" s="652">
        <v>6299</v>
      </c>
      <c r="T71" s="652">
        <v>4710</v>
      </c>
      <c r="U71" s="652">
        <v>2928</v>
      </c>
      <c r="V71" s="652">
        <v>1603</v>
      </c>
    </row>
    <row r="72" spans="1:22" s="126" customFormat="1" ht="12.75">
      <c r="A72" s="126" t="s">
        <v>54</v>
      </c>
      <c r="B72" s="650">
        <v>175930</v>
      </c>
      <c r="C72" s="294">
        <f t="shared" si="1"/>
        <v>0</v>
      </c>
      <c r="D72" s="652">
        <v>9294</v>
      </c>
      <c r="E72" s="652">
        <v>9585</v>
      </c>
      <c r="F72" s="652">
        <v>9150</v>
      </c>
      <c r="G72" s="652">
        <v>9901</v>
      </c>
      <c r="H72" s="652">
        <v>10918</v>
      </c>
      <c r="I72" s="652">
        <v>11343</v>
      </c>
      <c r="J72" s="652">
        <v>10895</v>
      </c>
      <c r="K72" s="652">
        <v>10260</v>
      </c>
      <c r="L72" s="652">
        <v>10737</v>
      </c>
      <c r="M72" s="652">
        <v>13523</v>
      </c>
      <c r="N72" s="652">
        <v>14146</v>
      </c>
      <c r="O72" s="652">
        <v>12980</v>
      </c>
      <c r="P72" s="652">
        <v>10533</v>
      </c>
      <c r="Q72" s="652">
        <v>10290</v>
      </c>
      <c r="R72" s="652">
        <v>7833</v>
      </c>
      <c r="S72" s="652">
        <v>6234</v>
      </c>
      <c r="T72" s="652">
        <v>4503</v>
      </c>
      <c r="U72" s="652">
        <v>2509</v>
      </c>
      <c r="V72" s="652">
        <v>1296</v>
      </c>
    </row>
    <row r="73" spans="1:22" s="126" customFormat="1" ht="12.75">
      <c r="A73" s="126" t="s">
        <v>53</v>
      </c>
      <c r="B73" s="650">
        <v>114530</v>
      </c>
      <c r="C73" s="294">
        <f t="shared" si="1"/>
        <v>0</v>
      </c>
      <c r="D73" s="652">
        <v>5770</v>
      </c>
      <c r="E73" s="652">
        <v>6042</v>
      </c>
      <c r="F73" s="652">
        <v>6011</v>
      </c>
      <c r="G73" s="652">
        <v>6051</v>
      </c>
      <c r="H73" s="652">
        <v>5566</v>
      </c>
      <c r="I73" s="652">
        <v>4948</v>
      </c>
      <c r="J73" s="652">
        <v>5266</v>
      </c>
      <c r="K73" s="652">
        <v>5412</v>
      </c>
      <c r="L73" s="652">
        <v>6930</v>
      </c>
      <c r="M73" s="652">
        <v>8822</v>
      </c>
      <c r="N73" s="652">
        <v>9430</v>
      </c>
      <c r="O73" s="652">
        <v>8882</v>
      </c>
      <c r="P73" s="652">
        <v>8157</v>
      </c>
      <c r="Q73" s="652">
        <v>8791</v>
      </c>
      <c r="R73" s="652">
        <v>6660</v>
      </c>
      <c r="S73" s="652">
        <v>5110</v>
      </c>
      <c r="T73" s="652">
        <v>3523</v>
      </c>
      <c r="U73" s="652">
        <v>2099</v>
      </c>
      <c r="V73" s="652">
        <v>1060</v>
      </c>
    </row>
    <row r="74" spans="1:22" s="126" customFormat="1" ht="12.75">
      <c r="A74" s="126" t="s">
        <v>52</v>
      </c>
      <c r="B74" s="650">
        <v>23200</v>
      </c>
      <c r="C74" s="294">
        <f t="shared" si="1"/>
        <v>0</v>
      </c>
      <c r="D74" s="652">
        <v>1290</v>
      </c>
      <c r="E74" s="652">
        <v>1363</v>
      </c>
      <c r="F74" s="652">
        <v>1330</v>
      </c>
      <c r="G74" s="652">
        <v>1325</v>
      </c>
      <c r="H74" s="652">
        <v>1282</v>
      </c>
      <c r="I74" s="652">
        <v>1401</v>
      </c>
      <c r="J74" s="652">
        <v>1296</v>
      </c>
      <c r="K74" s="652">
        <v>1412</v>
      </c>
      <c r="L74" s="652">
        <v>1521</v>
      </c>
      <c r="M74" s="652">
        <v>1663</v>
      </c>
      <c r="N74" s="652">
        <v>1798</v>
      </c>
      <c r="O74" s="652">
        <v>1602</v>
      </c>
      <c r="P74" s="652">
        <v>1514</v>
      </c>
      <c r="Q74" s="652">
        <v>1457</v>
      </c>
      <c r="R74" s="652">
        <v>1115</v>
      </c>
      <c r="S74" s="652">
        <v>810</v>
      </c>
      <c r="T74" s="652">
        <v>543</v>
      </c>
      <c r="U74" s="652">
        <v>308</v>
      </c>
      <c r="V74" s="652">
        <v>170</v>
      </c>
    </row>
    <row r="75" spans="1:22" s="126" customFormat="1" ht="12.75">
      <c r="A75" s="126" t="s">
        <v>51</v>
      </c>
      <c r="B75" s="650">
        <v>112470</v>
      </c>
      <c r="C75" s="294">
        <f t="shared" si="1"/>
        <v>0</v>
      </c>
      <c r="D75" s="652">
        <v>5214</v>
      </c>
      <c r="E75" s="652">
        <v>5810</v>
      </c>
      <c r="F75" s="652">
        <v>5583</v>
      </c>
      <c r="G75" s="652">
        <v>6063</v>
      </c>
      <c r="H75" s="652">
        <v>5976</v>
      </c>
      <c r="I75" s="652">
        <v>5663</v>
      </c>
      <c r="J75" s="652">
        <v>5391</v>
      </c>
      <c r="K75" s="652">
        <v>5624</v>
      </c>
      <c r="L75" s="652">
        <v>6458</v>
      </c>
      <c r="M75" s="652">
        <v>8002</v>
      </c>
      <c r="N75" s="652">
        <v>8788</v>
      </c>
      <c r="O75" s="652">
        <v>8636</v>
      </c>
      <c r="P75" s="652">
        <v>8005</v>
      </c>
      <c r="Q75" s="652">
        <v>8312</v>
      </c>
      <c r="R75" s="652">
        <v>6757</v>
      </c>
      <c r="S75" s="652">
        <v>5117</v>
      </c>
      <c r="T75" s="652">
        <v>3732</v>
      </c>
      <c r="U75" s="652">
        <v>2116</v>
      </c>
      <c r="V75" s="652">
        <v>1223</v>
      </c>
    </row>
    <row r="76" spans="1:22" s="126" customFormat="1" ht="12.75">
      <c r="A76" s="126" t="s">
        <v>50</v>
      </c>
      <c r="B76" s="650">
        <v>317100</v>
      </c>
      <c r="C76" s="294">
        <f t="shared" si="1"/>
        <v>0</v>
      </c>
      <c r="D76" s="652">
        <v>17040</v>
      </c>
      <c r="E76" s="652">
        <v>17762</v>
      </c>
      <c r="F76" s="652">
        <v>16683</v>
      </c>
      <c r="G76" s="652">
        <v>17667</v>
      </c>
      <c r="H76" s="652">
        <v>18430</v>
      </c>
      <c r="I76" s="652">
        <v>17687</v>
      </c>
      <c r="J76" s="652">
        <v>18788</v>
      </c>
      <c r="K76" s="652">
        <v>19312</v>
      </c>
      <c r="L76" s="652">
        <v>20594</v>
      </c>
      <c r="M76" s="652">
        <v>24634</v>
      </c>
      <c r="N76" s="652">
        <v>25161</v>
      </c>
      <c r="O76" s="652">
        <v>23588</v>
      </c>
      <c r="P76" s="652">
        <v>20379</v>
      </c>
      <c r="Q76" s="652">
        <v>18879</v>
      </c>
      <c r="R76" s="652">
        <v>14410</v>
      </c>
      <c r="S76" s="652">
        <v>11172</v>
      </c>
      <c r="T76" s="652">
        <v>8152</v>
      </c>
      <c r="U76" s="652">
        <v>4547</v>
      </c>
      <c r="V76" s="652">
        <v>2215</v>
      </c>
    </row>
    <row r="77" spans="1:22" s="126" customFormat="1" ht="12.75">
      <c r="A77" s="126" t="s">
        <v>49</v>
      </c>
      <c r="B77" s="650">
        <v>93750</v>
      </c>
      <c r="C77" s="294">
        <f t="shared" si="1"/>
        <v>0</v>
      </c>
      <c r="D77" s="652">
        <v>4438</v>
      </c>
      <c r="E77" s="652">
        <v>4856</v>
      </c>
      <c r="F77" s="652">
        <v>5126</v>
      </c>
      <c r="G77" s="652">
        <v>6489</v>
      </c>
      <c r="H77" s="652">
        <v>7932</v>
      </c>
      <c r="I77" s="652">
        <v>6246</v>
      </c>
      <c r="J77" s="652">
        <v>4841</v>
      </c>
      <c r="K77" s="652">
        <v>4960</v>
      </c>
      <c r="L77" s="652">
        <v>5627</v>
      </c>
      <c r="M77" s="652">
        <v>6911</v>
      </c>
      <c r="N77" s="652">
        <v>7187</v>
      </c>
      <c r="O77" s="652">
        <v>6340</v>
      </c>
      <c r="P77" s="652">
        <v>5372</v>
      </c>
      <c r="Q77" s="652">
        <v>5460</v>
      </c>
      <c r="R77" s="652">
        <v>4191</v>
      </c>
      <c r="S77" s="652">
        <v>3375</v>
      </c>
      <c r="T77" s="652">
        <v>2418</v>
      </c>
      <c r="U77" s="652">
        <v>1274</v>
      </c>
      <c r="V77" s="652">
        <v>707</v>
      </c>
    </row>
    <row r="78" spans="1:22" s="126" customFormat="1" ht="12.75">
      <c r="A78" s="126" t="s">
        <v>48</v>
      </c>
      <c r="B78" s="650">
        <v>89860</v>
      </c>
      <c r="C78" s="294">
        <f t="shared" si="1"/>
        <v>0</v>
      </c>
      <c r="D78" s="652">
        <v>4949</v>
      </c>
      <c r="E78" s="652">
        <v>5231</v>
      </c>
      <c r="F78" s="652">
        <v>4687</v>
      </c>
      <c r="G78" s="652">
        <v>4860</v>
      </c>
      <c r="H78" s="652">
        <v>5703</v>
      </c>
      <c r="I78" s="652">
        <v>5763</v>
      </c>
      <c r="J78" s="652">
        <v>5653</v>
      </c>
      <c r="K78" s="652">
        <v>5083</v>
      </c>
      <c r="L78" s="652">
        <v>5234</v>
      </c>
      <c r="M78" s="652">
        <v>6720</v>
      </c>
      <c r="N78" s="652">
        <v>7339</v>
      </c>
      <c r="O78" s="652">
        <v>6726</v>
      </c>
      <c r="P78" s="652">
        <v>5721</v>
      </c>
      <c r="Q78" s="652">
        <v>5262</v>
      </c>
      <c r="R78" s="652">
        <v>3878</v>
      </c>
      <c r="S78" s="652">
        <v>3027</v>
      </c>
      <c r="T78" s="652">
        <v>2193</v>
      </c>
      <c r="U78" s="652">
        <v>1220</v>
      </c>
      <c r="V78" s="652">
        <v>611</v>
      </c>
    </row>
    <row r="79" spans="1:22" s="126" customFormat="1" ht="12.75">
      <c r="A79" s="126" t="s">
        <v>47</v>
      </c>
      <c r="B79" s="650">
        <v>180130</v>
      </c>
      <c r="C79" s="294">
        <f t="shared" si="1"/>
        <v>0</v>
      </c>
      <c r="D79" s="652">
        <v>10599</v>
      </c>
      <c r="E79" s="652">
        <v>11822</v>
      </c>
      <c r="F79" s="652">
        <v>10786</v>
      </c>
      <c r="G79" s="652">
        <v>10468</v>
      </c>
      <c r="H79" s="652">
        <v>10553</v>
      </c>
      <c r="I79" s="652">
        <v>10923</v>
      </c>
      <c r="J79" s="652">
        <v>11719</v>
      </c>
      <c r="K79" s="652">
        <v>11460</v>
      </c>
      <c r="L79" s="652">
        <v>12719</v>
      </c>
      <c r="M79" s="652">
        <v>14470</v>
      </c>
      <c r="N79" s="652">
        <v>14086</v>
      </c>
      <c r="O79" s="652">
        <v>12079</v>
      </c>
      <c r="P79" s="652">
        <v>9804</v>
      </c>
      <c r="Q79" s="652">
        <v>9720</v>
      </c>
      <c r="R79" s="652">
        <v>7325</v>
      </c>
      <c r="S79" s="652">
        <v>5402</v>
      </c>
      <c r="T79" s="652">
        <v>3518</v>
      </c>
      <c r="U79" s="652">
        <v>1771</v>
      </c>
      <c r="V79" s="652">
        <v>906</v>
      </c>
    </row>
    <row r="80" spans="1:22" s="126" customFormat="1" ht="12.75">
      <c r="A80" s="303"/>
    </row>
    <row r="81" spans="1:15" s="126" customFormat="1" ht="12.75"/>
    <row r="82" spans="1:15" s="126" customFormat="1" ht="12.75">
      <c r="A82" s="303"/>
    </row>
    <row r="83" spans="1:15" s="941" customFormat="1" ht="12.75">
      <c r="A83" s="1332" t="s">
        <v>326</v>
      </c>
      <c r="B83" s="1332"/>
      <c r="C83" s="1332"/>
      <c r="D83" s="1332"/>
      <c r="E83" s="1332"/>
      <c r="F83" s="1332"/>
      <c r="G83" s="1332"/>
      <c r="H83" s="1332"/>
    </row>
    <row r="84" spans="1:15" s="941" customFormat="1" ht="12.75">
      <c r="A84" s="303"/>
    </row>
    <row r="85" spans="1:15" s="126" customFormat="1" ht="12.75">
      <c r="A85" s="303"/>
      <c r="C85" s="125" t="s">
        <v>129</v>
      </c>
      <c r="D85" s="125" t="s">
        <v>130</v>
      </c>
      <c r="E85" s="125" t="s">
        <v>131</v>
      </c>
      <c r="F85" s="125" t="s">
        <v>132</v>
      </c>
      <c r="G85" s="125" t="s">
        <v>133</v>
      </c>
      <c r="K85" s="1338" t="s">
        <v>158</v>
      </c>
      <c r="L85" s="1338"/>
      <c r="M85" s="1338" t="s">
        <v>134</v>
      </c>
      <c r="N85" s="1338"/>
      <c r="O85" s="1338"/>
    </row>
    <row r="86" spans="1:15" s="612" customFormat="1" ht="12.75">
      <c r="A86" s="303"/>
      <c r="C86" s="611"/>
      <c r="D86" s="611"/>
      <c r="E86" s="611"/>
      <c r="F86" s="611"/>
      <c r="G86" s="611"/>
      <c r="K86" s="609"/>
      <c r="M86" s="609"/>
    </row>
    <row r="87" spans="1:15" s="126" customFormat="1" ht="12.75">
      <c r="A87" s="307" t="s">
        <v>103</v>
      </c>
      <c r="C87" s="299">
        <f>G46+H46</f>
        <v>662627</v>
      </c>
      <c r="D87" s="299">
        <f>I46+J46</f>
        <v>726037</v>
      </c>
      <c r="E87" s="299">
        <f>K46+L46</f>
        <v>665391</v>
      </c>
      <c r="F87" s="299">
        <f>M46+N46</f>
        <v>798942</v>
      </c>
      <c r="G87" s="299">
        <f>O46+P46</f>
        <v>692373</v>
      </c>
      <c r="H87" s="300"/>
      <c r="K87" s="299">
        <f>SUM(C87:G87)</f>
        <v>3545370</v>
      </c>
      <c r="M87" s="299">
        <f>B46</f>
        <v>5404700</v>
      </c>
    </row>
    <row r="88" spans="1:15" s="126" customFormat="1" ht="12.75">
      <c r="A88" s="307"/>
      <c r="C88" s="299"/>
      <c r="D88" s="299"/>
      <c r="E88" s="299"/>
      <c r="F88" s="299"/>
      <c r="G88" s="299"/>
      <c r="H88" s="300"/>
      <c r="K88" s="299"/>
      <c r="M88" s="299"/>
    </row>
    <row r="89" spans="1:15" s="126" customFormat="1" ht="12.75">
      <c r="A89" s="301" t="s">
        <v>74</v>
      </c>
      <c r="C89" s="299">
        <f t="shared" ref="C89:C120" si="2">G48+H48</f>
        <v>32785</v>
      </c>
      <c r="D89" s="299">
        <f t="shared" ref="D89:D120" si="3">I48+J48</f>
        <v>44975</v>
      </c>
      <c r="E89" s="299">
        <f t="shared" ref="E89:E120" si="4">K48+L48</f>
        <v>30233</v>
      </c>
      <c r="F89" s="299">
        <f t="shared" ref="F89:F120" si="5">M48+N48</f>
        <v>29138</v>
      </c>
      <c r="G89" s="299">
        <f t="shared" ref="G89:G120" si="6">O48+P48</f>
        <v>25484</v>
      </c>
      <c r="H89" s="300"/>
      <c r="K89" s="299">
        <f t="shared" ref="K89:K120" si="7">SUM(C89:G89)</f>
        <v>162615</v>
      </c>
      <c r="M89" s="299">
        <f t="shared" ref="M89:M120" si="8">B48</f>
        <v>229840</v>
      </c>
    </row>
    <row r="90" spans="1:15" s="126" customFormat="1" ht="12.75">
      <c r="A90" s="301" t="s">
        <v>73</v>
      </c>
      <c r="C90" s="299">
        <f t="shared" si="2"/>
        <v>27786</v>
      </c>
      <c r="D90" s="299">
        <f t="shared" si="3"/>
        <v>29729</v>
      </c>
      <c r="E90" s="299">
        <f t="shared" si="4"/>
        <v>35053</v>
      </c>
      <c r="F90" s="299">
        <f t="shared" si="5"/>
        <v>41062</v>
      </c>
      <c r="G90" s="299">
        <f t="shared" si="6"/>
        <v>34725</v>
      </c>
      <c r="H90" s="300"/>
      <c r="K90" s="299">
        <f t="shared" si="7"/>
        <v>168355</v>
      </c>
      <c r="M90" s="299">
        <f t="shared" si="8"/>
        <v>262190</v>
      </c>
    </row>
    <row r="91" spans="1:15" s="126" customFormat="1" ht="12.75">
      <c r="A91" s="301" t="s">
        <v>72</v>
      </c>
      <c r="C91" s="299">
        <f t="shared" si="2"/>
        <v>12813</v>
      </c>
      <c r="D91" s="299">
        <f t="shared" si="3"/>
        <v>12263</v>
      </c>
      <c r="E91" s="299">
        <f t="shared" si="4"/>
        <v>13317</v>
      </c>
      <c r="F91" s="299">
        <f t="shared" si="5"/>
        <v>17437</v>
      </c>
      <c r="G91" s="299">
        <f t="shared" si="6"/>
        <v>16069</v>
      </c>
      <c r="H91" s="300"/>
      <c r="K91" s="299">
        <f t="shared" si="7"/>
        <v>71899</v>
      </c>
      <c r="M91" s="299">
        <f t="shared" si="8"/>
        <v>116520</v>
      </c>
    </row>
    <row r="92" spans="1:15" s="126" customFormat="1" ht="12.75">
      <c r="A92" s="301" t="s">
        <v>152</v>
      </c>
      <c r="C92" s="299">
        <f t="shared" si="2"/>
        <v>9604</v>
      </c>
      <c r="D92" s="299">
        <f t="shared" si="3"/>
        <v>8279</v>
      </c>
      <c r="E92" s="299">
        <f t="shared" si="4"/>
        <v>9164</v>
      </c>
      <c r="F92" s="299">
        <f t="shared" si="5"/>
        <v>13140</v>
      </c>
      <c r="G92" s="299">
        <f t="shared" si="6"/>
        <v>13007</v>
      </c>
      <c r="H92" s="300"/>
      <c r="K92" s="299">
        <f t="shared" si="7"/>
        <v>53194</v>
      </c>
      <c r="M92" s="299">
        <f t="shared" si="8"/>
        <v>87130</v>
      </c>
    </row>
    <row r="93" spans="1:15" s="636" customFormat="1" ht="12.75">
      <c r="A93" s="301" t="s">
        <v>406</v>
      </c>
      <c r="B93" s="126"/>
      <c r="C93" s="299">
        <f t="shared" si="2"/>
        <v>70679</v>
      </c>
      <c r="D93" s="299">
        <f t="shared" si="3"/>
        <v>98884</v>
      </c>
      <c r="E93" s="299">
        <f t="shared" si="4"/>
        <v>70167</v>
      </c>
      <c r="F93" s="299">
        <f t="shared" si="5"/>
        <v>64681</v>
      </c>
      <c r="G93" s="299">
        <f t="shared" si="6"/>
        <v>53538</v>
      </c>
      <c r="H93" s="300"/>
      <c r="I93" s="126"/>
      <c r="J93" s="126"/>
      <c r="K93" s="299">
        <f>SUM(C93:G93)</f>
        <v>357949</v>
      </c>
      <c r="L93" s="126"/>
      <c r="M93" s="299">
        <f t="shared" si="8"/>
        <v>507170</v>
      </c>
    </row>
    <row r="94" spans="1:15" s="126" customFormat="1" ht="12.75">
      <c r="A94" s="301" t="s">
        <v>70</v>
      </c>
      <c r="C94" s="299">
        <f t="shared" si="2"/>
        <v>5951</v>
      </c>
      <c r="D94" s="299">
        <f t="shared" si="3"/>
        <v>5575</v>
      </c>
      <c r="E94" s="299">
        <f t="shared" si="4"/>
        <v>6286</v>
      </c>
      <c r="F94" s="299">
        <f t="shared" si="5"/>
        <v>8282</v>
      </c>
      <c r="G94" s="299">
        <f t="shared" si="6"/>
        <v>6926</v>
      </c>
      <c r="H94" s="300"/>
      <c r="K94" s="299">
        <f t="shared" si="7"/>
        <v>33020</v>
      </c>
      <c r="M94" s="299">
        <f t="shared" si="8"/>
        <v>51350</v>
      </c>
    </row>
    <row r="95" spans="1:15" s="126" customFormat="1" ht="12.75">
      <c r="A95" s="301" t="s">
        <v>108</v>
      </c>
      <c r="C95" s="299">
        <f t="shared" si="2"/>
        <v>15522</v>
      </c>
      <c r="D95" s="299">
        <f t="shared" si="3"/>
        <v>14790</v>
      </c>
      <c r="E95" s="299">
        <f t="shared" si="4"/>
        <v>15013</v>
      </c>
      <c r="F95" s="299">
        <f t="shared" si="5"/>
        <v>22905</v>
      </c>
      <c r="G95" s="299">
        <f t="shared" si="6"/>
        <v>22270</v>
      </c>
      <c r="H95" s="300"/>
      <c r="K95" s="299">
        <f t="shared" si="7"/>
        <v>90500</v>
      </c>
      <c r="M95" s="299">
        <f t="shared" si="8"/>
        <v>149520</v>
      </c>
    </row>
    <row r="96" spans="1:15" s="126" customFormat="1" ht="12.75">
      <c r="A96" s="301" t="s">
        <v>69</v>
      </c>
      <c r="C96" s="299">
        <f t="shared" si="2"/>
        <v>23055</v>
      </c>
      <c r="D96" s="299">
        <f t="shared" si="3"/>
        <v>24535</v>
      </c>
      <c r="E96" s="299">
        <f t="shared" si="4"/>
        <v>15978</v>
      </c>
      <c r="F96" s="299">
        <f t="shared" si="5"/>
        <v>19014</v>
      </c>
      <c r="G96" s="299">
        <f t="shared" si="6"/>
        <v>17220</v>
      </c>
      <c r="H96" s="300"/>
      <c r="K96" s="299">
        <f t="shared" si="7"/>
        <v>99802</v>
      </c>
      <c r="M96" s="299">
        <f t="shared" si="8"/>
        <v>148270</v>
      </c>
    </row>
    <row r="97" spans="1:13" s="126" customFormat="1" ht="12.75">
      <c r="A97" s="301" t="s">
        <v>68</v>
      </c>
      <c r="C97" s="299">
        <f t="shared" si="2"/>
        <v>13952</v>
      </c>
      <c r="D97" s="299">
        <f t="shared" si="3"/>
        <v>14238</v>
      </c>
      <c r="E97" s="299">
        <f t="shared" si="4"/>
        <v>14509</v>
      </c>
      <c r="F97" s="299">
        <f t="shared" si="5"/>
        <v>19166</v>
      </c>
      <c r="G97" s="299">
        <f t="shared" si="6"/>
        <v>16446</v>
      </c>
      <c r="H97" s="300"/>
      <c r="K97" s="299">
        <f t="shared" si="7"/>
        <v>78311</v>
      </c>
      <c r="M97" s="299">
        <f t="shared" si="8"/>
        <v>122200</v>
      </c>
    </row>
    <row r="98" spans="1:13" s="126" customFormat="1" ht="12.75">
      <c r="A98" s="301" t="s">
        <v>67</v>
      </c>
      <c r="C98" s="299">
        <f t="shared" si="2"/>
        <v>12363</v>
      </c>
      <c r="D98" s="299">
        <f t="shared" si="3"/>
        <v>10159</v>
      </c>
      <c r="E98" s="299">
        <f t="shared" si="4"/>
        <v>12086</v>
      </c>
      <c r="F98" s="299">
        <f t="shared" si="5"/>
        <v>16705</v>
      </c>
      <c r="G98" s="299">
        <f t="shared" si="6"/>
        <v>15251</v>
      </c>
      <c r="H98" s="300"/>
      <c r="K98" s="299">
        <f t="shared" si="7"/>
        <v>66564</v>
      </c>
      <c r="M98" s="299">
        <f t="shared" si="8"/>
        <v>107540</v>
      </c>
    </row>
    <row r="99" spans="1:13" s="126" customFormat="1" ht="12.75">
      <c r="A99" s="301" t="s">
        <v>66</v>
      </c>
      <c r="C99" s="299">
        <f t="shared" si="2"/>
        <v>11888</v>
      </c>
      <c r="D99" s="299">
        <f t="shared" si="3"/>
        <v>10846</v>
      </c>
      <c r="E99" s="299">
        <f t="shared" si="4"/>
        <v>12723</v>
      </c>
      <c r="F99" s="299">
        <f t="shared" si="5"/>
        <v>16368</v>
      </c>
      <c r="G99" s="299">
        <f t="shared" si="6"/>
        <v>14003</v>
      </c>
      <c r="H99" s="300"/>
      <c r="K99" s="299">
        <f t="shared" si="7"/>
        <v>65828</v>
      </c>
      <c r="M99" s="299">
        <f t="shared" si="8"/>
        <v>104090</v>
      </c>
    </row>
    <row r="100" spans="1:13" s="126" customFormat="1" ht="12.75">
      <c r="A100" s="301" t="s">
        <v>65</v>
      </c>
      <c r="C100" s="299">
        <f t="shared" si="2"/>
        <v>11232</v>
      </c>
      <c r="D100" s="299">
        <f t="shared" si="3"/>
        <v>8571</v>
      </c>
      <c r="E100" s="299">
        <f t="shared" si="4"/>
        <v>11336</v>
      </c>
      <c r="F100" s="299">
        <f t="shared" si="5"/>
        <v>14379</v>
      </c>
      <c r="G100" s="299">
        <f t="shared" si="6"/>
        <v>12459</v>
      </c>
      <c r="H100" s="300"/>
      <c r="K100" s="299">
        <f t="shared" si="7"/>
        <v>57977</v>
      </c>
      <c r="M100" s="299">
        <f t="shared" si="8"/>
        <v>93810</v>
      </c>
    </row>
    <row r="101" spans="1:13" s="126" customFormat="1" ht="12.75">
      <c r="A101" s="301" t="s">
        <v>64</v>
      </c>
      <c r="C101" s="299">
        <f t="shared" si="2"/>
        <v>17825</v>
      </c>
      <c r="D101" s="299">
        <f t="shared" si="3"/>
        <v>19050</v>
      </c>
      <c r="E101" s="299">
        <f t="shared" si="4"/>
        <v>21301</v>
      </c>
      <c r="F101" s="299">
        <f t="shared" si="5"/>
        <v>25168</v>
      </c>
      <c r="G101" s="299">
        <f t="shared" si="6"/>
        <v>20180</v>
      </c>
      <c r="H101" s="300"/>
      <c r="K101" s="299">
        <f t="shared" si="7"/>
        <v>103524</v>
      </c>
      <c r="M101" s="299">
        <f t="shared" si="8"/>
        <v>159380</v>
      </c>
    </row>
    <row r="102" spans="1:13" s="126" customFormat="1" ht="12.75">
      <c r="A102" s="301" t="s">
        <v>22</v>
      </c>
      <c r="C102" s="299">
        <f t="shared" si="2"/>
        <v>45478</v>
      </c>
      <c r="D102" s="299">
        <f t="shared" si="3"/>
        <v>42689</v>
      </c>
      <c r="E102" s="299">
        <f t="shared" si="4"/>
        <v>44238</v>
      </c>
      <c r="F102" s="299">
        <f t="shared" si="5"/>
        <v>55168</v>
      </c>
      <c r="G102" s="299">
        <f t="shared" si="6"/>
        <v>48636</v>
      </c>
      <c r="H102" s="300"/>
      <c r="K102" s="299">
        <f t="shared" si="7"/>
        <v>236209</v>
      </c>
      <c r="M102" s="299">
        <f t="shared" si="8"/>
        <v>370330</v>
      </c>
    </row>
    <row r="103" spans="1:13" s="126" customFormat="1" ht="12.75">
      <c r="A103" s="301" t="s">
        <v>63</v>
      </c>
      <c r="C103" s="299">
        <f t="shared" si="2"/>
        <v>89129</v>
      </c>
      <c r="D103" s="299">
        <f t="shared" si="3"/>
        <v>119043</v>
      </c>
      <c r="E103" s="299">
        <f t="shared" si="4"/>
        <v>80487</v>
      </c>
      <c r="F103" s="299">
        <f t="shared" si="5"/>
        <v>83220</v>
      </c>
      <c r="G103" s="299">
        <f t="shared" si="6"/>
        <v>66590</v>
      </c>
      <c r="H103" s="300"/>
      <c r="K103" s="299">
        <f t="shared" si="7"/>
        <v>438469</v>
      </c>
      <c r="M103" s="299">
        <f t="shared" si="8"/>
        <v>615070</v>
      </c>
    </row>
    <row r="104" spans="1:13" s="126" customFormat="1" ht="12.75">
      <c r="A104" s="301" t="s">
        <v>62</v>
      </c>
      <c r="C104" s="299">
        <f t="shared" si="2"/>
        <v>24633</v>
      </c>
      <c r="D104" s="299">
        <f t="shared" si="3"/>
        <v>25625</v>
      </c>
      <c r="E104" s="299">
        <f t="shared" si="4"/>
        <v>27323</v>
      </c>
      <c r="F104" s="299">
        <f t="shared" si="5"/>
        <v>35796</v>
      </c>
      <c r="G104" s="299">
        <f t="shared" si="6"/>
        <v>33945</v>
      </c>
      <c r="H104" s="300"/>
      <c r="K104" s="299">
        <f t="shared" si="7"/>
        <v>147322</v>
      </c>
      <c r="M104" s="299">
        <f t="shared" si="8"/>
        <v>234770</v>
      </c>
    </row>
    <row r="105" spans="1:13" s="126" customFormat="1" ht="12.75">
      <c r="A105" s="301" t="s">
        <v>61</v>
      </c>
      <c r="C105" s="299">
        <f t="shared" si="2"/>
        <v>9188</v>
      </c>
      <c r="D105" s="299">
        <f t="shared" si="3"/>
        <v>9076</v>
      </c>
      <c r="E105" s="299">
        <f t="shared" si="4"/>
        <v>8851</v>
      </c>
      <c r="F105" s="299">
        <f t="shared" si="5"/>
        <v>12633</v>
      </c>
      <c r="G105" s="299">
        <f t="shared" si="6"/>
        <v>11222</v>
      </c>
      <c r="H105" s="300"/>
      <c r="K105" s="299">
        <f t="shared" si="7"/>
        <v>50970</v>
      </c>
      <c r="M105" s="299">
        <f t="shared" si="8"/>
        <v>79160</v>
      </c>
    </row>
    <row r="106" spans="1:13" s="126" customFormat="1" ht="12.75">
      <c r="A106" s="301" t="s">
        <v>60</v>
      </c>
      <c r="C106" s="299">
        <f t="shared" si="2"/>
        <v>9964</v>
      </c>
      <c r="D106" s="299">
        <f t="shared" si="3"/>
        <v>10509</v>
      </c>
      <c r="E106" s="299">
        <f t="shared" si="4"/>
        <v>11104</v>
      </c>
      <c r="F106" s="299">
        <f t="shared" si="5"/>
        <v>13293</v>
      </c>
      <c r="G106" s="299">
        <f t="shared" si="6"/>
        <v>11470</v>
      </c>
      <c r="H106" s="300"/>
      <c r="K106" s="299">
        <f t="shared" si="7"/>
        <v>56340</v>
      </c>
      <c r="M106" s="299">
        <f t="shared" si="8"/>
        <v>88610</v>
      </c>
    </row>
    <row r="107" spans="1:13" s="126" customFormat="1" ht="12.75">
      <c r="A107" s="301" t="s">
        <v>59</v>
      </c>
      <c r="C107" s="299">
        <f t="shared" si="2"/>
        <v>11037</v>
      </c>
      <c r="D107" s="299">
        <f t="shared" si="3"/>
        <v>11244</v>
      </c>
      <c r="E107" s="299">
        <f t="shared" si="4"/>
        <v>11318</v>
      </c>
      <c r="F107" s="299">
        <f t="shared" si="5"/>
        <v>14610</v>
      </c>
      <c r="G107" s="299">
        <f t="shared" si="6"/>
        <v>12665</v>
      </c>
      <c r="H107" s="300"/>
      <c r="K107" s="299">
        <f t="shared" si="7"/>
        <v>60874</v>
      </c>
      <c r="M107" s="299">
        <f t="shared" si="8"/>
        <v>96070</v>
      </c>
    </row>
    <row r="108" spans="1:13" s="636" customFormat="1" ht="12.75">
      <c r="A108" s="301" t="s">
        <v>405</v>
      </c>
      <c r="B108" s="126"/>
      <c r="C108" s="299">
        <f t="shared" si="2"/>
        <v>2538</v>
      </c>
      <c r="D108" s="299">
        <f t="shared" si="3"/>
        <v>2506</v>
      </c>
      <c r="E108" s="299">
        <f t="shared" si="4"/>
        <v>3075</v>
      </c>
      <c r="F108" s="299">
        <f t="shared" si="5"/>
        <v>4146</v>
      </c>
      <c r="G108" s="299">
        <f t="shared" si="6"/>
        <v>3956</v>
      </c>
      <c r="H108" s="300"/>
      <c r="I108" s="126"/>
      <c r="J108" s="126"/>
      <c r="K108" s="299">
        <f>SUM(C108:G108)</f>
        <v>16221</v>
      </c>
      <c r="L108" s="126"/>
      <c r="M108" s="299">
        <f t="shared" si="8"/>
        <v>26900</v>
      </c>
    </row>
    <row r="109" spans="1:13" s="126" customFormat="1" ht="12.75">
      <c r="A109" s="301" t="s">
        <v>58</v>
      </c>
      <c r="C109" s="299">
        <f t="shared" si="2"/>
        <v>15904</v>
      </c>
      <c r="D109" s="299">
        <f t="shared" si="3"/>
        <v>14287</v>
      </c>
      <c r="E109" s="299">
        <f t="shared" si="4"/>
        <v>14941</v>
      </c>
      <c r="F109" s="299">
        <f t="shared" si="5"/>
        <v>20799</v>
      </c>
      <c r="G109" s="299">
        <f t="shared" si="6"/>
        <v>19112</v>
      </c>
      <c r="H109" s="300"/>
      <c r="K109" s="299">
        <f t="shared" si="7"/>
        <v>85043</v>
      </c>
      <c r="M109" s="299">
        <f t="shared" si="8"/>
        <v>135890</v>
      </c>
    </row>
    <row r="110" spans="1:13" s="126" customFormat="1" ht="12.75">
      <c r="A110" s="301" t="s">
        <v>57</v>
      </c>
      <c r="C110" s="299">
        <f t="shared" si="2"/>
        <v>41173</v>
      </c>
      <c r="D110" s="299">
        <f t="shared" si="3"/>
        <v>42505</v>
      </c>
      <c r="E110" s="299">
        <f t="shared" si="4"/>
        <v>44145</v>
      </c>
      <c r="F110" s="299">
        <f t="shared" si="5"/>
        <v>52821</v>
      </c>
      <c r="G110" s="299">
        <f t="shared" si="6"/>
        <v>42839</v>
      </c>
      <c r="H110" s="300"/>
      <c r="K110" s="299">
        <f t="shared" si="7"/>
        <v>223483</v>
      </c>
      <c r="M110" s="299">
        <f t="shared" si="8"/>
        <v>339390</v>
      </c>
    </row>
    <row r="111" spans="1:13" s="126" customFormat="1" ht="12.75">
      <c r="A111" s="301" t="s">
        <v>56</v>
      </c>
      <c r="C111" s="299">
        <f t="shared" si="2"/>
        <v>2210</v>
      </c>
      <c r="D111" s="299">
        <f t="shared" si="3"/>
        <v>2334</v>
      </c>
      <c r="E111" s="299">
        <f t="shared" si="4"/>
        <v>2424</v>
      </c>
      <c r="F111" s="299">
        <f t="shared" si="5"/>
        <v>3412</v>
      </c>
      <c r="G111" s="299">
        <f t="shared" si="6"/>
        <v>3197</v>
      </c>
      <c r="H111" s="300"/>
      <c r="K111" s="299">
        <f t="shared" si="7"/>
        <v>13577</v>
      </c>
      <c r="M111" s="299">
        <f t="shared" si="8"/>
        <v>21850</v>
      </c>
    </row>
    <row r="112" spans="1:13" s="126" customFormat="1" ht="12.75">
      <c r="A112" s="301" t="s">
        <v>153</v>
      </c>
      <c r="C112" s="299">
        <f t="shared" si="2"/>
        <v>16734</v>
      </c>
      <c r="D112" s="299">
        <f t="shared" si="3"/>
        <v>16502</v>
      </c>
      <c r="E112" s="299">
        <f t="shared" si="4"/>
        <v>16976</v>
      </c>
      <c r="F112" s="299">
        <f t="shared" si="5"/>
        <v>22919</v>
      </c>
      <c r="G112" s="299">
        <f t="shared" si="6"/>
        <v>20845</v>
      </c>
      <c r="H112" s="300"/>
      <c r="K112" s="299">
        <f t="shared" si="7"/>
        <v>93976</v>
      </c>
      <c r="M112" s="299">
        <f t="shared" si="8"/>
        <v>150680</v>
      </c>
    </row>
    <row r="113" spans="1:15" s="126" customFormat="1" ht="12.75">
      <c r="A113" s="301" t="s">
        <v>54</v>
      </c>
      <c r="C113" s="299">
        <f t="shared" si="2"/>
        <v>20819</v>
      </c>
      <c r="D113" s="299">
        <f t="shared" si="3"/>
        <v>22238</v>
      </c>
      <c r="E113" s="299">
        <f t="shared" si="4"/>
        <v>20997</v>
      </c>
      <c r="F113" s="299">
        <f t="shared" si="5"/>
        <v>27669</v>
      </c>
      <c r="G113" s="299">
        <f t="shared" si="6"/>
        <v>23513</v>
      </c>
      <c r="H113" s="300"/>
      <c r="K113" s="299">
        <f t="shared" si="7"/>
        <v>115236</v>
      </c>
      <c r="M113" s="299">
        <f t="shared" si="8"/>
        <v>175930</v>
      </c>
    </row>
    <row r="114" spans="1:15" s="126" customFormat="1" ht="12.75">
      <c r="A114" s="301" t="s">
        <v>53</v>
      </c>
      <c r="C114" s="299">
        <f t="shared" si="2"/>
        <v>11617</v>
      </c>
      <c r="D114" s="299">
        <f t="shared" si="3"/>
        <v>10214</v>
      </c>
      <c r="E114" s="299">
        <f t="shared" si="4"/>
        <v>12342</v>
      </c>
      <c r="F114" s="299">
        <f t="shared" si="5"/>
        <v>18252</v>
      </c>
      <c r="G114" s="299">
        <f t="shared" si="6"/>
        <v>17039</v>
      </c>
      <c r="H114" s="300"/>
      <c r="K114" s="299">
        <f t="shared" si="7"/>
        <v>69464</v>
      </c>
      <c r="M114" s="299">
        <f t="shared" si="8"/>
        <v>114530</v>
      </c>
    </row>
    <row r="115" spans="1:15" s="126" customFormat="1" ht="12.75">
      <c r="A115" s="301" t="s">
        <v>52</v>
      </c>
      <c r="C115" s="299">
        <f t="shared" si="2"/>
        <v>2607</v>
      </c>
      <c r="D115" s="299">
        <f t="shared" si="3"/>
        <v>2697</v>
      </c>
      <c r="E115" s="299">
        <f t="shared" si="4"/>
        <v>2933</v>
      </c>
      <c r="F115" s="299">
        <f t="shared" si="5"/>
        <v>3461</v>
      </c>
      <c r="G115" s="299">
        <f t="shared" si="6"/>
        <v>3116</v>
      </c>
      <c r="H115" s="300"/>
      <c r="K115" s="299">
        <f t="shared" si="7"/>
        <v>14814</v>
      </c>
      <c r="M115" s="299">
        <f t="shared" si="8"/>
        <v>23200</v>
      </c>
    </row>
    <row r="116" spans="1:15" s="126" customFormat="1" ht="12.75">
      <c r="A116" s="301" t="s">
        <v>51</v>
      </c>
      <c r="C116" s="299">
        <f t="shared" si="2"/>
        <v>12039</v>
      </c>
      <c r="D116" s="299">
        <f t="shared" si="3"/>
        <v>11054</v>
      </c>
      <c r="E116" s="299">
        <f t="shared" si="4"/>
        <v>12082</v>
      </c>
      <c r="F116" s="299">
        <f t="shared" si="5"/>
        <v>16790</v>
      </c>
      <c r="G116" s="299">
        <f t="shared" si="6"/>
        <v>16641</v>
      </c>
      <c r="H116" s="300"/>
      <c r="K116" s="299">
        <f t="shared" si="7"/>
        <v>68606</v>
      </c>
      <c r="M116" s="299">
        <f t="shared" si="8"/>
        <v>112470</v>
      </c>
    </row>
    <row r="117" spans="1:15" s="126" customFormat="1" ht="12.75">
      <c r="A117" s="301" t="s">
        <v>50</v>
      </c>
      <c r="C117" s="299">
        <f t="shared" si="2"/>
        <v>36097</v>
      </c>
      <c r="D117" s="299">
        <f t="shared" si="3"/>
        <v>36475</v>
      </c>
      <c r="E117" s="299">
        <f t="shared" si="4"/>
        <v>39906</v>
      </c>
      <c r="F117" s="299">
        <f t="shared" si="5"/>
        <v>49795</v>
      </c>
      <c r="G117" s="299">
        <f t="shared" si="6"/>
        <v>43967</v>
      </c>
      <c r="H117" s="300"/>
      <c r="K117" s="299">
        <f t="shared" si="7"/>
        <v>206240</v>
      </c>
      <c r="M117" s="299">
        <f t="shared" si="8"/>
        <v>317100</v>
      </c>
    </row>
    <row r="118" spans="1:15" s="126" customFormat="1" ht="12.75">
      <c r="A118" s="301" t="s">
        <v>49</v>
      </c>
      <c r="C118" s="299">
        <f t="shared" si="2"/>
        <v>14421</v>
      </c>
      <c r="D118" s="299">
        <f t="shared" si="3"/>
        <v>11087</v>
      </c>
      <c r="E118" s="299">
        <f t="shared" si="4"/>
        <v>10587</v>
      </c>
      <c r="F118" s="299">
        <f t="shared" si="5"/>
        <v>14098</v>
      </c>
      <c r="G118" s="299">
        <f t="shared" si="6"/>
        <v>11712</v>
      </c>
      <c r="H118" s="300"/>
      <c r="K118" s="299">
        <f t="shared" si="7"/>
        <v>61905</v>
      </c>
      <c r="M118" s="299">
        <f t="shared" si="8"/>
        <v>93750</v>
      </c>
    </row>
    <row r="119" spans="1:15" s="126" customFormat="1" ht="12.75">
      <c r="A119" s="301" t="s">
        <v>48</v>
      </c>
      <c r="C119" s="299">
        <f t="shared" si="2"/>
        <v>10563</v>
      </c>
      <c r="D119" s="299">
        <f t="shared" si="3"/>
        <v>11416</v>
      </c>
      <c r="E119" s="299">
        <f t="shared" si="4"/>
        <v>10317</v>
      </c>
      <c r="F119" s="299">
        <f t="shared" si="5"/>
        <v>14059</v>
      </c>
      <c r="G119" s="299">
        <f t="shared" si="6"/>
        <v>12447</v>
      </c>
      <c r="H119" s="300"/>
      <c r="K119" s="299">
        <f t="shared" si="7"/>
        <v>58802</v>
      </c>
      <c r="M119" s="299">
        <f t="shared" si="8"/>
        <v>89860</v>
      </c>
    </row>
    <row r="120" spans="1:15" s="126" customFormat="1" ht="12.75">
      <c r="A120" s="301" t="s">
        <v>47</v>
      </c>
      <c r="C120" s="299">
        <f t="shared" si="2"/>
        <v>21021</v>
      </c>
      <c r="D120" s="299">
        <f t="shared" si="3"/>
        <v>22642</v>
      </c>
      <c r="E120" s="299">
        <f t="shared" si="4"/>
        <v>24179</v>
      </c>
      <c r="F120" s="299">
        <f t="shared" si="5"/>
        <v>28556</v>
      </c>
      <c r="G120" s="299">
        <f t="shared" si="6"/>
        <v>21883</v>
      </c>
      <c r="H120" s="300"/>
      <c r="K120" s="299">
        <f t="shared" si="7"/>
        <v>118281</v>
      </c>
      <c r="M120" s="299">
        <f t="shared" si="8"/>
        <v>180130</v>
      </c>
    </row>
    <row r="121" spans="1:15" s="126" customFormat="1" ht="12.75">
      <c r="A121" s="303"/>
    </row>
    <row r="122" spans="1:15" s="126" customFormat="1" ht="12.75">
      <c r="A122" s="1332" t="s">
        <v>135</v>
      </c>
      <c r="B122" s="1332"/>
      <c r="C122" s="1332"/>
      <c r="D122" s="1332"/>
      <c r="E122" s="1332"/>
      <c r="F122" s="1332"/>
      <c r="G122" s="1332"/>
      <c r="H122" s="1332"/>
      <c r="I122" s="1332"/>
      <c r="J122" s="1332"/>
      <c r="K122" s="1332"/>
      <c r="L122" s="1332"/>
    </row>
    <row r="123" spans="1:15" s="126" customFormat="1" ht="12.75">
      <c r="A123" s="303"/>
    </row>
    <row r="124" spans="1:15" s="126" customFormat="1" ht="12.75">
      <c r="A124" s="303"/>
      <c r="C124" s="125" t="s">
        <v>129</v>
      </c>
      <c r="D124" s="125" t="s">
        <v>130</v>
      </c>
      <c r="E124" s="125" t="s">
        <v>131</v>
      </c>
      <c r="F124" s="125" t="s">
        <v>132</v>
      </c>
      <c r="G124" s="125" t="s">
        <v>133</v>
      </c>
      <c r="K124" s="1347" t="s">
        <v>158</v>
      </c>
      <c r="L124" s="1347"/>
      <c r="M124" s="1338" t="s">
        <v>134</v>
      </c>
      <c r="N124" s="1338"/>
      <c r="O124" s="1338"/>
    </row>
    <row r="125" spans="1:15" s="612" customFormat="1" ht="12.75">
      <c r="A125" s="303"/>
      <c r="C125" s="611"/>
      <c r="D125" s="611"/>
      <c r="E125" s="611"/>
      <c r="F125" s="611"/>
      <c r="G125" s="611"/>
      <c r="K125" s="611"/>
      <c r="M125" s="609"/>
    </row>
    <row r="126" spans="1:15" s="126" customFormat="1" ht="12.75">
      <c r="A126" s="307" t="s">
        <v>103</v>
      </c>
      <c r="C126" s="282">
        <f>200*C6/C87</f>
        <v>6.5798707266682466E-2</v>
      </c>
      <c r="D126" s="282">
        <f>200*D6/D87</f>
        <v>0.25370607834036007</v>
      </c>
      <c r="E126" s="282">
        <f>200*E6/E87</f>
        <v>0.47821506452597046</v>
      </c>
      <c r="F126" s="282">
        <f>200*F6/F87</f>
        <v>0.28988337075782722</v>
      </c>
      <c r="G126" s="282">
        <f>200*G6/G87</f>
        <v>9.1858001395201713E-2</v>
      </c>
      <c r="H126" s="282"/>
      <c r="K126" s="282">
        <f>200*K6/K87</f>
        <v>0.23726719637160579</v>
      </c>
      <c r="M126" s="282">
        <f>200*I6/M87</f>
        <v>0.15945380872203824</v>
      </c>
    </row>
    <row r="127" spans="1:15" s="126" customFormat="1" ht="12.75">
      <c r="A127" s="307"/>
      <c r="C127" s="282"/>
      <c r="D127" s="282"/>
      <c r="E127" s="282"/>
      <c r="F127" s="282"/>
      <c r="G127" s="282"/>
      <c r="H127" s="300"/>
      <c r="K127" s="282"/>
      <c r="M127" s="282"/>
    </row>
    <row r="128" spans="1:15" s="126" customFormat="1" ht="12.75">
      <c r="A128" s="301" t="s">
        <v>74</v>
      </c>
      <c r="C128" s="282">
        <f t="shared" ref="C128:G137" si="9">200*C8/C89</f>
        <v>4.2702455391184994E-2</v>
      </c>
      <c r="D128" s="282">
        <f t="shared" si="9"/>
        <v>0.1689827682045581</v>
      </c>
      <c r="E128" s="282">
        <f t="shared" si="9"/>
        <v>0.59537591373664533</v>
      </c>
      <c r="F128" s="282">
        <f t="shared" si="9"/>
        <v>0.47360834648912076</v>
      </c>
      <c r="G128" s="282">
        <f t="shared" si="9"/>
        <v>8.6328676816826239E-2</v>
      </c>
      <c r="H128" s="300"/>
      <c r="K128" s="282">
        <f t="shared" ref="K128:K159" si="10">200*K8/K89</f>
        <v>0.26442825077637366</v>
      </c>
      <c r="M128" s="282">
        <f t="shared" ref="M128:M159" si="11">200*I8/M89</f>
        <v>0.19404803341454926</v>
      </c>
    </row>
    <row r="129" spans="1:13" s="126" customFormat="1" ht="12.75">
      <c r="A129" s="301" t="s">
        <v>73</v>
      </c>
      <c r="C129" s="282">
        <f t="shared" si="9"/>
        <v>5.7582955445188225E-2</v>
      </c>
      <c r="D129" s="282">
        <f t="shared" si="9"/>
        <v>0.10091156782939217</v>
      </c>
      <c r="E129" s="282">
        <f t="shared" si="9"/>
        <v>0.15975808062077426</v>
      </c>
      <c r="F129" s="282">
        <f t="shared" si="9"/>
        <v>9.7413667137499396E-2</v>
      </c>
      <c r="G129" s="282">
        <f t="shared" si="9"/>
        <v>4.6076313894888407E-2</v>
      </c>
      <c r="H129" s="300"/>
      <c r="K129" s="282">
        <f t="shared" si="10"/>
        <v>9.384930652490274E-2</v>
      </c>
      <c r="M129" s="282">
        <f t="shared" si="11"/>
        <v>6.1787253518440825E-2</v>
      </c>
    </row>
    <row r="130" spans="1:13" s="126" customFormat="1" ht="12.75">
      <c r="A130" s="301" t="s">
        <v>72</v>
      </c>
      <c r="C130" s="282">
        <f t="shared" si="9"/>
        <v>9.3654881760711781E-2</v>
      </c>
      <c r="D130" s="282">
        <f t="shared" si="9"/>
        <v>0.29356601157954826</v>
      </c>
      <c r="E130" s="282">
        <f t="shared" si="9"/>
        <v>0.31538634827663886</v>
      </c>
      <c r="F130" s="282">
        <f t="shared" si="9"/>
        <v>0.21792739576762057</v>
      </c>
      <c r="G130" s="282">
        <f t="shared" si="9"/>
        <v>6.2231626112390317E-2</v>
      </c>
      <c r="H130" s="300"/>
      <c r="K130" s="282">
        <f t="shared" si="10"/>
        <v>0.19193591009610703</v>
      </c>
      <c r="M130" s="282">
        <f t="shared" si="11"/>
        <v>0.11843460350154481</v>
      </c>
    </row>
    <row r="131" spans="1:13" s="126" customFormat="1" ht="12.75">
      <c r="A131" s="301" t="s">
        <v>152</v>
      </c>
      <c r="C131" s="282">
        <f t="shared" si="9"/>
        <v>8.3298625572678045E-2</v>
      </c>
      <c r="D131" s="282">
        <f t="shared" si="9"/>
        <v>0.26573257639811571</v>
      </c>
      <c r="E131" s="282">
        <f t="shared" si="9"/>
        <v>0.17459624618070713</v>
      </c>
      <c r="F131" s="282">
        <f t="shared" si="9"/>
        <v>0.18264840182648401</v>
      </c>
      <c r="G131" s="282">
        <f t="shared" si="9"/>
        <v>0.12301068655339432</v>
      </c>
      <c r="H131" s="300"/>
      <c r="K131" s="282">
        <f t="shared" si="10"/>
        <v>0.16167236906418017</v>
      </c>
      <c r="M131" s="282">
        <f t="shared" si="11"/>
        <v>0.10558934924824974</v>
      </c>
    </row>
    <row r="132" spans="1:13" s="636" customFormat="1" ht="12.75">
      <c r="A132" s="301" t="s">
        <v>406</v>
      </c>
      <c r="B132" s="126"/>
      <c r="C132" s="282">
        <f t="shared" si="9"/>
        <v>5.0934506713450955E-2</v>
      </c>
      <c r="D132" s="282">
        <f t="shared" si="9"/>
        <v>0.15776060838962824</v>
      </c>
      <c r="E132" s="282">
        <f t="shared" si="9"/>
        <v>0.43895278407228472</v>
      </c>
      <c r="F132" s="282">
        <f t="shared" si="9"/>
        <v>0.33703869760826211</v>
      </c>
      <c r="G132" s="282">
        <f t="shared" si="9"/>
        <v>0.11580559602525309</v>
      </c>
      <c r="H132" s="300"/>
      <c r="I132" s="126"/>
      <c r="J132" s="126"/>
      <c r="K132" s="282">
        <f t="shared" si="10"/>
        <v>0.21790813775146739</v>
      </c>
      <c r="L132" s="126"/>
      <c r="M132" s="282">
        <f t="shared" si="11"/>
        <v>0.16128714237829525</v>
      </c>
    </row>
    <row r="133" spans="1:13" s="126" customFormat="1" ht="12.75">
      <c r="A133" s="301" t="s">
        <v>70</v>
      </c>
      <c r="C133" s="282">
        <f t="shared" si="9"/>
        <v>3.3607797008906065E-2</v>
      </c>
      <c r="D133" s="282">
        <f t="shared" si="9"/>
        <v>0.46636771300448432</v>
      </c>
      <c r="E133" s="282">
        <f t="shared" si="9"/>
        <v>0.54088450524976139</v>
      </c>
      <c r="F133" s="282">
        <f t="shared" si="9"/>
        <v>0.16904129437333978</v>
      </c>
      <c r="G133" s="282">
        <f t="shared" si="9"/>
        <v>2.8876696505919723E-2</v>
      </c>
      <c r="H133" s="300"/>
      <c r="K133" s="282">
        <f t="shared" si="10"/>
        <v>0.23622047244094488</v>
      </c>
      <c r="M133" s="282">
        <f t="shared" si="11"/>
        <v>0.15579357351509251</v>
      </c>
    </row>
    <row r="134" spans="1:13" s="126" customFormat="1" ht="12.75">
      <c r="A134" s="301" t="s">
        <v>108</v>
      </c>
      <c r="C134" s="282">
        <f t="shared" si="9"/>
        <v>9.0194562556371607E-2</v>
      </c>
      <c r="D134" s="282">
        <f t="shared" si="9"/>
        <v>0.29749830966869506</v>
      </c>
      <c r="E134" s="282">
        <f t="shared" si="9"/>
        <v>0.42629720908545926</v>
      </c>
      <c r="F134" s="282">
        <f t="shared" si="9"/>
        <v>0.15717092337917485</v>
      </c>
      <c r="G134" s="282">
        <f t="shared" si="9"/>
        <v>3.5922766052986083E-2</v>
      </c>
      <c r="H134" s="300"/>
      <c r="K134" s="282">
        <f t="shared" si="10"/>
        <v>0.18342541436464088</v>
      </c>
      <c r="M134" s="282">
        <f t="shared" si="11"/>
        <v>0.11235955056179775</v>
      </c>
    </row>
    <row r="135" spans="1:13" s="126" customFormat="1" ht="12.75">
      <c r="A135" s="301" t="s">
        <v>69</v>
      </c>
      <c r="C135" s="282">
        <f t="shared" si="9"/>
        <v>4.3374539145521578E-2</v>
      </c>
      <c r="D135" s="282">
        <f t="shared" si="9"/>
        <v>0.48094558793560221</v>
      </c>
      <c r="E135" s="282">
        <f t="shared" si="9"/>
        <v>1.1265490048817124</v>
      </c>
      <c r="F135" s="282">
        <f t="shared" si="9"/>
        <v>0.58903965499105926</v>
      </c>
      <c r="G135" s="282">
        <f t="shared" si="9"/>
        <v>0.19744483159117304</v>
      </c>
      <c r="H135" s="300"/>
      <c r="K135" s="282">
        <f t="shared" si="10"/>
        <v>0.4549007033927176</v>
      </c>
      <c r="M135" s="282">
        <f t="shared" si="11"/>
        <v>0.30754704255749649</v>
      </c>
    </row>
    <row r="136" spans="1:13" s="126" customFormat="1" ht="12.75">
      <c r="A136" s="301" t="s">
        <v>68</v>
      </c>
      <c r="C136" s="282">
        <f t="shared" si="9"/>
        <v>7.1674311926605505E-2</v>
      </c>
      <c r="D136" s="282">
        <f t="shared" si="9"/>
        <v>0.37926675094816686</v>
      </c>
      <c r="E136" s="282">
        <f t="shared" si="9"/>
        <v>0.66165828106692393</v>
      </c>
      <c r="F136" s="282">
        <f t="shared" si="9"/>
        <v>0.29218407596785972</v>
      </c>
      <c r="G136" s="282">
        <f t="shared" si="9"/>
        <v>6.0805058980907212E-2</v>
      </c>
      <c r="H136" s="300"/>
      <c r="K136" s="282">
        <f t="shared" si="10"/>
        <v>0.28859291798087117</v>
      </c>
      <c r="M136" s="282">
        <f t="shared" si="11"/>
        <v>0.18494271685761046</v>
      </c>
    </row>
    <row r="137" spans="1:13" s="126" customFormat="1" ht="12.75">
      <c r="A137" s="301" t="s">
        <v>67</v>
      </c>
      <c r="C137" s="282">
        <f t="shared" si="9"/>
        <v>6.4709212974197197E-2</v>
      </c>
      <c r="D137" s="282">
        <f t="shared" si="9"/>
        <v>0.11812186238803032</v>
      </c>
      <c r="E137" s="282">
        <f t="shared" si="9"/>
        <v>0.31441337084229687</v>
      </c>
      <c r="F137" s="282">
        <f t="shared" si="9"/>
        <v>3.5917390002993113E-2</v>
      </c>
      <c r="G137" s="282">
        <f t="shared" si="9"/>
        <v>5.2455576683496166E-2</v>
      </c>
      <c r="H137" s="300"/>
      <c r="K137" s="282">
        <f t="shared" si="10"/>
        <v>0.10816657652785289</v>
      </c>
      <c r="M137" s="282">
        <f t="shared" si="11"/>
        <v>6.8811604984191935E-2</v>
      </c>
    </row>
    <row r="138" spans="1:13" s="126" customFormat="1" ht="12.75">
      <c r="A138" s="301" t="s">
        <v>66</v>
      </c>
      <c r="C138" s="282">
        <f t="shared" ref="C138:G147" si="12">200*C18/C99</f>
        <v>3.3647375504710635E-2</v>
      </c>
      <c r="D138" s="282">
        <f t="shared" si="12"/>
        <v>0.27659966808039832</v>
      </c>
      <c r="E138" s="282">
        <f t="shared" si="12"/>
        <v>0.36154994891142028</v>
      </c>
      <c r="F138" s="282">
        <f t="shared" si="12"/>
        <v>0.18328445747800587</v>
      </c>
      <c r="G138" s="282">
        <f t="shared" si="12"/>
        <v>7.1413268585303155E-2</v>
      </c>
      <c r="H138" s="300"/>
      <c r="K138" s="282">
        <f t="shared" si="10"/>
        <v>0.18229324907334266</v>
      </c>
      <c r="M138" s="282">
        <f t="shared" si="11"/>
        <v>0.11912767797098664</v>
      </c>
    </row>
    <row r="139" spans="1:13" s="126" customFormat="1" ht="12.75">
      <c r="A139" s="301" t="s">
        <v>65</v>
      </c>
      <c r="C139" s="282">
        <f t="shared" si="12"/>
        <v>1.7806267806267807E-2</v>
      </c>
      <c r="D139" s="282">
        <f t="shared" si="12"/>
        <v>0.21001050052502626</v>
      </c>
      <c r="E139" s="282">
        <f t="shared" si="12"/>
        <v>0.22935779816513763</v>
      </c>
      <c r="F139" s="282">
        <f t="shared" si="12"/>
        <v>8.3455038597955347E-2</v>
      </c>
      <c r="G139" s="282">
        <f t="shared" si="12"/>
        <v>4.8157958102576448E-2</v>
      </c>
      <c r="H139" s="300"/>
      <c r="K139" s="282">
        <f t="shared" si="10"/>
        <v>0.11038860237680459</v>
      </c>
      <c r="M139" s="282">
        <f t="shared" si="11"/>
        <v>7.035497281739686E-2</v>
      </c>
    </row>
    <row r="140" spans="1:13" s="126" customFormat="1" ht="12.75">
      <c r="A140" s="301" t="s">
        <v>64</v>
      </c>
      <c r="C140" s="282">
        <f t="shared" si="12"/>
        <v>5.6100981767180924E-2</v>
      </c>
      <c r="D140" s="282">
        <f t="shared" si="12"/>
        <v>0.35695538057742782</v>
      </c>
      <c r="E140" s="282">
        <f t="shared" si="12"/>
        <v>0.30984460823435517</v>
      </c>
      <c r="F140" s="282">
        <f t="shared" si="12"/>
        <v>0.23045136681500317</v>
      </c>
      <c r="G140" s="282">
        <f t="shared" si="12"/>
        <v>7.9286422200198214E-2</v>
      </c>
      <c r="H140" s="300"/>
      <c r="K140" s="282">
        <f t="shared" si="10"/>
        <v>0.21057918936671691</v>
      </c>
      <c r="M140" s="282">
        <f t="shared" si="11"/>
        <v>0.14054461036516502</v>
      </c>
    </row>
    <row r="141" spans="1:13" s="126" customFormat="1" ht="12.75">
      <c r="A141" s="301" t="s">
        <v>22</v>
      </c>
      <c r="C141" s="282">
        <f t="shared" si="12"/>
        <v>6.5965961563833067E-2</v>
      </c>
      <c r="D141" s="282">
        <f t="shared" si="12"/>
        <v>0.3138981939141231</v>
      </c>
      <c r="E141" s="282">
        <f t="shared" si="12"/>
        <v>0.46566300465663002</v>
      </c>
      <c r="F141" s="282">
        <f t="shared" si="12"/>
        <v>0.22476798143851509</v>
      </c>
      <c r="G141" s="282">
        <f t="shared" si="12"/>
        <v>5.3458343613784029E-2</v>
      </c>
      <c r="H141" s="300"/>
      <c r="K141" s="282">
        <f t="shared" si="10"/>
        <v>0.22014402499481392</v>
      </c>
      <c r="M141" s="282">
        <f t="shared" si="11"/>
        <v>0.14311559960035644</v>
      </c>
    </row>
    <row r="142" spans="1:13" s="126" customFormat="1" ht="12.75">
      <c r="A142" s="301" t="s">
        <v>63</v>
      </c>
      <c r="C142" s="282">
        <f t="shared" si="12"/>
        <v>5.3854525463092821E-2</v>
      </c>
      <c r="D142" s="282">
        <f t="shared" si="12"/>
        <v>0.22512873499491781</v>
      </c>
      <c r="E142" s="282">
        <f t="shared" si="12"/>
        <v>0.83491744008349178</v>
      </c>
      <c r="F142" s="282">
        <f t="shared" si="12"/>
        <v>0.77865897620764235</v>
      </c>
      <c r="G142" s="282">
        <f t="shared" si="12"/>
        <v>0.22826250187715874</v>
      </c>
      <c r="H142" s="300"/>
      <c r="K142" s="282">
        <f t="shared" si="10"/>
        <v>0.40778253422704913</v>
      </c>
      <c r="M142" s="282">
        <f t="shared" si="11"/>
        <v>0.29687677825288178</v>
      </c>
    </row>
    <row r="143" spans="1:13" s="126" customFormat="1" ht="12.75">
      <c r="A143" s="301" t="s">
        <v>62</v>
      </c>
      <c r="C143" s="282">
        <f t="shared" si="12"/>
        <v>8.1191897048674536E-2</v>
      </c>
      <c r="D143" s="282">
        <f t="shared" si="12"/>
        <v>0.28878048780487803</v>
      </c>
      <c r="E143" s="282">
        <f t="shared" si="12"/>
        <v>0.2342348936793178</v>
      </c>
      <c r="F143" s="282">
        <f t="shared" si="12"/>
        <v>0.13968041121913063</v>
      </c>
      <c r="G143" s="282">
        <f t="shared" si="12"/>
        <v>7.6594491088525563E-2</v>
      </c>
      <c r="H143" s="300"/>
      <c r="K143" s="282">
        <f t="shared" si="10"/>
        <v>0.15883574754619134</v>
      </c>
      <c r="M143" s="282">
        <f t="shared" si="11"/>
        <v>0.10222771222899008</v>
      </c>
    </row>
    <row r="144" spans="1:13" s="126" customFormat="1" ht="12.75">
      <c r="A144" s="301" t="s">
        <v>61</v>
      </c>
      <c r="C144" s="282">
        <f t="shared" si="12"/>
        <v>6.5302568567696992E-2</v>
      </c>
      <c r="D144" s="282">
        <f t="shared" si="12"/>
        <v>0.39665050683120318</v>
      </c>
      <c r="E144" s="282">
        <f t="shared" si="12"/>
        <v>0.81346740481301549</v>
      </c>
      <c r="F144" s="282">
        <f t="shared" si="12"/>
        <v>0.45911501622734108</v>
      </c>
      <c r="G144" s="282">
        <f t="shared" si="12"/>
        <v>0.23168775619319196</v>
      </c>
      <c r="H144" s="300"/>
      <c r="K144" s="282">
        <f t="shared" si="10"/>
        <v>0.38846380223660976</v>
      </c>
      <c r="M144" s="282">
        <f t="shared" si="11"/>
        <v>0.25265285497726125</v>
      </c>
    </row>
    <row r="145" spans="1:13" s="126" customFormat="1" ht="12.75">
      <c r="A145" s="301" t="s">
        <v>60</v>
      </c>
      <c r="C145" s="282">
        <f t="shared" si="12"/>
        <v>0.14050582095543959</v>
      </c>
      <c r="D145" s="282">
        <f t="shared" si="12"/>
        <v>9.5156532495955848E-2</v>
      </c>
      <c r="E145" s="282">
        <f t="shared" si="12"/>
        <v>0.45028818443804036</v>
      </c>
      <c r="F145" s="282">
        <f t="shared" si="12"/>
        <v>0.12036410140675544</v>
      </c>
      <c r="G145" s="282">
        <f t="shared" si="12"/>
        <v>0.12205754141238012</v>
      </c>
      <c r="H145" s="300"/>
      <c r="K145" s="282">
        <f t="shared" si="10"/>
        <v>0.18459353922612709</v>
      </c>
      <c r="M145" s="282">
        <f t="shared" si="11"/>
        <v>0.12188240604897867</v>
      </c>
    </row>
    <row r="146" spans="1:13" s="126" customFormat="1" ht="12.75">
      <c r="A146" s="301" t="s">
        <v>59</v>
      </c>
      <c r="C146" s="282">
        <f t="shared" si="12"/>
        <v>5.4362598532209837E-2</v>
      </c>
      <c r="D146" s="282">
        <f t="shared" si="12"/>
        <v>0.24902170046246888</v>
      </c>
      <c r="E146" s="282">
        <f t="shared" si="12"/>
        <v>0.19438063262060434</v>
      </c>
      <c r="F146" s="282">
        <f t="shared" si="12"/>
        <v>0.16427104722792607</v>
      </c>
      <c r="G146" s="282">
        <f t="shared" si="12"/>
        <v>7.8957757599684167E-2</v>
      </c>
      <c r="H146" s="300"/>
      <c r="K146" s="282">
        <f t="shared" si="10"/>
        <v>0.14784637119295593</v>
      </c>
      <c r="M146" s="282">
        <f t="shared" si="11"/>
        <v>9.5763505777037572E-2</v>
      </c>
    </row>
    <row r="147" spans="1:13" s="636" customFormat="1" ht="12.75">
      <c r="A147" s="301" t="s">
        <v>405</v>
      </c>
      <c r="B147" s="126"/>
      <c r="C147" s="282">
        <f t="shared" si="12"/>
        <v>7.8802206461780933E-2</v>
      </c>
      <c r="D147" s="282">
        <f t="shared" si="12"/>
        <v>7.9808459696727854E-2</v>
      </c>
      <c r="E147" s="282">
        <f t="shared" si="12"/>
        <v>0.1951219512195122</v>
      </c>
      <c r="F147" s="282">
        <f t="shared" si="12"/>
        <v>0.14471780028943559</v>
      </c>
      <c r="G147" s="282">
        <f t="shared" si="12"/>
        <v>0</v>
      </c>
      <c r="H147" s="300"/>
      <c r="I147" s="126"/>
      <c r="J147" s="126"/>
      <c r="K147" s="282">
        <f t="shared" si="10"/>
        <v>9.863756858393441E-2</v>
      </c>
      <c r="L147" s="126"/>
      <c r="M147" s="282">
        <f t="shared" si="11"/>
        <v>5.9479553903345722E-2</v>
      </c>
    </row>
    <row r="148" spans="1:13" s="126" customFormat="1" ht="12.75">
      <c r="A148" s="301" t="s">
        <v>58</v>
      </c>
      <c r="C148" s="282">
        <f t="shared" ref="C148:G157" si="13">200*C28/C109</f>
        <v>2.5150905432595575E-2</v>
      </c>
      <c r="D148" s="282">
        <f t="shared" si="13"/>
        <v>0.32197102260796528</v>
      </c>
      <c r="E148" s="282">
        <f t="shared" si="13"/>
        <v>0.66929924369185467</v>
      </c>
      <c r="F148" s="282">
        <f t="shared" si="13"/>
        <v>0.38463387662868409</v>
      </c>
      <c r="G148" s="282">
        <f t="shared" si="13"/>
        <v>6.2787777312683132E-2</v>
      </c>
      <c r="H148" s="300"/>
      <c r="K148" s="282">
        <f t="shared" si="10"/>
        <v>0.2845619274955023</v>
      </c>
      <c r="M148" s="282">
        <f t="shared" si="11"/>
        <v>0.18397233056148354</v>
      </c>
    </row>
    <row r="149" spans="1:13" s="126" customFormat="1" ht="12.75">
      <c r="A149" s="301" t="s">
        <v>57</v>
      </c>
      <c r="C149" s="282">
        <f t="shared" si="13"/>
        <v>9.7151045588128149E-2</v>
      </c>
      <c r="D149" s="282">
        <f t="shared" si="13"/>
        <v>0.31996235736972123</v>
      </c>
      <c r="E149" s="282">
        <f t="shared" si="13"/>
        <v>0.38962509910522142</v>
      </c>
      <c r="F149" s="282">
        <f t="shared" si="13"/>
        <v>0.20446413358323395</v>
      </c>
      <c r="G149" s="282">
        <f t="shared" si="13"/>
        <v>6.5361002824529058E-2</v>
      </c>
      <c r="H149" s="300"/>
      <c r="K149" s="282">
        <f t="shared" si="10"/>
        <v>0.21657128282688168</v>
      </c>
      <c r="M149" s="282">
        <f t="shared" si="11"/>
        <v>0.14673384601785555</v>
      </c>
    </row>
    <row r="150" spans="1:13" s="126" customFormat="1" ht="12.75">
      <c r="A150" s="301" t="s">
        <v>56</v>
      </c>
      <c r="C150" s="282">
        <f t="shared" si="13"/>
        <v>9.0497737556561084E-2</v>
      </c>
      <c r="D150" s="282">
        <f t="shared" si="13"/>
        <v>0.25706940874035988</v>
      </c>
      <c r="E150" s="282">
        <f t="shared" si="13"/>
        <v>0</v>
      </c>
      <c r="F150" s="282">
        <f t="shared" si="13"/>
        <v>0</v>
      </c>
      <c r="G150" s="282">
        <f t="shared" si="13"/>
        <v>6.2558648733187366E-2</v>
      </c>
      <c r="H150" s="300"/>
      <c r="K150" s="282">
        <f t="shared" si="10"/>
        <v>7.3653973631877437E-2</v>
      </c>
      <c r="M150" s="282">
        <f t="shared" si="11"/>
        <v>5.4919908466819219E-2</v>
      </c>
    </row>
    <row r="151" spans="1:13" s="126" customFormat="1" ht="12.75">
      <c r="A151" s="301" t="s">
        <v>153</v>
      </c>
      <c r="C151" s="282">
        <f t="shared" si="13"/>
        <v>8.3662005497788933E-2</v>
      </c>
      <c r="D151" s="282">
        <f t="shared" si="13"/>
        <v>0.21815537510604774</v>
      </c>
      <c r="E151" s="282">
        <f t="shared" si="13"/>
        <v>0.28275212064090482</v>
      </c>
      <c r="F151" s="282">
        <f t="shared" si="13"/>
        <v>0.16580130023124917</v>
      </c>
      <c r="G151" s="282">
        <f t="shared" si="13"/>
        <v>8.6351643079875265E-2</v>
      </c>
      <c r="H151" s="300"/>
      <c r="K151" s="282">
        <f t="shared" si="10"/>
        <v>0.16387162679833148</v>
      </c>
      <c r="M151" s="282">
        <f t="shared" si="11"/>
        <v>0.10485797717016193</v>
      </c>
    </row>
    <row r="152" spans="1:13" s="126" customFormat="1" ht="12.75">
      <c r="A152" s="301" t="s">
        <v>54</v>
      </c>
      <c r="C152" s="282">
        <f t="shared" si="13"/>
        <v>8.6459484125078048E-2</v>
      </c>
      <c r="D152" s="282">
        <f t="shared" si="13"/>
        <v>0.30578289414515691</v>
      </c>
      <c r="E152" s="282">
        <f t="shared" si="13"/>
        <v>0.67628708863170928</v>
      </c>
      <c r="F152" s="282">
        <f t="shared" si="13"/>
        <v>0.35418699627742239</v>
      </c>
      <c r="G152" s="282">
        <f t="shared" si="13"/>
        <v>8.5059328881895116E-2</v>
      </c>
      <c r="H152" s="300"/>
      <c r="K152" s="282">
        <f t="shared" si="10"/>
        <v>0.30025339303689819</v>
      </c>
      <c r="M152" s="282">
        <f t="shared" si="11"/>
        <v>0.20349002444153924</v>
      </c>
    </row>
    <row r="153" spans="1:13" s="126" customFormat="1" ht="12.75">
      <c r="A153" s="301" t="s">
        <v>53</v>
      </c>
      <c r="C153" s="282">
        <f t="shared" si="13"/>
        <v>8.6080743737625892E-2</v>
      </c>
      <c r="D153" s="282">
        <f t="shared" si="13"/>
        <v>0.33287644409633838</v>
      </c>
      <c r="E153" s="282">
        <f t="shared" si="13"/>
        <v>0.37271106789823366</v>
      </c>
      <c r="F153" s="282">
        <f t="shared" si="13"/>
        <v>0.21915406530791146</v>
      </c>
      <c r="G153" s="282">
        <f t="shared" si="13"/>
        <v>3.5213334115851869E-2</v>
      </c>
      <c r="H153" s="300"/>
      <c r="K153" s="282">
        <f t="shared" si="10"/>
        <v>0.19578486698145803</v>
      </c>
      <c r="M153" s="282">
        <f t="shared" si="11"/>
        <v>0.12049244739369598</v>
      </c>
    </row>
    <row r="154" spans="1:13" s="126" customFormat="1" ht="12.75">
      <c r="A154" s="301" t="s">
        <v>52</v>
      </c>
      <c r="C154" s="282">
        <f t="shared" si="13"/>
        <v>0</v>
      </c>
      <c r="D154" s="282">
        <f t="shared" si="13"/>
        <v>7.4156470152020759E-2</v>
      </c>
      <c r="E154" s="282">
        <f t="shared" si="13"/>
        <v>0.2727582679849983</v>
      </c>
      <c r="F154" s="282">
        <f t="shared" si="13"/>
        <v>0</v>
      </c>
      <c r="G154" s="282">
        <f t="shared" si="13"/>
        <v>0.1925545571245186</v>
      </c>
      <c r="H154" s="300"/>
      <c r="K154" s="282">
        <f t="shared" si="10"/>
        <v>0.10800594032671797</v>
      </c>
      <c r="M154" s="282">
        <f t="shared" si="11"/>
        <v>6.8965517241379309E-2</v>
      </c>
    </row>
    <row r="155" spans="1:13" s="126" customFormat="1" ht="12.75">
      <c r="A155" s="301" t="s">
        <v>51</v>
      </c>
      <c r="C155" s="282">
        <f t="shared" si="13"/>
        <v>6.6450701885538671E-2</v>
      </c>
      <c r="D155" s="282">
        <f t="shared" si="13"/>
        <v>0.45232495024425545</v>
      </c>
      <c r="E155" s="282">
        <f t="shared" si="13"/>
        <v>0.54626717430888927</v>
      </c>
      <c r="F155" s="282">
        <f t="shared" si="13"/>
        <v>0.1072066706372841</v>
      </c>
      <c r="G155" s="282">
        <f t="shared" si="13"/>
        <v>6.0092542515473829E-2</v>
      </c>
      <c r="H155" s="300"/>
      <c r="K155" s="282">
        <f t="shared" si="10"/>
        <v>0.22155496603795585</v>
      </c>
      <c r="M155" s="282">
        <f t="shared" si="11"/>
        <v>0.13514715035120475</v>
      </c>
    </row>
    <row r="156" spans="1:13" s="126" customFormat="1" ht="12.75">
      <c r="A156" s="301" t="s">
        <v>50</v>
      </c>
      <c r="C156" s="282">
        <f t="shared" si="13"/>
        <v>7.2028146383355959E-2</v>
      </c>
      <c r="D156" s="282">
        <f t="shared" si="13"/>
        <v>0.29609321453050036</v>
      </c>
      <c r="E156" s="282">
        <f t="shared" si="13"/>
        <v>0.46609532401142684</v>
      </c>
      <c r="F156" s="282">
        <f t="shared" si="13"/>
        <v>0.23295511597549956</v>
      </c>
      <c r="G156" s="282">
        <f t="shared" si="13"/>
        <v>6.8232992926513067E-2</v>
      </c>
      <c r="H156" s="300"/>
      <c r="K156" s="282">
        <f t="shared" si="10"/>
        <v>0.22595034910783554</v>
      </c>
      <c r="M156" s="282">
        <f t="shared" si="11"/>
        <v>0.14884894355093031</v>
      </c>
    </row>
    <row r="157" spans="1:13" s="126" customFormat="1" ht="12.75">
      <c r="A157" s="301" t="s">
        <v>49</v>
      </c>
      <c r="C157" s="282">
        <f t="shared" si="13"/>
        <v>8.3211982525483674E-2</v>
      </c>
      <c r="D157" s="282">
        <f t="shared" si="13"/>
        <v>0.19843059438982591</v>
      </c>
      <c r="E157" s="282">
        <f t="shared" si="13"/>
        <v>0.4722773212430339</v>
      </c>
      <c r="F157" s="282">
        <f t="shared" si="13"/>
        <v>0.24116896013618952</v>
      </c>
      <c r="G157" s="282">
        <f t="shared" si="13"/>
        <v>6.8306010928961755E-2</v>
      </c>
      <c r="H157" s="300"/>
      <c r="K157" s="282">
        <f t="shared" si="10"/>
        <v>0.20353767870123576</v>
      </c>
      <c r="M157" s="282">
        <f t="shared" si="11"/>
        <v>0.13439999999999999</v>
      </c>
    </row>
    <row r="158" spans="1:13" s="126" customFormat="1" ht="12.75">
      <c r="A158" s="301" t="s">
        <v>48</v>
      </c>
      <c r="C158" s="282">
        <f t="shared" ref="C158:G167" si="14">200*C38/C119</f>
        <v>0.17040613462084636</v>
      </c>
      <c r="D158" s="282">
        <f t="shared" si="14"/>
        <v>0.24526979677645411</v>
      </c>
      <c r="E158" s="282">
        <f t="shared" si="14"/>
        <v>0.63972084908403604</v>
      </c>
      <c r="F158" s="282">
        <f t="shared" si="14"/>
        <v>0.25606373141759725</v>
      </c>
      <c r="G158" s="282">
        <f t="shared" si="14"/>
        <v>6.427251546557404E-2</v>
      </c>
      <c r="H158" s="300"/>
      <c r="K158" s="282">
        <f t="shared" si="10"/>
        <v>0.26529709873813817</v>
      </c>
      <c r="M158" s="282">
        <f t="shared" si="11"/>
        <v>0.17582906743823726</v>
      </c>
    </row>
    <row r="159" spans="1:13" s="126" customFormat="1" ht="12.75">
      <c r="A159" s="301" t="s">
        <v>47</v>
      </c>
      <c r="C159" s="282">
        <f t="shared" si="14"/>
        <v>5.7085771371485655E-2</v>
      </c>
      <c r="D159" s="282">
        <f t="shared" si="14"/>
        <v>0.28266054235491567</v>
      </c>
      <c r="E159" s="282">
        <f t="shared" si="14"/>
        <v>0.22333429835807933</v>
      </c>
      <c r="F159" s="282">
        <f t="shared" si="14"/>
        <v>0.14007564084605686</v>
      </c>
      <c r="G159" s="282">
        <f t="shared" si="14"/>
        <v>6.3976602842389069E-2</v>
      </c>
      <c r="H159" s="300"/>
      <c r="K159" s="282">
        <f t="shared" si="10"/>
        <v>0.15556175548059284</v>
      </c>
      <c r="M159" s="282">
        <f t="shared" si="11"/>
        <v>0.10769999444845389</v>
      </c>
    </row>
    <row r="161" spans="1:1">
      <c r="A161" s="416" t="s">
        <v>704</v>
      </c>
    </row>
  </sheetData>
  <mergeCells count="16">
    <mergeCell ref="A2:G2"/>
    <mergeCell ref="K124:L124"/>
    <mergeCell ref="M124:O124"/>
    <mergeCell ref="A122:L122"/>
    <mergeCell ref="M1:O1"/>
    <mergeCell ref="B4:H4"/>
    <mergeCell ref="A83:H83"/>
    <mergeCell ref="A42:I42"/>
    <mergeCell ref="A41:I41"/>
    <mergeCell ref="A43:H43"/>
    <mergeCell ref="K42:P42"/>
    <mergeCell ref="K5:L5"/>
    <mergeCell ref="K85:L85"/>
    <mergeCell ref="M85:O85"/>
    <mergeCell ref="A1:I1"/>
    <mergeCell ref="K1:L1"/>
  </mergeCells>
  <phoneticPr fontId="22" type="noConversion"/>
  <hyperlinks>
    <hyperlink ref="K1" location="Contents!A1" display="back to contents"/>
  </hyperlinks>
  <pageMargins left="0.19685039370078741" right="0.19685039370078741" top="0.27559055118110237" bottom="0.31496062992125984" header="0.15748031496062992" footer="0.19685039370078741"/>
  <pageSetup paperSize="9" scale="59" fitToHeight="2" orientation="landscape" r:id="rId1"/>
  <headerFooter alignWithMargins="0"/>
  <ignoredErrors>
    <ignoredError sqref="K27:K39 K6:K12 K13:K19 K20:K26" formulaRange="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K39"/>
  <sheetViews>
    <sheetView showGridLines="0" zoomScaleNormal="100" workbookViewId="0">
      <selection sqref="A1:D1"/>
    </sheetView>
  </sheetViews>
  <sheetFormatPr defaultRowHeight="11.25"/>
  <cols>
    <col min="1" max="1" width="32" customWidth="1"/>
    <col min="2" max="2" width="11.5" customWidth="1"/>
    <col min="8" max="8" width="3" customWidth="1"/>
  </cols>
  <sheetData>
    <row r="1" spans="1:11" ht="18" customHeight="1">
      <c r="A1" s="1202" t="s">
        <v>247</v>
      </c>
      <c r="B1" s="1202"/>
      <c r="C1" s="1202"/>
      <c r="D1" s="1202"/>
      <c r="E1" s="917"/>
      <c r="F1" s="984" t="s">
        <v>1376</v>
      </c>
      <c r="G1" s="984"/>
      <c r="H1" s="35"/>
      <c r="I1" s="1013"/>
      <c r="J1" s="1013"/>
      <c r="K1" s="1013"/>
    </row>
    <row r="2" spans="1:11" ht="15" customHeight="1">
      <c r="A2" s="467"/>
      <c r="B2" s="35"/>
      <c r="C2" s="35"/>
      <c r="D2" s="35"/>
      <c r="E2" s="35"/>
      <c r="F2" s="35"/>
      <c r="G2" s="35"/>
      <c r="H2" s="35"/>
    </row>
    <row r="3" spans="1:11" s="125" customFormat="1" ht="12.75">
      <c r="A3" s="1339" t="s">
        <v>245</v>
      </c>
      <c r="B3" s="1339"/>
      <c r="C3" s="1339"/>
      <c r="D3" s="1339"/>
      <c r="E3" s="366"/>
      <c r="F3" s="1339" t="s">
        <v>332</v>
      </c>
      <c r="G3" s="1339"/>
      <c r="H3" s="1339"/>
    </row>
    <row r="4" spans="1:11" s="125" customFormat="1" ht="12.75">
      <c r="A4" s="366"/>
      <c r="B4" s="366" t="s">
        <v>237</v>
      </c>
      <c r="C4" s="366" t="s">
        <v>244</v>
      </c>
      <c r="D4" s="366" t="s">
        <v>243</v>
      </c>
      <c r="E4" s="366"/>
      <c r="F4" s="366" t="s">
        <v>242</v>
      </c>
      <c r="G4" s="366" t="s">
        <v>241</v>
      </c>
      <c r="H4" s="366"/>
    </row>
    <row r="5" spans="1:11" s="125" customFormat="1" ht="12.75">
      <c r="A5" s="366" t="s">
        <v>154</v>
      </c>
      <c r="B5" s="690">
        <f>'C5 - per problem drug user'!J11</f>
        <v>12.736474694589878</v>
      </c>
      <c r="C5" s="690">
        <f>'C5 - per problem drug user'!L11</f>
        <v>12.390492359932088</v>
      </c>
      <c r="D5" s="690">
        <f>'C5 - per problem drug user'!M11</f>
        <v>13.078853046594983</v>
      </c>
      <c r="E5" s="681"/>
      <c r="F5" s="690">
        <f t="shared" ref="F5:F37" si="0">B5-C5</f>
        <v>0.3459823346577906</v>
      </c>
      <c r="G5" s="690">
        <f t="shared" ref="G5:G37" si="1">D5-B5</f>
        <v>0.34237835200510425</v>
      </c>
      <c r="H5" s="366"/>
    </row>
    <row r="6" spans="1:11" s="125" customFormat="1" ht="12.75">
      <c r="A6" s="681" t="str">
        <f>'C5 - per problem drug user'!A13</f>
        <v>Aberdeen City</v>
      </c>
      <c r="B6" s="690">
        <f>'C5 - per problem drug user'!J13</f>
        <v>16.25</v>
      </c>
      <c r="C6" s="690">
        <f>'C5 - per problem drug user'!L13</f>
        <v>15</v>
      </c>
      <c r="D6" s="690">
        <f>'C5 - per problem drug user'!M13</f>
        <v>17.727272727272727</v>
      </c>
      <c r="E6" s="681"/>
      <c r="F6" s="690">
        <f t="shared" si="0"/>
        <v>1.25</v>
      </c>
      <c r="G6" s="690">
        <f t="shared" si="1"/>
        <v>1.4772727272727266</v>
      </c>
      <c r="H6" s="366"/>
    </row>
    <row r="7" spans="1:11" s="125" customFormat="1" ht="12.75">
      <c r="A7" s="681" t="str">
        <f>'C5 - per problem drug user'!A14</f>
        <v>Aberdeenshire</v>
      </c>
      <c r="B7" s="690">
        <f>'C5 - per problem drug user'!J14</f>
        <v>13.166666666666666</v>
      </c>
      <c r="C7" s="690">
        <f>'C5 - per problem drug user'!L14</f>
        <v>11.285714285714286</v>
      </c>
      <c r="D7" s="690">
        <f>'C5 - per problem drug user'!M14</f>
        <v>14.363636363636363</v>
      </c>
      <c r="E7" s="681"/>
      <c r="F7" s="690">
        <f t="shared" si="0"/>
        <v>1.8809523809523796</v>
      </c>
      <c r="G7" s="690">
        <f t="shared" si="1"/>
        <v>1.1969696969696972</v>
      </c>
      <c r="H7" s="366"/>
    </row>
    <row r="8" spans="1:11" s="125" customFormat="1" ht="12.75">
      <c r="A8" s="681" t="str">
        <f>'C5 - per problem drug user'!A15</f>
        <v>Angus</v>
      </c>
      <c r="B8" s="690">
        <f>'C5 - per problem drug user'!J15</f>
        <v>16.5</v>
      </c>
      <c r="C8" s="690">
        <f>'C5 - per problem drug user'!L15</f>
        <v>14.042553191489361</v>
      </c>
      <c r="D8" s="690">
        <f>'C5 - per problem drug user'!M15</f>
        <v>18.857142857142858</v>
      </c>
      <c r="E8" s="681"/>
      <c r="F8" s="690">
        <f t="shared" si="0"/>
        <v>2.4574468085106389</v>
      </c>
      <c r="G8" s="690">
        <f t="shared" si="1"/>
        <v>2.3571428571428577</v>
      </c>
      <c r="H8" s="366"/>
    </row>
    <row r="9" spans="1:11" s="125" customFormat="1" ht="12.75">
      <c r="A9" s="681" t="str">
        <f>'C5 - per problem drug user'!A16</f>
        <v>Argyll &amp; Bute</v>
      </c>
      <c r="B9" s="690">
        <f>'C5 - per problem drug user'!J16</f>
        <v>15</v>
      </c>
      <c r="C9" s="690">
        <f>'C5 - per problem drug user'!L16</f>
        <v>11.351351351351351</v>
      </c>
      <c r="D9" s="690">
        <f>'C5 - per problem drug user'!M16</f>
        <v>18.260869565217391</v>
      </c>
      <c r="E9" s="681"/>
      <c r="F9" s="690">
        <f t="shared" si="0"/>
        <v>3.6486486486486491</v>
      </c>
      <c r="G9" s="690">
        <f t="shared" si="1"/>
        <v>3.2608695652173907</v>
      </c>
      <c r="H9" s="366"/>
    </row>
    <row r="10" spans="1:11" s="634" customFormat="1" ht="12.75">
      <c r="A10" s="681" t="str">
        <f>'C5 - per problem drug user'!A17</f>
        <v>City of Edinburgh</v>
      </c>
      <c r="B10" s="690">
        <f>'C5 - per problem drug user'!J17</f>
        <v>12.6</v>
      </c>
      <c r="C10" s="690">
        <f>'C5 - per problem drug user'!L17</f>
        <v>11.63076923076923</v>
      </c>
      <c r="D10" s="690">
        <f>'C5 - per problem drug user'!M17</f>
        <v>13.5</v>
      </c>
      <c r="E10" s="681"/>
      <c r="F10" s="690">
        <f>B10-C10</f>
        <v>0.96923076923076934</v>
      </c>
      <c r="G10" s="690">
        <f>D10-B10</f>
        <v>0.90000000000000036</v>
      </c>
      <c r="H10" s="636"/>
    </row>
    <row r="11" spans="1:11" s="125" customFormat="1" ht="12.75">
      <c r="A11" s="681" t="str">
        <f>'C5 - per problem drug user'!A18</f>
        <v>Clackmannanshire</v>
      </c>
      <c r="B11" s="690">
        <f>'C5 - per problem drug user'!J18</f>
        <v>12.131147540983607</v>
      </c>
      <c r="C11" s="690">
        <f>'C5 - per problem drug user'!L18</f>
        <v>9.3670886075949369</v>
      </c>
      <c r="D11" s="690">
        <f>'C5 - per problem drug user'!M18</f>
        <v>18.048780487804876</v>
      </c>
      <c r="E11" s="681"/>
      <c r="F11" s="690">
        <f t="shared" si="0"/>
        <v>2.7640589333886698</v>
      </c>
      <c r="G11" s="690">
        <f t="shared" si="1"/>
        <v>5.9176329468212696</v>
      </c>
      <c r="H11" s="366"/>
    </row>
    <row r="12" spans="1:11" s="125" customFormat="1" ht="12.75">
      <c r="A12" s="681" t="str">
        <f>'C5 - per problem drug user'!A19</f>
        <v>Dumfries &amp; Galloway</v>
      </c>
      <c r="B12" s="690">
        <f>'C5 - per problem drug user'!J19</f>
        <v>13.272727272727273</v>
      </c>
      <c r="C12" s="690">
        <f>'C5 - per problem drug user'!L19</f>
        <v>11.23076923076923</v>
      </c>
      <c r="D12" s="690">
        <f>'C5 - per problem drug user'!M19</f>
        <v>15.531914893617021</v>
      </c>
      <c r="E12" s="681"/>
      <c r="F12" s="690">
        <f t="shared" si="0"/>
        <v>2.0419580419580434</v>
      </c>
      <c r="G12" s="690">
        <f t="shared" si="1"/>
        <v>2.2591876208897474</v>
      </c>
      <c r="H12" s="366"/>
    </row>
    <row r="13" spans="1:11" s="125" customFormat="1" ht="12.75">
      <c r="A13" s="681" t="str">
        <f>'C5 - per problem drug user'!A20</f>
        <v>Dundee City</v>
      </c>
      <c r="B13" s="690">
        <f>'C5 - per problem drug user'!J20</f>
        <v>16.173913043478262</v>
      </c>
      <c r="C13" s="690">
        <f>'C5 - per problem drug user'!L20</f>
        <v>15.5</v>
      </c>
      <c r="D13" s="690">
        <f>'C5 - per problem drug user'!M20</f>
        <v>16.90909090909091</v>
      </c>
      <c r="E13" s="681"/>
      <c r="F13" s="690">
        <f t="shared" si="0"/>
        <v>0.67391304347826164</v>
      </c>
      <c r="G13" s="690">
        <f t="shared" si="1"/>
        <v>0.73517786561264842</v>
      </c>
      <c r="H13" s="366"/>
    </row>
    <row r="14" spans="1:11" s="125" customFormat="1" ht="12.75">
      <c r="A14" s="681" t="str">
        <f>'C5 - per problem drug user'!A21</f>
        <v>East Ayrshire</v>
      </c>
      <c r="B14" s="690">
        <f>'C5 - per problem drug user'!J21</f>
        <v>12</v>
      </c>
      <c r="C14" s="690">
        <f>'C5 - per problem drug user'!L21</f>
        <v>10.666666666666666</v>
      </c>
      <c r="D14" s="690">
        <f>'C5 - per problem drug user'!M21</f>
        <v>12.8</v>
      </c>
      <c r="E14" s="681"/>
      <c r="F14" s="690">
        <f t="shared" si="0"/>
        <v>1.3333333333333339</v>
      </c>
      <c r="G14" s="690">
        <f t="shared" si="1"/>
        <v>0.80000000000000071</v>
      </c>
      <c r="H14" s="366"/>
    </row>
    <row r="15" spans="1:11" s="125" customFormat="1" ht="12.75">
      <c r="A15" s="681" t="str">
        <f>'C5 - per problem drug user'!A22</f>
        <v>East Dunbartonshire</v>
      </c>
      <c r="B15" s="690">
        <f>'C5 - per problem drug user'!J22</f>
        <v>8.169014084507042</v>
      </c>
      <c r="C15" s="690">
        <f>'C5 - per problem drug user'!L22</f>
        <v>7.6315789473684212</v>
      </c>
      <c r="D15" s="690">
        <f>'C5 - per problem drug user'!M22</f>
        <v>12.083333333333334</v>
      </c>
      <c r="E15" s="681"/>
      <c r="F15" s="690">
        <f t="shared" si="0"/>
        <v>0.53743513713862079</v>
      </c>
      <c r="G15" s="690">
        <f t="shared" si="1"/>
        <v>3.9143192488262919</v>
      </c>
      <c r="H15" s="366"/>
    </row>
    <row r="16" spans="1:11" s="125" customFormat="1" ht="12.75">
      <c r="A16" s="681" t="str">
        <f>'C5 - per problem drug user'!A23</f>
        <v>East Lothian</v>
      </c>
      <c r="B16" s="690">
        <f>'C5 - per problem drug user'!J23</f>
        <v>11.304347826086957</v>
      </c>
      <c r="C16" s="690">
        <f>'C5 - per problem drug user'!L23</f>
        <v>9.454545454545455</v>
      </c>
      <c r="D16" s="690">
        <f>'C5 - per problem drug user'!M23</f>
        <v>13.164556962025317</v>
      </c>
      <c r="E16" s="681"/>
      <c r="F16" s="690">
        <f t="shared" si="0"/>
        <v>1.849802371541502</v>
      </c>
      <c r="G16" s="690">
        <f t="shared" si="1"/>
        <v>1.8602091359383603</v>
      </c>
      <c r="H16" s="366"/>
    </row>
    <row r="17" spans="1:8" s="125" customFormat="1" ht="12.75">
      <c r="A17" s="681" t="str">
        <f>'C5 - per problem drug user'!A24</f>
        <v>East Renfrewshire</v>
      </c>
      <c r="B17" s="690">
        <f>'C5 - per problem drug user'!J24</f>
        <v>6.25</v>
      </c>
      <c r="C17" s="690">
        <f>'C5 - per problem drug user'!L24</f>
        <v>4.166666666666667</v>
      </c>
      <c r="D17" s="690">
        <f>'C5 - per problem drug user'!M24</f>
        <v>8.1967213114754092</v>
      </c>
      <c r="E17" s="681"/>
      <c r="F17" s="690">
        <f t="shared" si="0"/>
        <v>2.083333333333333</v>
      </c>
      <c r="G17" s="690">
        <f t="shared" si="1"/>
        <v>1.9467213114754092</v>
      </c>
      <c r="H17" s="366"/>
    </row>
    <row r="18" spans="1:8" s="125" customFormat="1" ht="12.75">
      <c r="A18" s="681" t="str">
        <f>'C5 - per problem drug user'!A25</f>
        <v>Falkirk</v>
      </c>
      <c r="B18" s="690">
        <f>'C5 - per problem drug user'!J25</f>
        <v>13.333333333333334</v>
      </c>
      <c r="C18" s="690">
        <f>'C5 - per problem drug user'!L25</f>
        <v>11.428571428571429</v>
      </c>
      <c r="D18" s="690">
        <f>'C5 - per problem drug user'!M25</f>
        <v>14.545454545454545</v>
      </c>
      <c r="E18" s="681"/>
      <c r="F18" s="690">
        <f t="shared" si="0"/>
        <v>1.9047619047619051</v>
      </c>
      <c r="G18" s="690">
        <f t="shared" si="1"/>
        <v>1.212121212121211</v>
      </c>
      <c r="H18" s="366"/>
    </row>
    <row r="19" spans="1:8" s="125" customFormat="1" ht="12.75">
      <c r="A19" s="681" t="str">
        <f>'C5 - per problem drug user'!A26</f>
        <v>Fife</v>
      </c>
      <c r="B19" s="690">
        <f>'C5 - per problem drug user'!J26</f>
        <v>17.142857142857142</v>
      </c>
      <c r="C19" s="690">
        <f>'C5 - per problem drug user'!L26</f>
        <v>15.483870967741936</v>
      </c>
      <c r="D19" s="690">
        <f>'C5 - per problem drug user'!M26</f>
        <v>19.2</v>
      </c>
      <c r="E19" s="681"/>
      <c r="F19" s="690">
        <f t="shared" si="0"/>
        <v>1.6589861751152064</v>
      </c>
      <c r="G19" s="690">
        <f t="shared" si="1"/>
        <v>2.0571428571428569</v>
      </c>
      <c r="H19" s="366"/>
    </row>
    <row r="20" spans="1:8" s="125" customFormat="1" ht="12.75">
      <c r="A20" s="681" t="str">
        <f>'C5 - per problem drug user'!A27</f>
        <v>Glasgow City</v>
      </c>
      <c r="B20" s="690">
        <f>'C5 - per problem drug user'!J27</f>
        <v>12.369747899159664</v>
      </c>
      <c r="C20" s="690">
        <f>'C5 - per problem drug user'!L27</f>
        <v>11.5</v>
      </c>
      <c r="D20" s="690">
        <f>'C5 - per problem drug user'!M27</f>
        <v>13.261261261261261</v>
      </c>
      <c r="E20" s="681"/>
      <c r="F20" s="690">
        <f t="shared" si="0"/>
        <v>0.86974789915966433</v>
      </c>
      <c r="G20" s="690">
        <f t="shared" si="1"/>
        <v>0.89151336210159648</v>
      </c>
      <c r="H20" s="366"/>
    </row>
    <row r="21" spans="1:8" s="125" customFormat="1" ht="12.75">
      <c r="A21" s="681" t="str">
        <f>'C5 - per problem drug user'!A28</f>
        <v>Highland</v>
      </c>
      <c r="B21" s="690">
        <f>'C5 - per problem drug user'!J28</f>
        <v>13.857142857142858</v>
      </c>
      <c r="C21" s="690">
        <f>'C5 - per problem drug user'!L28</f>
        <v>12.933333333333334</v>
      </c>
      <c r="D21" s="690">
        <f>'C5 - per problem drug user'!M28</f>
        <v>16.166666666666668</v>
      </c>
      <c r="E21" s="681"/>
      <c r="F21" s="690">
        <f t="shared" si="0"/>
        <v>0.92380952380952408</v>
      </c>
      <c r="G21" s="690">
        <f t="shared" si="1"/>
        <v>2.3095238095238102</v>
      </c>
      <c r="H21" s="366"/>
    </row>
    <row r="22" spans="1:8" s="125" customFormat="1" ht="12.75">
      <c r="A22" s="681" t="str">
        <f>'C5 - per problem drug user'!A29</f>
        <v>Inverclyde</v>
      </c>
      <c r="B22" s="690">
        <f>'C5 - per problem drug user'!J29</f>
        <v>11.466666666666667</v>
      </c>
      <c r="C22" s="690">
        <f>'C5 - per problem drug user'!L29</f>
        <v>10.117647058823529</v>
      </c>
      <c r="D22" s="690">
        <f>'C5 - per problem drug user'!M29</f>
        <v>13.23076923076923</v>
      </c>
      <c r="E22" s="681"/>
      <c r="F22" s="690">
        <f t="shared" si="0"/>
        <v>1.3490196078431378</v>
      </c>
      <c r="G22" s="690">
        <f t="shared" si="1"/>
        <v>1.7641025641025632</v>
      </c>
      <c r="H22" s="366"/>
    </row>
    <row r="23" spans="1:8" s="125" customFormat="1" ht="12.75">
      <c r="A23" s="681" t="str">
        <f>'C5 - per problem drug user'!A30</f>
        <v>Midlothian</v>
      </c>
      <c r="B23" s="690">
        <f>'C5 - per problem drug user'!J30</f>
        <v>12.631578947368421</v>
      </c>
      <c r="C23" s="690">
        <f>'C5 - per problem drug user'!L30</f>
        <v>9.8969072164948457</v>
      </c>
      <c r="D23" s="690">
        <f>'C5 - per problem drug user'!M30</f>
        <v>14.76923076923077</v>
      </c>
      <c r="E23" s="681"/>
      <c r="F23" s="690">
        <f t="shared" si="0"/>
        <v>2.7346717308735755</v>
      </c>
      <c r="G23" s="690">
        <f t="shared" si="1"/>
        <v>2.1376518218623488</v>
      </c>
      <c r="H23" s="366"/>
    </row>
    <row r="24" spans="1:8" s="125" customFormat="1" ht="12.75">
      <c r="A24" s="681" t="str">
        <f>'C5 - per problem drug user'!A31</f>
        <v>Moray</v>
      </c>
      <c r="B24" s="690">
        <f>'C5 - per problem drug user'!J31</f>
        <v>25.185185185185187</v>
      </c>
      <c r="C24" s="690">
        <f>'C5 - per problem drug user'!L31</f>
        <v>19.428571428571427</v>
      </c>
      <c r="D24" s="690">
        <f>'C5 - per problem drug user'!M31</f>
        <v>32.38095238095238</v>
      </c>
      <c r="E24" s="681"/>
      <c r="F24" s="690">
        <f t="shared" si="0"/>
        <v>5.7566137566137598</v>
      </c>
      <c r="G24" s="690">
        <f t="shared" si="1"/>
        <v>7.1957671957671927</v>
      </c>
      <c r="H24" s="366"/>
    </row>
    <row r="25" spans="1:8" s="634" customFormat="1" ht="12.75">
      <c r="A25" s="681" t="str">
        <f>'C5 - per problem drug user'!A32</f>
        <v>Na h-Eileanan Siar</v>
      </c>
      <c r="B25" s="690">
        <f>'C5 - per problem drug user'!J32</f>
        <v>32</v>
      </c>
      <c r="C25" s="690">
        <f>'C5 - per problem drug user'!L32</f>
        <v>22.857142857142858</v>
      </c>
      <c r="D25" s="690">
        <f>'C5 - per problem drug user'!M32</f>
        <v>40</v>
      </c>
      <c r="E25" s="681"/>
      <c r="F25" s="690">
        <f>B25-C25</f>
        <v>9.1428571428571423</v>
      </c>
      <c r="G25" s="690">
        <f>D25-B25</f>
        <v>8</v>
      </c>
      <c r="H25" s="636"/>
    </row>
    <row r="26" spans="1:8" s="125" customFormat="1" ht="12.75">
      <c r="A26" s="681" t="str">
        <f>'C5 - per problem drug user'!A33</f>
        <v>North Ayrshire</v>
      </c>
      <c r="B26" s="690">
        <f>'C5 - per problem drug user'!J33</f>
        <v>12.25</v>
      </c>
      <c r="C26" s="690">
        <f>'C5 - per problem drug user'!L33</f>
        <v>10.888888888888889</v>
      </c>
      <c r="D26" s="690">
        <f>'C5 - per problem drug user'!M33</f>
        <v>13.066666666666666</v>
      </c>
      <c r="E26" s="681"/>
      <c r="F26" s="690">
        <f t="shared" si="0"/>
        <v>1.3611111111111107</v>
      </c>
      <c r="G26" s="690">
        <f t="shared" si="1"/>
        <v>0.81666666666666643</v>
      </c>
      <c r="H26" s="366"/>
    </row>
    <row r="27" spans="1:8" s="125" customFormat="1" ht="12.75">
      <c r="A27" s="681" t="str">
        <f>'C5 - per problem drug user'!A34</f>
        <v>North Lanarkshire</v>
      </c>
      <c r="B27" s="690">
        <f>'C5 - per problem drug user'!J34</f>
        <v>11.944444444444445</v>
      </c>
      <c r="C27" s="690">
        <f>'C5 - per problem drug user'!L34</f>
        <v>10.487804878048781</v>
      </c>
      <c r="D27" s="690">
        <f>'C5 - per problem drug user'!M34</f>
        <v>13.030303030303031</v>
      </c>
      <c r="E27" s="681"/>
      <c r="F27" s="690">
        <f t="shared" si="0"/>
        <v>1.4566395663956637</v>
      </c>
      <c r="G27" s="690">
        <f t="shared" si="1"/>
        <v>1.0858585858585865</v>
      </c>
      <c r="H27" s="366"/>
    </row>
    <row r="28" spans="1:8" s="352" customFormat="1" ht="12.75">
      <c r="A28" s="681" t="str">
        <f>'C5 - per problem drug user'!A35</f>
        <v>Orkney Islands</v>
      </c>
      <c r="B28" s="690">
        <f>'C5 - per problem drug user'!J35</f>
        <v>26.666666666666668</v>
      </c>
      <c r="C28" s="690">
        <f>'C5 - per problem drug user'!L35</f>
        <v>16</v>
      </c>
      <c r="D28" s="690">
        <f>'C5 - per problem drug user'!M35</f>
        <v>40</v>
      </c>
      <c r="E28" s="681"/>
      <c r="F28" s="690">
        <f t="shared" ref="F28" si="2">B28-C28</f>
        <v>10.666666666666668</v>
      </c>
      <c r="G28" s="690">
        <f t="shared" ref="G28" si="3">D28-B28</f>
        <v>13.333333333333332</v>
      </c>
      <c r="H28" s="366"/>
    </row>
    <row r="29" spans="1:8" s="125" customFormat="1" ht="12.75">
      <c r="A29" s="681" t="str">
        <f>'C5 - per problem drug user'!A36</f>
        <v>Perth &amp; Kinross</v>
      </c>
      <c r="B29" s="690">
        <f>'C5 - per problem drug user'!J36</f>
        <v>6.9333333333333336</v>
      </c>
      <c r="C29" s="690">
        <f>'C5 - per problem drug user'!L36</f>
        <v>5.7777777777777777</v>
      </c>
      <c r="D29" s="690">
        <f>'C5 - per problem drug user'!M36</f>
        <v>8</v>
      </c>
      <c r="E29" s="681"/>
      <c r="F29" s="690">
        <f t="shared" si="0"/>
        <v>1.1555555555555559</v>
      </c>
      <c r="G29" s="690">
        <f t="shared" si="1"/>
        <v>1.0666666666666664</v>
      </c>
      <c r="H29" s="366"/>
    </row>
    <row r="30" spans="1:8" s="125" customFormat="1" ht="12.75">
      <c r="A30" s="681" t="str">
        <f>'C5 - per problem drug user'!A37</f>
        <v>Renfrewshire</v>
      </c>
      <c r="B30" s="690">
        <f>'C5 - per problem drug user'!J37</f>
        <v>10.518518518518519</v>
      </c>
      <c r="C30" s="690">
        <f>'C5 - per problem drug user'!L37</f>
        <v>8.875</v>
      </c>
      <c r="D30" s="690">
        <f>'C5 - per problem drug user'!M37</f>
        <v>11.833333333333334</v>
      </c>
      <c r="E30" s="681"/>
      <c r="F30" s="690">
        <f t="shared" si="0"/>
        <v>1.643518518518519</v>
      </c>
      <c r="G30" s="690">
        <f t="shared" si="1"/>
        <v>1.3148148148148149</v>
      </c>
      <c r="H30" s="366"/>
    </row>
    <row r="31" spans="1:8" s="125" customFormat="1" ht="12.75">
      <c r="A31" s="681" t="str">
        <f>'C5 - per problem drug user'!A38</f>
        <v>Scottish Borders</v>
      </c>
      <c r="B31" s="690">
        <f>'C5 - per problem drug user'!J38</f>
        <v>21.568627450980394</v>
      </c>
      <c r="C31" s="690">
        <f>'C5 - per problem drug user'!L38</f>
        <v>18.333333333333332</v>
      </c>
      <c r="D31" s="690">
        <f>'C5 - per problem drug user'!M38</f>
        <v>24.444444444444443</v>
      </c>
      <c r="E31" s="681"/>
      <c r="F31" s="690">
        <f t="shared" si="0"/>
        <v>3.2352941176470615</v>
      </c>
      <c r="G31" s="690">
        <f t="shared" si="1"/>
        <v>2.8758169934640492</v>
      </c>
      <c r="H31" s="366"/>
    </row>
    <row r="32" spans="1:8" s="125" customFormat="1" ht="12.75">
      <c r="A32" s="681" t="str">
        <f>'C5 - per problem drug user'!A39</f>
        <v>Shetland Islands</v>
      </c>
      <c r="B32" s="690">
        <f>'C5 - per problem drug user'!J39</f>
        <v>9.4117647058823533</v>
      </c>
      <c r="C32" s="690">
        <f>'C5 - per problem drug user'!L39</f>
        <v>6.1538461538461542</v>
      </c>
      <c r="D32" s="690">
        <f>'C5 - per problem drug user'!M39</f>
        <v>13.333333333333334</v>
      </c>
      <c r="E32" s="681"/>
      <c r="F32" s="690">
        <f t="shared" si="0"/>
        <v>3.2579185520361991</v>
      </c>
      <c r="G32" s="690">
        <f t="shared" si="1"/>
        <v>3.9215686274509807</v>
      </c>
      <c r="H32" s="366"/>
    </row>
    <row r="33" spans="1:8" s="125" customFormat="1" ht="12.75">
      <c r="A33" s="681" t="str">
        <f>'C5 - per problem drug user'!A40</f>
        <v>South Ayrshire</v>
      </c>
      <c r="B33" s="690">
        <f>'C5 - per problem drug user'!J40</f>
        <v>15.74468085106383</v>
      </c>
      <c r="C33" s="690">
        <f>'C5 - per problem drug user'!L40</f>
        <v>13.454545454545455</v>
      </c>
      <c r="D33" s="690">
        <f>'C5 - per problem drug user'!M40</f>
        <v>17.411764705882351</v>
      </c>
      <c r="E33" s="681"/>
      <c r="F33" s="690">
        <f t="shared" si="0"/>
        <v>2.2901353965183748</v>
      </c>
      <c r="G33" s="690">
        <f t="shared" si="1"/>
        <v>1.6670838548185216</v>
      </c>
      <c r="H33" s="366"/>
    </row>
    <row r="34" spans="1:8" s="125" customFormat="1" ht="12.75">
      <c r="A34" s="681" t="str">
        <f>'C5 - per problem drug user'!A41</f>
        <v>South Lanarkshire</v>
      </c>
      <c r="B34" s="690">
        <f>'C5 - per problem drug user'!J41</f>
        <v>10.75</v>
      </c>
      <c r="C34" s="690">
        <f>'C5 - per problem drug user'!L41</f>
        <v>9.1489361702127656</v>
      </c>
      <c r="D34" s="690">
        <f>'C5 - per problem drug user'!M41</f>
        <v>11.944444444444445</v>
      </c>
      <c r="E34" s="681"/>
      <c r="F34" s="690">
        <f t="shared" si="0"/>
        <v>1.6010638297872344</v>
      </c>
      <c r="G34" s="690">
        <f t="shared" si="1"/>
        <v>1.1944444444444446</v>
      </c>
      <c r="H34" s="366"/>
    </row>
    <row r="35" spans="1:8" s="125" customFormat="1" ht="12.75">
      <c r="A35" s="681" t="str">
        <f>'C5 - per problem drug user'!A42</f>
        <v>Stirling</v>
      </c>
      <c r="B35" s="690">
        <f>'C5 - per problem drug user'!J42</f>
        <v>10</v>
      </c>
      <c r="C35" s="690">
        <f>'C5 - per problem drug user'!L42</f>
        <v>7.6923076923076925</v>
      </c>
      <c r="D35" s="690">
        <f>'C5 - per problem drug user'!M42</f>
        <v>11.904761904761905</v>
      </c>
      <c r="E35" s="681"/>
      <c r="F35" s="690">
        <f t="shared" si="0"/>
        <v>2.3076923076923075</v>
      </c>
      <c r="G35" s="690">
        <f t="shared" si="1"/>
        <v>1.9047619047619051</v>
      </c>
      <c r="H35" s="366"/>
    </row>
    <row r="36" spans="1:8" s="125" customFormat="1" ht="12.75">
      <c r="A36" s="681" t="str">
        <f>'C5 - per problem drug user'!A43</f>
        <v>West Dunbartonshire</v>
      </c>
      <c r="B36" s="690">
        <f>'C5 - per problem drug user'!J43</f>
        <v>12.181818181818182</v>
      </c>
      <c r="C36" s="690">
        <f>'C5 - per problem drug user'!L43</f>
        <v>9.5714285714285712</v>
      </c>
      <c r="D36" s="690">
        <f>'C5 - per problem drug user'!M43</f>
        <v>14.25531914893617</v>
      </c>
      <c r="E36" s="681"/>
      <c r="F36" s="690">
        <f t="shared" si="0"/>
        <v>2.6103896103896105</v>
      </c>
      <c r="G36" s="690">
        <f t="shared" si="1"/>
        <v>2.0735009671179885</v>
      </c>
      <c r="H36" s="366"/>
    </row>
    <row r="37" spans="1:8" s="125" customFormat="1" ht="12.75">
      <c r="A37" s="681" t="str">
        <f>'C5 - per problem drug user'!A44</f>
        <v>West Lothian</v>
      </c>
      <c r="B37" s="690">
        <f>'C5 - per problem drug user'!J44</f>
        <v>12.615384615384615</v>
      </c>
      <c r="C37" s="690">
        <f>'C5 - per problem drug user'!L44</f>
        <v>11.714285714285714</v>
      </c>
      <c r="D37" s="690">
        <f>'C5 - per problem drug user'!M44</f>
        <v>14.909090909090908</v>
      </c>
      <c r="E37" s="681"/>
      <c r="F37" s="690">
        <f t="shared" si="0"/>
        <v>0.90109890109890145</v>
      </c>
      <c r="G37" s="690">
        <f t="shared" si="1"/>
        <v>2.2937062937062933</v>
      </c>
      <c r="H37" s="366"/>
    </row>
    <row r="39" spans="1:8">
      <c r="A39" s="416" t="s">
        <v>704</v>
      </c>
    </row>
  </sheetData>
  <mergeCells count="5">
    <mergeCell ref="A3:D3"/>
    <mergeCell ref="F3:H3"/>
    <mergeCell ref="I1:K1"/>
    <mergeCell ref="A1:D1"/>
    <mergeCell ref="F1:G1"/>
  </mergeCells>
  <phoneticPr fontId="36" type="noConversion"/>
  <hyperlinks>
    <hyperlink ref="F1" location="Contents!A1" display="back to contents"/>
  </hyperlinks>
  <pageMargins left="0.75" right="0.75" top="1" bottom="1"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51"/>
  <sheetViews>
    <sheetView showGridLines="0" zoomScaleNormal="100" workbookViewId="0">
      <selection sqref="A1:D1"/>
    </sheetView>
  </sheetViews>
  <sheetFormatPr defaultRowHeight="11.25"/>
  <cols>
    <col min="2" max="4" width="20.83203125" customWidth="1"/>
  </cols>
  <sheetData>
    <row r="1" spans="1:7" ht="18" customHeight="1">
      <c r="A1" s="1196" t="s">
        <v>567</v>
      </c>
      <c r="B1" s="1196"/>
      <c r="C1" s="1196"/>
      <c r="D1" s="1196"/>
      <c r="F1" s="1013" t="s">
        <v>1376</v>
      </c>
      <c r="G1" s="1013"/>
    </row>
    <row r="2" spans="1:7" ht="15" customHeight="1"/>
    <row r="3" spans="1:7" ht="11.25" customHeight="1">
      <c r="D3" s="1198" t="str">
        <f>'X - different definitions'!J5</f>
        <v>European Monitoring Centre for Drugs and Drug Addiction 'general mortality register' definition 2</v>
      </c>
    </row>
    <row r="4" spans="1:7" s="697" customFormat="1" ht="11.25" customHeight="1">
      <c r="D4" s="1198"/>
    </row>
    <row r="5" spans="1:7" s="697" customFormat="1" ht="11.25" customHeight="1">
      <c r="B5" s="1198" t="str">
        <f>'X - different definitions'!H5</f>
        <v>this paper (based on UK Drug Strategy 'baseline' definition)</v>
      </c>
      <c r="C5" s="1198" t="str">
        <f>'X - different definitions'!I5</f>
        <v>Office for National Statistics 'wide' definition</v>
      </c>
      <c r="D5" s="1198"/>
    </row>
    <row r="6" spans="1:7" s="697" customFormat="1" ht="11.25" customHeight="1">
      <c r="B6" s="1198"/>
      <c r="C6" s="1198"/>
      <c r="D6" s="1198"/>
    </row>
    <row r="7" spans="1:7" ht="11.25" customHeight="1">
      <c r="B7" s="1198"/>
      <c r="C7" s="1198"/>
      <c r="D7" s="1198"/>
    </row>
    <row r="8" spans="1:7" ht="11.25" customHeight="1">
      <c r="A8" s="255"/>
      <c r="B8" s="1198"/>
      <c r="C8" s="1198"/>
      <c r="D8" s="1198"/>
    </row>
    <row r="9" spans="1:7" ht="12.75">
      <c r="A9" s="680">
        <f>'X - different definitions'!A13</f>
        <v>1979</v>
      </c>
      <c r="B9" s="685"/>
      <c r="C9" s="685">
        <f>'X - different definitions'!I13</f>
        <v>65.147205780613419</v>
      </c>
      <c r="D9" s="685"/>
    </row>
    <row r="10" spans="1:7" ht="12.75">
      <c r="A10" s="680">
        <f>'X - different definitions'!A14</f>
        <v>1980</v>
      </c>
      <c r="B10" s="685"/>
      <c r="C10" s="685">
        <f>'X - different definitions'!I14</f>
        <v>58.915265985097903</v>
      </c>
      <c r="D10" s="685"/>
    </row>
    <row r="11" spans="1:7" ht="12.75">
      <c r="A11" s="680">
        <f>'X - different definitions'!A15</f>
        <v>1981</v>
      </c>
      <c r="B11" s="685"/>
      <c r="C11" s="685">
        <f>'X - different definitions'!I15</f>
        <v>59.264121076406319</v>
      </c>
      <c r="D11" s="685"/>
    </row>
    <row r="12" spans="1:7" ht="12.75">
      <c r="A12" s="680">
        <f>'X - different definitions'!A16</f>
        <v>1982</v>
      </c>
      <c r="B12" s="685"/>
      <c r="C12" s="685">
        <f>'X - different definitions'!I16</f>
        <v>51.31144303268055</v>
      </c>
      <c r="D12" s="685"/>
    </row>
    <row r="13" spans="1:7" ht="12.75">
      <c r="A13" s="680">
        <f>'X - different definitions'!A17</f>
        <v>1983</v>
      </c>
      <c r="B13" s="685"/>
      <c r="C13" s="685">
        <f>'X - different definitions'!I17</f>
        <v>41.180081272386815</v>
      </c>
      <c r="D13" s="685"/>
    </row>
    <row r="14" spans="1:7" ht="12.75">
      <c r="A14" s="680">
        <f>'X - different definitions'!A18</f>
        <v>1984</v>
      </c>
      <c r="B14" s="685"/>
      <c r="C14" s="685">
        <f>'X - different definitions'!I18</f>
        <v>39.113581169437701</v>
      </c>
      <c r="D14" s="685"/>
    </row>
    <row r="15" spans="1:7" ht="12.75">
      <c r="A15" s="680">
        <f>'X - different definitions'!A19</f>
        <v>1985</v>
      </c>
      <c r="B15" s="685"/>
      <c r="C15" s="685">
        <f>'X - different definitions'!I19</f>
        <v>47.192900003705226</v>
      </c>
      <c r="D15" s="685"/>
    </row>
    <row r="16" spans="1:7" ht="12.75">
      <c r="A16" s="680">
        <f>'X - different definitions'!A20</f>
        <v>1986</v>
      </c>
      <c r="B16" s="685"/>
      <c r="C16" s="685">
        <f>'X - different definitions'!I20</f>
        <v>43.624896317510995</v>
      </c>
      <c r="D16" s="685"/>
    </row>
    <row r="17" spans="1:4" ht="12.75">
      <c r="A17" s="680">
        <f>'X - different definitions'!A21</f>
        <v>1987</v>
      </c>
      <c r="B17" s="685"/>
      <c r="C17" s="685">
        <f>'X - different definitions'!I21</f>
        <v>49.029029107554003</v>
      </c>
      <c r="D17" s="685"/>
    </row>
    <row r="18" spans="1:4" ht="12.75">
      <c r="A18" s="680">
        <f>'X - different definitions'!A22</f>
        <v>1988</v>
      </c>
      <c r="B18" s="685"/>
      <c r="C18" s="685">
        <f>'X - different definitions'!I22</f>
        <v>46.874015251780428</v>
      </c>
      <c r="D18" s="685"/>
    </row>
    <row r="19" spans="1:4" ht="12.75">
      <c r="A19" s="680">
        <f>'X - different definitions'!A23</f>
        <v>1989</v>
      </c>
      <c r="B19" s="685"/>
      <c r="C19" s="685">
        <f>'X - different definitions'!I23</f>
        <v>51.987026873748327</v>
      </c>
      <c r="D19" s="685"/>
    </row>
    <row r="20" spans="1:4" ht="12.75">
      <c r="A20" s="680">
        <f>'X - different definitions'!A24</f>
        <v>1990</v>
      </c>
      <c r="B20" s="685"/>
      <c r="C20" s="685">
        <f>'X - different definitions'!I24</f>
        <v>54.120328185670118</v>
      </c>
      <c r="D20" s="685"/>
    </row>
    <row r="21" spans="1:4" ht="12.75">
      <c r="A21" s="680">
        <f>'X - different definitions'!A25</f>
        <v>1991</v>
      </c>
      <c r="B21" s="685"/>
      <c r="C21" s="685">
        <f>'X - different definitions'!I25</f>
        <v>54.098396130095821</v>
      </c>
      <c r="D21" s="685"/>
    </row>
    <row r="22" spans="1:4" ht="12.75">
      <c r="A22" s="680">
        <f>'X - different definitions'!A26</f>
        <v>1992</v>
      </c>
      <c r="B22" s="685"/>
      <c r="C22" s="685">
        <f>'X - different definitions'!I26</f>
        <v>61.152819125298393</v>
      </c>
      <c r="D22" s="685"/>
    </row>
    <row r="23" spans="1:4" ht="12.75">
      <c r="A23" s="680">
        <f>'X - different definitions'!A27</f>
        <v>1993</v>
      </c>
      <c r="B23" s="685"/>
      <c r="C23" s="685">
        <f>'X - different definitions'!I27</f>
        <v>73.049174662147564</v>
      </c>
      <c r="D23" s="685"/>
    </row>
    <row r="24" spans="1:4" ht="12.75">
      <c r="A24" s="680">
        <f>'X - different definitions'!A28</f>
        <v>1994</v>
      </c>
      <c r="B24" s="685"/>
      <c r="C24" s="685">
        <f>'X - different definitions'!I28</f>
        <v>82.709257361025905</v>
      </c>
      <c r="D24" s="685"/>
    </row>
    <row r="25" spans="1:4" ht="12.75">
      <c r="A25" s="680">
        <f>'X - different definitions'!A29</f>
        <v>1995</v>
      </c>
      <c r="B25" s="685"/>
      <c r="C25" s="685">
        <f>'X - different definitions'!I29</f>
        <v>83.469019474145171</v>
      </c>
      <c r="D25" s="685"/>
    </row>
    <row r="26" spans="1:4" ht="12.75">
      <c r="A26" s="680">
        <f>'X - different definitions'!A30</f>
        <v>1996</v>
      </c>
      <c r="B26" s="685">
        <f>'X - different definitions'!H30</f>
        <v>47.916515291063376</v>
      </c>
      <c r="C26" s="685">
        <f>'X - different definitions'!I30</f>
        <v>90.334414073316196</v>
      </c>
      <c r="D26" s="685">
        <f>'X - different definitions'!J30</f>
        <v>40.846865494021237</v>
      </c>
    </row>
    <row r="27" spans="1:4" ht="12.75">
      <c r="A27" s="680">
        <f>'X - different definitions'!A31</f>
        <v>1997</v>
      </c>
      <c r="B27" s="685">
        <f>'X - different definitions'!H31</f>
        <v>44.065515979651174</v>
      </c>
      <c r="C27" s="685">
        <f>'X - different definitions'!I31</f>
        <v>87.934310905821761</v>
      </c>
      <c r="D27" s="685">
        <f>'X - different definitions'!J31</f>
        <v>36.983558054350091</v>
      </c>
    </row>
    <row r="28" spans="1:4" ht="12.75">
      <c r="A28" s="680">
        <f>'X - different definitions'!A32</f>
        <v>1998</v>
      </c>
      <c r="B28" s="685">
        <f>'X - different definitions'!H32</f>
        <v>49.044035240798337</v>
      </c>
      <c r="C28" s="685">
        <f>'X - different definitions'!I32</f>
        <v>88.436834630997794</v>
      </c>
      <c r="D28" s="685">
        <f>'X - different definitions'!J32</f>
        <v>45.301719298729388</v>
      </c>
    </row>
    <row r="29" spans="1:4" ht="12.75">
      <c r="A29" s="680">
        <f>'X - different definitions'!A33</f>
        <v>1999</v>
      </c>
      <c r="B29" s="685">
        <f>'X - different definitions'!H33</f>
        <v>57.374382633898207</v>
      </c>
      <c r="C29" s="685">
        <f>'X - different definitions'!I33</f>
        <v>97.004110844941295</v>
      </c>
      <c r="D29" s="685">
        <f>'X - different definitions'!J33</f>
        <v>53.628288922406568</v>
      </c>
    </row>
    <row r="30" spans="1:4" ht="12.75">
      <c r="A30" s="680">
        <f>'X - different definitions'!A34</f>
        <v>2000</v>
      </c>
      <c r="B30" s="685">
        <f>'X - different definitions'!H34</f>
        <v>57.673999691878635</v>
      </c>
      <c r="C30" s="685">
        <f>'X - different definitions'!I34</f>
        <v>97.769280299588772</v>
      </c>
      <c r="D30" s="685">
        <f>'X - different definitions'!J34</f>
        <v>63.204383223976585</v>
      </c>
    </row>
    <row r="31" spans="1:4" ht="12.75">
      <c r="A31" s="680">
        <f>'X - different definitions'!A35</f>
        <v>2001</v>
      </c>
      <c r="B31" s="685">
        <f>'X - different definitions'!H35</f>
        <v>65.558232297302638</v>
      </c>
      <c r="C31" s="685">
        <f>'X - different definitions'!I35</f>
        <v>108.8029698669089</v>
      </c>
      <c r="D31" s="685">
        <f>'X - different definitions'!J35</f>
        <v>74.641601832471068</v>
      </c>
    </row>
    <row r="32" spans="1:4" ht="12.75">
      <c r="A32" s="680">
        <f>'X - different definitions'!A36</f>
        <v>2002</v>
      </c>
      <c r="B32" s="685">
        <f>'X - different definitions'!H36</f>
        <v>75.404658507698386</v>
      </c>
      <c r="C32" s="685">
        <f>'X - different definitions'!I36</f>
        <v>111.7252270035531</v>
      </c>
      <c r="D32" s="685">
        <f>'X - different definitions'!J36</f>
        <v>82.313462297670739</v>
      </c>
    </row>
    <row r="33" spans="1:4" ht="12.75">
      <c r="A33" s="680">
        <f>'X - different definitions'!A37</f>
        <v>2003</v>
      </c>
      <c r="B33" s="685">
        <f>'X - different definitions'!H37</f>
        <v>62.543158725461183</v>
      </c>
      <c r="C33" s="685">
        <f>'X - different definitions'!I37</f>
        <v>97.26743612508632</v>
      </c>
      <c r="D33" s="685">
        <f>'X - different definitions'!J37</f>
        <v>65.305317154976819</v>
      </c>
    </row>
    <row r="34" spans="1:4" ht="12.75">
      <c r="A34" s="680">
        <f>'X - different definitions'!A38</f>
        <v>2004</v>
      </c>
      <c r="B34" s="685">
        <f>'X - different definitions'!H38</f>
        <v>70.019471707019648</v>
      </c>
      <c r="C34" s="685">
        <f>'X - different definitions'!I38</f>
        <v>107.38941447200204</v>
      </c>
      <c r="D34" s="685">
        <f>'X - different definitions'!J38</f>
        <v>76.116672894990458</v>
      </c>
    </row>
    <row r="35" spans="1:4" ht="12.75">
      <c r="A35" s="680">
        <f>'X - different definitions'!A39</f>
        <v>2005</v>
      </c>
      <c r="B35" s="685">
        <f>'X - different definitions'!H39</f>
        <v>65.75085123869907</v>
      </c>
      <c r="C35" s="685">
        <f>'X - different definitions'!I39</f>
        <v>93.929787483855819</v>
      </c>
      <c r="D35" s="685">
        <f>'X - different definitions'!J39</f>
        <v>68.881844154827604</v>
      </c>
    </row>
    <row r="36" spans="1:4" ht="12.75">
      <c r="A36" s="680">
        <f>'X - different definitions'!A40</f>
        <v>2006</v>
      </c>
      <c r="B36" s="685">
        <f>'X - different definitions'!H40</f>
        <v>82.018312877459579</v>
      </c>
      <c r="C36" s="685">
        <f>'X - different definitions'!I40</f>
        <v>112.40989674654199</v>
      </c>
      <c r="D36" s="685">
        <f>'X - different definitions'!J40</f>
        <v>80.849405805571791</v>
      </c>
    </row>
    <row r="37" spans="1:4" ht="12.75">
      <c r="A37" s="680">
        <f>'X - different definitions'!A41</f>
        <v>2007</v>
      </c>
      <c r="B37" s="685">
        <f>'X - different definitions'!H41</f>
        <v>88.007736943907162</v>
      </c>
      <c r="C37" s="685">
        <f>'X - different definitions'!I41</f>
        <v>121.85686653771761</v>
      </c>
      <c r="D37" s="685">
        <f>'X - different definitions'!J41</f>
        <v>87.040618955512571</v>
      </c>
    </row>
    <row r="38" spans="1:4" ht="12.75">
      <c r="A38" s="680">
        <f>'X - different definitions'!A42</f>
        <v>2008</v>
      </c>
      <c r="B38" s="685">
        <f>'X - different definitions'!H42</f>
        <v>110.32308904649331</v>
      </c>
      <c r="C38" s="685">
        <f>'X - different definitions'!I42</f>
        <v>141.65177112764036</v>
      </c>
      <c r="D38" s="685">
        <f>'X - different definitions'!J42</f>
        <v>107.44008149301351</v>
      </c>
    </row>
    <row r="39" spans="1:4" ht="12.75">
      <c r="A39" s="680">
        <f>'X - different definitions'!A43</f>
        <v>2009</v>
      </c>
      <c r="B39" s="685">
        <f>'X - different definitions'!H43</f>
        <v>104.16865765782985</v>
      </c>
      <c r="C39" s="685">
        <f>'X - different definitions'!I43</f>
        <v>136.85276859267188</v>
      </c>
      <c r="D39" s="685">
        <f>'X - different definitions'!J43</f>
        <v>102.06617098950667</v>
      </c>
    </row>
    <row r="40" spans="1:4" ht="12.75">
      <c r="A40" s="680">
        <f>'X - different definitions'!A44</f>
        <v>2010</v>
      </c>
      <c r="B40" s="685">
        <f>'X - different definitions'!H44</f>
        <v>92.166774352932237</v>
      </c>
      <c r="C40" s="685">
        <f>'X - different definitions'!I44</f>
        <v>131.50393371593631</v>
      </c>
      <c r="D40" s="685">
        <f>'X - different definitions'!J44</f>
        <v>91.596670594048121</v>
      </c>
    </row>
    <row r="41" spans="1:4" ht="12.75">
      <c r="A41" s="680">
        <f>'X - different definitions'!A45</f>
        <v>2011</v>
      </c>
      <c r="B41" s="685">
        <f>'X - different definitions'!H45</f>
        <v>110.19075831619465</v>
      </c>
      <c r="C41" s="685">
        <f>'X - different definitions'!I45</f>
        <v>141.32342119662636</v>
      </c>
      <c r="D41" s="685">
        <f>'X - different definitions'!J45</f>
        <v>105.28500537745995</v>
      </c>
    </row>
    <row r="42" spans="1:4" ht="12.75">
      <c r="A42" s="680">
        <f>'X - different definitions'!A46</f>
        <v>2012</v>
      </c>
      <c r="B42" s="685">
        <f>'X - different definitions'!H46</f>
        <v>109.34206564287865</v>
      </c>
      <c r="C42" s="685">
        <f>'X - different definitions'!I46</f>
        <v>138.13610358325806</v>
      </c>
      <c r="D42" s="685">
        <f>'X - different definitions'!J46</f>
        <v>103.31978319783198</v>
      </c>
    </row>
    <row r="43" spans="1:4" ht="12.75">
      <c r="A43" s="680">
        <f>'X - different definitions'!A47</f>
        <v>2013</v>
      </c>
      <c r="B43" s="685">
        <f>'X - different definitions'!H47</f>
        <v>98.916981061245934</v>
      </c>
      <c r="C43" s="685">
        <f>'X - different definitions'!I47</f>
        <v>128.57330555399142</v>
      </c>
      <c r="D43" s="685">
        <f>'X - different definitions'!J47</f>
        <v>96.852300242130752</v>
      </c>
    </row>
    <row r="44" spans="1:4" ht="12.75">
      <c r="A44" s="680">
        <f>'X - different definitions'!A48</f>
        <v>2014</v>
      </c>
      <c r="B44" s="685">
        <f>'X - different definitions'!H48</f>
        <v>114.81786221856534</v>
      </c>
      <c r="C44" s="685">
        <f>'X - different definitions'!I48</f>
        <v>138.94083327100009</v>
      </c>
      <c r="D44" s="685">
        <f>'X - different definitions'!J48</f>
        <v>107.33787119455457</v>
      </c>
    </row>
    <row r="45" spans="1:4" ht="12.75">
      <c r="A45" s="680">
        <f>'X - different definitions'!A49</f>
        <v>2015</v>
      </c>
      <c r="B45" s="685">
        <f>'X - different definitions'!H49</f>
        <v>131.39772938767914</v>
      </c>
      <c r="C45" s="685">
        <f>'X - different definitions'!I49</f>
        <v>151.31211613623674</v>
      </c>
      <c r="D45" s="685">
        <f>'X - different definitions'!J49</f>
        <v>118.55574167131957</v>
      </c>
    </row>
    <row r="46" spans="1:4" ht="12.75">
      <c r="A46" s="680">
        <f>'X - different definitions'!A50</f>
        <v>2016</v>
      </c>
      <c r="B46" s="685">
        <f>'X - different definitions'!H50</f>
        <v>160.60095842507448</v>
      </c>
      <c r="C46" s="685">
        <f>'X - different definitions'!I50</f>
        <v>184.46907321405445</v>
      </c>
      <c r="D46" s="685">
        <f>'X - different definitions'!J50</f>
        <v>142.83864044257777</v>
      </c>
    </row>
    <row r="47" spans="1:4" s="697" customFormat="1" ht="12.75">
      <c r="A47" s="734">
        <f>'X - different definitions'!A51</f>
        <v>2017</v>
      </c>
      <c r="B47" s="685">
        <f>'X - different definitions'!H51</f>
        <v>172.17224598141868</v>
      </c>
      <c r="C47" s="685">
        <f>'X - different definitions'!I51</f>
        <v>192.63382981861082</v>
      </c>
      <c r="D47" s="685">
        <f>'X - different definitions'!J51</f>
        <v>152.63235510986581</v>
      </c>
    </row>
    <row r="48" spans="1:4" s="697" customFormat="1" ht="12.75">
      <c r="A48" s="770">
        <f>'X - different definitions'!A52</f>
        <v>2018</v>
      </c>
      <c r="B48" s="685">
        <f>'X - different definitions'!H52</f>
        <v>218.27476508339311</v>
      </c>
      <c r="C48" s="685">
        <f>'X - different definitions'!I52</f>
        <v>241.44462220260752</v>
      </c>
      <c r="D48" s="685">
        <f>'X - different definitions'!J52</f>
        <v>195.65657122892188</v>
      </c>
    </row>
    <row r="49" spans="1:4">
      <c r="A49" s="590"/>
      <c r="B49" s="590"/>
      <c r="C49" s="590"/>
      <c r="D49" s="590"/>
    </row>
    <row r="50" spans="1:4">
      <c r="A50" s="1360" t="s">
        <v>704</v>
      </c>
      <c r="B50" s="1360"/>
      <c r="C50" s="590"/>
      <c r="D50" s="590"/>
    </row>
    <row r="51" spans="1:4">
      <c r="A51" s="590"/>
      <c r="B51" s="590"/>
      <c r="C51" s="590"/>
      <c r="D51" s="590"/>
    </row>
  </sheetData>
  <mergeCells count="6">
    <mergeCell ref="F1:G1"/>
    <mergeCell ref="A50:B50"/>
    <mergeCell ref="A1:D1"/>
    <mergeCell ref="D3:D8"/>
    <mergeCell ref="B5:B8"/>
    <mergeCell ref="C5:C8"/>
  </mergeCells>
  <hyperlinks>
    <hyperlink ref="F1" location="Contents!A1" display="back to contents"/>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29"/>
  <sheetViews>
    <sheetView showGridLines="0" workbookViewId="0">
      <selection sqref="A1:F1"/>
    </sheetView>
  </sheetViews>
  <sheetFormatPr defaultRowHeight="12.75"/>
  <cols>
    <col min="1" max="1" width="6.83203125" style="667" customWidth="1"/>
    <col min="2" max="2" width="19.1640625" style="667" customWidth="1"/>
    <col min="3" max="16384" width="9.33203125" style="667"/>
  </cols>
  <sheetData>
    <row r="1" spans="1:11" s="714" customFormat="1" ht="18" customHeight="1">
      <c r="A1" s="1363" t="s">
        <v>514</v>
      </c>
      <c r="B1" s="1363"/>
      <c r="C1" s="1363"/>
      <c r="D1" s="1363"/>
      <c r="E1" s="1363"/>
      <c r="F1" s="1363"/>
      <c r="H1" s="1013" t="s">
        <v>1376</v>
      </c>
      <c r="I1" s="1013"/>
    </row>
    <row r="2" spans="1:11" ht="15" customHeight="1">
      <c r="A2" s="744"/>
      <c r="B2" s="745"/>
      <c r="C2" s="745"/>
      <c r="D2" s="745"/>
      <c r="E2" s="745"/>
      <c r="F2" s="745"/>
    </row>
    <row r="3" spans="1:11">
      <c r="A3" s="1364" t="s">
        <v>788</v>
      </c>
      <c r="B3" s="1365"/>
      <c r="C3" s="1365"/>
      <c r="D3" s="745"/>
      <c r="E3" s="745"/>
      <c r="F3" s="745"/>
    </row>
    <row r="4" spans="1:11">
      <c r="A4" s="1365"/>
      <c r="B4" s="1365"/>
      <c r="C4" s="1365"/>
      <c r="D4" s="745"/>
      <c r="E4" s="745"/>
      <c r="F4" s="745"/>
    </row>
    <row r="5" spans="1:11">
      <c r="A5" s="1365"/>
      <c r="B5" s="1365"/>
      <c r="C5" s="1365"/>
      <c r="D5" s="745"/>
      <c r="E5" s="745"/>
      <c r="F5" s="745"/>
    </row>
    <row r="6" spans="1:11">
      <c r="A6" s="1365"/>
      <c r="B6" s="1365"/>
      <c r="C6" s="1365"/>
      <c r="D6" s="745"/>
      <c r="E6" s="745"/>
      <c r="F6" s="745"/>
    </row>
    <row r="7" spans="1:11">
      <c r="A7" s="1365"/>
      <c r="B7" s="1365"/>
      <c r="C7" s="1365"/>
      <c r="D7" s="745"/>
      <c r="E7" s="745"/>
      <c r="F7" s="745"/>
    </row>
    <row r="8" spans="1:11">
      <c r="A8" s="745"/>
      <c r="B8" s="745"/>
      <c r="C8" s="745"/>
      <c r="D8" s="745"/>
      <c r="E8" s="745"/>
      <c r="F8" s="745"/>
    </row>
    <row r="9" spans="1:11">
      <c r="A9" s="745"/>
      <c r="B9" s="745">
        <v>754</v>
      </c>
      <c r="C9" s="745"/>
      <c r="D9" s="745"/>
      <c r="E9" s="745"/>
      <c r="F9" s="745"/>
    </row>
    <row r="10" spans="1:11">
      <c r="A10" s="745"/>
      <c r="B10" s="745"/>
      <c r="C10" s="745"/>
      <c r="D10" s="745"/>
      <c r="E10" s="745"/>
      <c r="F10" s="745"/>
    </row>
    <row r="11" spans="1:11">
      <c r="A11" s="745"/>
      <c r="B11" s="745"/>
      <c r="C11" s="745"/>
      <c r="D11" s="745"/>
      <c r="E11" s="745"/>
      <c r="F11" s="745"/>
    </row>
    <row r="12" spans="1:11">
      <c r="A12" s="1366" t="s">
        <v>789</v>
      </c>
      <c r="B12" s="1367"/>
      <c r="C12" s="1367"/>
      <c r="D12" s="745"/>
      <c r="E12" s="745"/>
      <c r="F12" s="745"/>
    </row>
    <row r="13" spans="1:11">
      <c r="A13" s="1368" t="s">
        <v>511</v>
      </c>
      <c r="B13" s="1368"/>
      <c r="C13" s="1368"/>
      <c r="D13" s="1368"/>
      <c r="E13" s="1368"/>
      <c r="F13" s="1368"/>
    </row>
    <row r="14" spans="1:11" s="702" customFormat="1">
      <c r="A14" s="942"/>
      <c r="B14" s="942"/>
      <c r="C14" s="942"/>
      <c r="D14" s="942"/>
      <c r="E14" s="942"/>
      <c r="F14" s="942"/>
    </row>
    <row r="15" spans="1:11">
      <c r="B15" s="1369" t="s">
        <v>790</v>
      </c>
      <c r="C15" s="1369"/>
      <c r="D15" s="1369"/>
      <c r="E15" s="1369"/>
      <c r="F15" s="1369"/>
      <c r="G15" s="1369"/>
      <c r="H15" s="746"/>
      <c r="I15" s="746"/>
      <c r="J15" s="746"/>
      <c r="K15" s="746"/>
    </row>
    <row r="16" spans="1:11" s="702" customFormat="1">
      <c r="B16" s="1369"/>
      <c r="C16" s="1369"/>
      <c r="D16" s="1369"/>
      <c r="E16" s="1369"/>
      <c r="F16" s="1369"/>
      <c r="G16" s="1369"/>
      <c r="H16" s="746"/>
      <c r="I16" s="746"/>
      <c r="J16" s="746"/>
      <c r="K16" s="746"/>
    </row>
    <row r="17" spans="1:11" s="702" customFormat="1">
      <c r="B17" s="1369"/>
      <c r="C17" s="1369"/>
      <c r="D17" s="1369"/>
      <c r="E17" s="1369"/>
      <c r="F17" s="1369"/>
      <c r="G17" s="1369"/>
      <c r="H17" s="746"/>
      <c r="I17" s="746"/>
      <c r="J17" s="746"/>
      <c r="K17" s="746"/>
    </row>
    <row r="18" spans="1:11">
      <c r="A18" s="1361"/>
      <c r="B18" s="1361"/>
      <c r="C18" s="1361"/>
    </row>
    <row r="20" spans="1:11">
      <c r="B20" s="854">
        <v>3545370</v>
      </c>
    </row>
    <row r="21" spans="1:11">
      <c r="B21" s="670"/>
    </row>
    <row r="23" spans="1:11">
      <c r="A23" s="1362" t="s">
        <v>540</v>
      </c>
      <c r="B23" s="1362"/>
      <c r="C23" s="1362"/>
      <c r="D23" s="1362"/>
    </row>
    <row r="24" spans="1:11">
      <c r="A24" s="1362"/>
      <c r="B24" s="1362"/>
      <c r="C24" s="1362"/>
      <c r="D24" s="1362"/>
    </row>
    <row r="26" spans="1:11">
      <c r="B26" s="853">
        <f>1000000*B9/B20</f>
        <v>212.67173806965141</v>
      </c>
    </row>
    <row r="29" spans="1:11">
      <c r="A29" s="1360" t="s">
        <v>704</v>
      </c>
      <c r="B29" s="1360"/>
    </row>
  </sheetData>
  <mergeCells count="9">
    <mergeCell ref="H1:I1"/>
    <mergeCell ref="A29:B29"/>
    <mergeCell ref="A18:C18"/>
    <mergeCell ref="A23:D24"/>
    <mergeCell ref="A1:F1"/>
    <mergeCell ref="A3:C7"/>
    <mergeCell ref="A12:C12"/>
    <mergeCell ref="A13:F13"/>
    <mergeCell ref="B15:G17"/>
  </mergeCells>
  <hyperlinks>
    <hyperlink ref="H1" location="Contents!A1" display="back to contents"/>
  </hyperlinks>
  <pageMargins left="0.23622047244094491" right="0.23622047244094491" top="0.74803149606299213" bottom="0.74803149606299213" header="0.31496062992125984" footer="0.31496062992125984"/>
  <pageSetup paperSize="9" fitToHeight="0" orientation="landscape" r:id="rId1"/>
  <headerFooter>
    <oddFooter>&amp;L&amp;Z&amp;F     &amp;A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29"/>
  <sheetViews>
    <sheetView showGridLines="0" workbookViewId="0">
      <selection sqref="A1:I1"/>
    </sheetView>
  </sheetViews>
  <sheetFormatPr defaultRowHeight="11.25"/>
  <cols>
    <col min="1" max="1" width="2.6640625" customWidth="1"/>
    <col min="2" max="2" width="24" customWidth="1"/>
    <col min="4" max="4" width="5.33203125" customWidth="1"/>
    <col min="5" max="5" width="13.6640625" customWidth="1"/>
    <col min="6" max="6" width="4.6640625" customWidth="1"/>
    <col min="7" max="7" width="10" bestFit="1" customWidth="1"/>
    <col min="8" max="8" width="4.1640625" customWidth="1"/>
    <col min="10" max="10" width="4.33203125" customWidth="1"/>
  </cols>
  <sheetData>
    <row r="1" spans="1:12" ht="18" customHeight="1">
      <c r="A1" s="1356" t="s">
        <v>617</v>
      </c>
      <c r="B1" s="1356"/>
      <c r="C1" s="1356"/>
      <c r="D1" s="1356"/>
      <c r="E1" s="1356"/>
      <c r="F1" s="1356"/>
      <c r="G1" s="1356"/>
      <c r="H1" s="1356"/>
      <c r="I1" s="1356"/>
      <c r="J1" s="940"/>
      <c r="K1" s="1374" t="s">
        <v>1376</v>
      </c>
      <c r="L1" s="1374"/>
    </row>
    <row r="2" spans="1:12" ht="15" customHeight="1">
      <c r="A2" s="739"/>
      <c r="B2" s="739"/>
      <c r="C2" s="739"/>
      <c r="D2" s="739"/>
      <c r="E2" s="739"/>
      <c r="F2" s="739"/>
      <c r="G2" s="739"/>
      <c r="H2" s="739"/>
      <c r="I2" s="739"/>
    </row>
    <row r="3" spans="1:12" s="697" customFormat="1" ht="12.75">
      <c r="A3" s="739"/>
      <c r="B3" s="613" t="s">
        <v>622</v>
      </c>
      <c r="C3" s="815">
        <v>2016</v>
      </c>
      <c r="D3" s="739"/>
      <c r="E3" s="739"/>
      <c r="F3" s="739"/>
      <c r="G3" s="739"/>
      <c r="H3" s="739"/>
      <c r="I3" s="739"/>
    </row>
    <row r="4" spans="1:12" s="697" customFormat="1" ht="12.75">
      <c r="A4" s="739"/>
      <c r="B4" s="739"/>
      <c r="C4" s="739"/>
      <c r="D4" s="739"/>
      <c r="E4" s="739"/>
      <c r="F4" s="739"/>
      <c r="G4" s="739"/>
      <c r="H4" s="739"/>
      <c r="I4" s="739"/>
    </row>
    <row r="5" spans="1:12" ht="12.75">
      <c r="A5" s="739"/>
      <c r="B5" s="739"/>
      <c r="C5" s="739"/>
      <c r="D5" s="739"/>
      <c r="E5" s="739"/>
      <c r="F5" s="739"/>
      <c r="G5" s="739"/>
      <c r="H5" s="739"/>
      <c r="I5" s="739"/>
    </row>
    <row r="6" spans="1:12" ht="12.75">
      <c r="A6" s="739"/>
      <c r="B6" s="739"/>
      <c r="C6" s="1347" t="s">
        <v>618</v>
      </c>
      <c r="D6" s="1347"/>
      <c r="E6" s="739" t="s">
        <v>394</v>
      </c>
      <c r="F6" s="739"/>
      <c r="G6" s="739" t="s">
        <v>623</v>
      </c>
      <c r="H6" s="739"/>
      <c r="I6" s="739"/>
      <c r="K6" s="874" t="s">
        <v>1364</v>
      </c>
    </row>
    <row r="7" spans="1:12" ht="12.75">
      <c r="A7" s="739"/>
      <c r="B7" s="739"/>
      <c r="C7" s="747" t="s">
        <v>619</v>
      </c>
      <c r="D7" s="739"/>
      <c r="E7" s="747" t="s">
        <v>619</v>
      </c>
      <c r="F7" s="739"/>
      <c r="G7" s="1347" t="s">
        <v>624</v>
      </c>
      <c r="H7" s="1347"/>
      <c r="I7" s="739" t="s">
        <v>1363</v>
      </c>
      <c r="K7" s="874" t="s">
        <v>1365</v>
      </c>
    </row>
    <row r="8" spans="1:12" s="697" customFormat="1" ht="12.75">
      <c r="A8" s="739"/>
      <c r="B8" s="739"/>
      <c r="C8" s="1347" t="s">
        <v>620</v>
      </c>
      <c r="D8" s="1347"/>
      <c r="E8" s="739" t="s">
        <v>621</v>
      </c>
      <c r="F8" s="739"/>
      <c r="G8" s="739" t="s">
        <v>619</v>
      </c>
      <c r="H8" s="739"/>
      <c r="I8" s="739"/>
      <c r="K8" s="874" t="s">
        <v>1366</v>
      </c>
    </row>
    <row r="9" spans="1:12" ht="12.75">
      <c r="A9" s="739"/>
      <c r="B9" s="739"/>
      <c r="C9" s="739"/>
      <c r="D9" s="739"/>
      <c r="E9" s="739"/>
      <c r="F9" s="739"/>
      <c r="G9" s="739"/>
      <c r="H9" s="739"/>
      <c r="I9" s="739"/>
    </row>
    <row r="10" spans="1:12" ht="12.75">
      <c r="A10" s="739"/>
      <c r="B10" s="739" t="s">
        <v>627</v>
      </c>
      <c r="C10" s="815">
        <v>868</v>
      </c>
      <c r="D10" s="815"/>
      <c r="E10" s="493">
        <v>5404700</v>
      </c>
      <c r="F10" s="739"/>
      <c r="G10" s="880">
        <f>1000000*C10/E10</f>
        <v>160.60095842507448</v>
      </c>
      <c r="H10" s="739"/>
      <c r="I10" s="282">
        <f>G10</f>
        <v>160.60095842507448</v>
      </c>
      <c r="K10" s="879">
        <f>I10/I15</f>
        <v>2.9483054785070038</v>
      </c>
    </row>
    <row r="11" spans="1:12" ht="12.75">
      <c r="A11" s="739"/>
      <c r="B11" s="739"/>
      <c r="C11" s="739"/>
      <c r="D11" s="739"/>
      <c r="E11" s="739"/>
      <c r="F11" s="739"/>
      <c r="G11" s="739"/>
      <c r="H11" s="739"/>
      <c r="I11" s="739"/>
    </row>
    <row r="12" spans="1:12" ht="12.75">
      <c r="A12" s="739"/>
      <c r="B12" s="739" t="s">
        <v>18</v>
      </c>
      <c r="C12" s="300">
        <f>C10</f>
        <v>868</v>
      </c>
      <c r="D12" s="739"/>
      <c r="E12" s="739"/>
      <c r="F12" s="739"/>
      <c r="G12" s="739"/>
      <c r="H12" s="739"/>
      <c r="I12" s="739"/>
    </row>
    <row r="13" spans="1:12" ht="12.75">
      <c r="A13" s="739"/>
      <c r="B13" s="739" t="s">
        <v>626</v>
      </c>
      <c r="C13" s="493">
        <v>2596</v>
      </c>
      <c r="D13" s="739"/>
      <c r="E13" s="739"/>
      <c r="F13" s="739"/>
      <c r="G13" s="739"/>
      <c r="H13" s="739"/>
      <c r="I13" s="739"/>
    </row>
    <row r="14" spans="1:12" ht="12.75">
      <c r="A14" s="739"/>
      <c r="B14" s="739" t="s">
        <v>628</v>
      </c>
      <c r="C14" s="815">
        <v>112</v>
      </c>
      <c r="D14" s="739"/>
      <c r="E14" s="739"/>
      <c r="F14" s="739"/>
      <c r="G14" s="739"/>
      <c r="H14" s="739"/>
      <c r="I14" s="739"/>
    </row>
    <row r="15" spans="1:12" ht="12.75">
      <c r="A15" s="739"/>
      <c r="B15" s="739" t="s">
        <v>629</v>
      </c>
      <c r="C15" s="299">
        <f>SUM(C12:C14)</f>
        <v>3576</v>
      </c>
      <c r="D15" s="739"/>
      <c r="E15" s="493">
        <v>65648054</v>
      </c>
      <c r="F15" s="739"/>
      <c r="G15" s="880">
        <f>1000000*C15/E15</f>
        <v>54.472292506949252</v>
      </c>
      <c r="H15" s="739"/>
      <c r="I15" s="282">
        <f>G15</f>
        <v>54.472292506949252</v>
      </c>
    </row>
    <row r="16" spans="1:12" ht="12.75">
      <c r="A16" s="739"/>
      <c r="B16" s="739"/>
      <c r="C16" s="739"/>
      <c r="D16" s="739"/>
      <c r="E16" s="739"/>
      <c r="F16" s="739"/>
      <c r="G16" s="739"/>
      <c r="H16" s="739"/>
      <c r="I16" s="739"/>
    </row>
    <row r="17" spans="1:11" ht="12.75">
      <c r="A17" s="739"/>
      <c r="B17" s="1347" t="s">
        <v>625</v>
      </c>
      <c r="C17" s="1347"/>
      <c r="D17" s="1347"/>
      <c r="E17" s="1347"/>
      <c r="F17" s="1347"/>
      <c r="G17" s="1347"/>
      <c r="H17" s="1347"/>
      <c r="I17" s="1347"/>
      <c r="J17" s="1347"/>
      <c r="K17" s="1347"/>
    </row>
    <row r="18" spans="1:11" ht="12.75">
      <c r="A18" s="739"/>
      <c r="B18" s="1347" t="s">
        <v>630</v>
      </c>
      <c r="C18" s="1347"/>
      <c r="D18" s="1347"/>
      <c r="E18" s="1347"/>
      <c r="F18" s="1347"/>
      <c r="G18" s="1347"/>
      <c r="H18" s="1347"/>
      <c r="I18" s="1347"/>
      <c r="J18" s="1347"/>
      <c r="K18" s="1347"/>
    </row>
    <row r="19" spans="1:11" ht="12.75">
      <c r="A19" s="739"/>
      <c r="B19" s="739"/>
      <c r="C19" s="739"/>
      <c r="D19" s="739"/>
      <c r="E19" s="739"/>
      <c r="F19" s="739"/>
      <c r="G19" s="739"/>
      <c r="H19" s="739"/>
      <c r="I19" s="739"/>
    </row>
    <row r="20" spans="1:11" ht="12.75">
      <c r="A20" s="739"/>
      <c r="B20" s="739"/>
      <c r="C20" s="739"/>
      <c r="D20" s="739"/>
      <c r="E20" s="739"/>
      <c r="F20" s="739"/>
      <c r="G20" s="739"/>
      <c r="H20" s="739"/>
      <c r="I20" s="739"/>
    </row>
    <row r="21" spans="1:11" ht="12.75">
      <c r="A21" s="1360" t="s">
        <v>704</v>
      </c>
      <c r="B21" s="1360"/>
      <c r="C21" s="739"/>
      <c r="D21" s="739"/>
      <c r="E21" s="739"/>
      <c r="F21" s="739"/>
      <c r="G21" s="739"/>
      <c r="H21" s="739"/>
      <c r="I21" s="739"/>
    </row>
    <row r="22" spans="1:11" ht="12.75">
      <c r="A22" s="739"/>
      <c r="B22" s="739"/>
      <c r="C22" s="739"/>
      <c r="D22" s="739"/>
      <c r="E22" s="739"/>
      <c r="F22" s="739"/>
      <c r="G22" s="739"/>
      <c r="H22" s="739"/>
      <c r="I22" s="739"/>
    </row>
    <row r="23" spans="1:11" ht="12.75">
      <c r="A23" s="739"/>
      <c r="B23" s="739"/>
      <c r="C23" s="739"/>
      <c r="D23" s="739"/>
      <c r="E23" s="739"/>
      <c r="F23" s="739"/>
      <c r="G23" s="739"/>
      <c r="H23" s="739"/>
      <c r="I23" s="739"/>
    </row>
    <row r="24" spans="1:11" ht="12.75">
      <c r="A24" s="739"/>
      <c r="B24" s="739"/>
      <c r="C24" s="739"/>
      <c r="D24" s="739"/>
      <c r="E24" s="739"/>
      <c r="F24" s="739"/>
      <c r="G24" s="739"/>
      <c r="H24" s="739"/>
      <c r="I24" s="739"/>
    </row>
    <row r="25" spans="1:11" ht="12.75">
      <c r="A25" s="739"/>
      <c r="B25" s="739"/>
      <c r="C25" s="739"/>
      <c r="D25" s="739"/>
      <c r="E25" s="739"/>
      <c r="F25" s="739"/>
      <c r="G25" s="739"/>
      <c r="H25" s="739"/>
      <c r="I25" s="739"/>
    </row>
    <row r="26" spans="1:11" ht="12.75">
      <c r="A26" s="739"/>
      <c r="B26" s="739"/>
      <c r="C26" s="739"/>
      <c r="D26" s="739"/>
      <c r="E26" s="739"/>
      <c r="F26" s="739"/>
      <c r="G26" s="739"/>
      <c r="H26" s="739"/>
      <c r="I26" s="739"/>
    </row>
    <row r="27" spans="1:11" ht="12.75">
      <c r="A27" s="739"/>
      <c r="B27" s="739"/>
      <c r="C27" s="739"/>
      <c r="D27" s="739"/>
      <c r="E27" s="739"/>
      <c r="F27" s="739"/>
      <c r="G27" s="739"/>
      <c r="H27" s="739"/>
      <c r="I27" s="739"/>
    </row>
    <row r="28" spans="1:11" ht="12.75">
      <c r="A28" s="739"/>
      <c r="B28" s="739"/>
      <c r="C28" s="739"/>
      <c r="D28" s="739"/>
      <c r="E28" s="739"/>
      <c r="F28" s="739"/>
      <c r="G28" s="739"/>
      <c r="H28" s="739"/>
      <c r="I28" s="739"/>
    </row>
    <row r="29" spans="1:11" ht="12.75">
      <c r="A29" s="739"/>
      <c r="B29" s="739"/>
      <c r="C29" s="739"/>
      <c r="D29" s="739"/>
      <c r="E29" s="739"/>
      <c r="F29" s="739"/>
      <c r="G29" s="739"/>
      <c r="H29" s="739"/>
      <c r="I29" s="739"/>
    </row>
  </sheetData>
  <mergeCells count="8">
    <mergeCell ref="A1:I1"/>
    <mergeCell ref="K1:L1"/>
    <mergeCell ref="C6:D6"/>
    <mergeCell ref="C8:D8"/>
    <mergeCell ref="G7:H7"/>
    <mergeCell ref="A21:B21"/>
    <mergeCell ref="B18:K18"/>
    <mergeCell ref="B17:K17"/>
  </mergeCells>
  <hyperlinks>
    <hyperlink ref="K1" location="Contents!A1" display="back to contents"/>
  </hyperlinks>
  <pageMargins left="0.70866141732283472" right="0.70866141732283472" top="0.74803149606299213" bottom="0.74803149606299213" header="0.31496062992125984" footer="0.31496062992125984"/>
  <pageSetup paperSize="9" orientation="portrait" r:id="rId1"/>
  <headerFooter>
    <oddFooter xml:space="preserve">&amp;L&amp;F   &amp;A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showGridLines="0" zoomScaleNormal="100" workbookViewId="0">
      <selection sqref="A1:G1"/>
    </sheetView>
  </sheetViews>
  <sheetFormatPr defaultColWidth="9.1640625" defaultRowHeight="11.25" customHeight="1"/>
  <cols>
    <col min="1" max="1" width="20.83203125" style="2" customWidth="1"/>
    <col min="2" max="2" width="11" style="2" customWidth="1"/>
    <col min="3" max="3" width="15" style="2" customWidth="1"/>
    <col min="4" max="8" width="14.1640625" style="2" customWidth="1"/>
    <col min="9" max="9" width="14.83203125" style="2" customWidth="1"/>
    <col min="10" max="14" width="14.33203125" style="2" customWidth="1"/>
    <col min="15" max="15" width="11.5" style="2" customWidth="1"/>
    <col min="16" max="16" width="10" style="2" customWidth="1"/>
    <col min="17" max="17" width="11.33203125" style="3" customWidth="1"/>
    <col min="18" max="18" width="13" style="2" customWidth="1"/>
    <col min="19" max="19" width="3.6640625" style="2" customWidth="1"/>
    <col min="20" max="16384" width="9.1640625" style="2"/>
  </cols>
  <sheetData>
    <row r="1" spans="1:22" ht="20.25" customHeight="1">
      <c r="A1" s="1033" t="s">
        <v>711</v>
      </c>
      <c r="B1" s="1033"/>
      <c r="C1" s="1033"/>
      <c r="D1" s="1033"/>
      <c r="E1" s="1033"/>
      <c r="F1" s="1033"/>
      <c r="G1" s="1033"/>
      <c r="H1" s="894"/>
      <c r="I1" s="1377" t="s">
        <v>1376</v>
      </c>
      <c r="J1" s="1377"/>
      <c r="K1" s="894"/>
      <c r="L1" s="894"/>
      <c r="M1" s="894"/>
      <c r="N1" s="894"/>
      <c r="O1" s="894"/>
      <c r="P1" s="894"/>
      <c r="Q1" s="894"/>
      <c r="R1" s="894"/>
      <c r="T1" s="1013"/>
      <c r="U1" s="1013"/>
      <c r="V1" s="1013"/>
    </row>
    <row r="2" spans="1:22" ht="18" customHeight="1" thickBot="1">
      <c r="A2" s="237"/>
      <c r="B2" s="237"/>
      <c r="C2" s="238"/>
      <c r="D2" s="238"/>
      <c r="E2" s="238"/>
      <c r="F2" s="238"/>
      <c r="G2" s="238"/>
      <c r="H2" s="238"/>
      <c r="I2" s="238"/>
      <c r="J2" s="238"/>
      <c r="K2" s="238"/>
      <c r="L2" s="238"/>
      <c r="M2" s="238"/>
      <c r="N2" s="238"/>
      <c r="O2" s="238"/>
      <c r="P2" s="238"/>
      <c r="Q2" s="238"/>
      <c r="R2" s="238"/>
    </row>
    <row r="3" spans="1:22" ht="13.5" customHeight="1">
      <c r="A3" s="1036" t="s">
        <v>16</v>
      </c>
      <c r="B3" s="1039" t="s">
        <v>140</v>
      </c>
      <c r="C3" s="1043" t="s">
        <v>197</v>
      </c>
      <c r="D3" s="1036" t="s">
        <v>33</v>
      </c>
      <c r="E3" s="1050" t="s">
        <v>376</v>
      </c>
      <c r="F3" s="1050" t="s">
        <v>361</v>
      </c>
      <c r="G3" s="1050" t="s">
        <v>362</v>
      </c>
      <c r="H3" s="1050" t="s">
        <v>363</v>
      </c>
      <c r="I3" s="1055" t="s">
        <v>91</v>
      </c>
      <c r="J3" s="1055"/>
      <c r="K3" s="761"/>
      <c r="L3" s="761"/>
      <c r="M3" s="761"/>
      <c r="N3" s="1058" t="s">
        <v>677</v>
      </c>
      <c r="O3" s="1047" t="s">
        <v>34</v>
      </c>
      <c r="P3" s="1049" t="s">
        <v>377</v>
      </c>
      <c r="Q3" s="1041" t="s">
        <v>193</v>
      </c>
      <c r="R3" s="1045" t="s">
        <v>45</v>
      </c>
    </row>
    <row r="4" spans="1:22" ht="15" customHeight="1">
      <c r="A4" s="1036"/>
      <c r="B4" s="1039"/>
      <c r="C4" s="1043"/>
      <c r="D4" s="1036"/>
      <c r="E4" s="1039"/>
      <c r="F4" s="1039"/>
      <c r="G4" s="1039"/>
      <c r="H4" s="1039"/>
      <c r="I4" s="760" t="s">
        <v>672</v>
      </c>
      <c r="J4" s="777" t="s">
        <v>92</v>
      </c>
      <c r="K4" s="775"/>
      <c r="L4" s="777" t="s">
        <v>92</v>
      </c>
      <c r="M4" s="775"/>
      <c r="N4" s="1043"/>
      <c r="O4" s="1047"/>
      <c r="P4" s="1041"/>
      <c r="Q4" s="1041"/>
      <c r="R4" s="1045"/>
    </row>
    <row r="5" spans="1:22" ht="15" customHeight="1">
      <c r="A5" s="1036"/>
      <c r="B5" s="1039"/>
      <c r="C5" s="1043"/>
      <c r="D5" s="1036"/>
      <c r="E5" s="1039"/>
      <c r="F5" s="1039"/>
      <c r="G5" s="1039"/>
      <c r="H5" s="1039"/>
      <c r="I5" s="1056" t="s">
        <v>671</v>
      </c>
      <c r="J5" s="1039" t="s">
        <v>769</v>
      </c>
      <c r="K5" s="776"/>
      <c r="L5" s="1056" t="s">
        <v>770</v>
      </c>
      <c r="M5" s="776"/>
      <c r="N5" s="1043"/>
      <c r="O5" s="1047"/>
      <c r="P5" s="1041"/>
      <c r="Q5" s="1041"/>
      <c r="R5" s="1045"/>
    </row>
    <row r="6" spans="1:22" ht="15" customHeight="1">
      <c r="A6" s="1036"/>
      <c r="B6" s="1039"/>
      <c r="C6" s="1043"/>
      <c r="D6" s="1036"/>
      <c r="E6" s="1039"/>
      <c r="F6" s="1039"/>
      <c r="G6" s="1039"/>
      <c r="H6" s="1039"/>
      <c r="I6" s="1056"/>
      <c r="J6" s="1039"/>
      <c r="K6" s="1034" t="s">
        <v>675</v>
      </c>
      <c r="L6" s="1056"/>
      <c r="M6" s="1034" t="s">
        <v>676</v>
      </c>
      <c r="N6" s="1043"/>
      <c r="O6" s="1047"/>
      <c r="P6" s="1041"/>
      <c r="Q6" s="1041"/>
      <c r="R6" s="1045"/>
    </row>
    <row r="7" spans="1:22" ht="15" customHeight="1">
      <c r="A7" s="1036"/>
      <c r="B7" s="1039"/>
      <c r="C7" s="1043"/>
      <c r="D7" s="1036"/>
      <c r="E7" s="1039"/>
      <c r="F7" s="1039"/>
      <c r="G7" s="1039"/>
      <c r="H7" s="1039"/>
      <c r="I7" s="1056"/>
      <c r="J7" s="1039"/>
      <c r="K7" s="1034"/>
      <c r="L7" s="1056"/>
      <c r="M7" s="1034"/>
      <c r="N7" s="1043"/>
      <c r="O7" s="1047"/>
      <c r="P7" s="1041"/>
      <c r="Q7" s="1041"/>
      <c r="R7" s="1045"/>
    </row>
    <row r="8" spans="1:22" ht="15" customHeight="1">
      <c r="A8" s="1036"/>
      <c r="B8" s="1039"/>
      <c r="C8" s="1043"/>
      <c r="D8" s="1036"/>
      <c r="E8" s="1039"/>
      <c r="F8" s="1039"/>
      <c r="G8" s="1039"/>
      <c r="H8" s="1039"/>
      <c r="I8" s="1056"/>
      <c r="J8" s="1039"/>
      <c r="K8" s="1034"/>
      <c r="L8" s="1056"/>
      <c r="M8" s="1034"/>
      <c r="N8" s="1043"/>
      <c r="O8" s="1047"/>
      <c r="P8" s="1041"/>
      <c r="Q8" s="1041"/>
      <c r="R8" s="1045"/>
    </row>
    <row r="9" spans="1:22" ht="15">
      <c r="A9" s="1037"/>
      <c r="B9" s="1040"/>
      <c r="C9" s="1044"/>
      <c r="D9" s="1037"/>
      <c r="E9" s="1040"/>
      <c r="F9" s="1040"/>
      <c r="G9" s="1040"/>
      <c r="H9" s="1040"/>
      <c r="I9" s="1057"/>
      <c r="J9" s="1040"/>
      <c r="K9" s="1035"/>
      <c r="L9" s="1057"/>
      <c r="M9" s="1035"/>
      <c r="N9" s="1044"/>
      <c r="O9" s="1048"/>
      <c r="P9" s="1042"/>
      <c r="Q9" s="1042"/>
      <c r="R9" s="1046"/>
    </row>
    <row r="10" spans="1:22" ht="15">
      <c r="A10" s="253" t="s">
        <v>99</v>
      </c>
      <c r="B10" s="67"/>
      <c r="C10" s="67"/>
      <c r="D10" s="67"/>
      <c r="E10" s="67"/>
      <c r="F10" s="67"/>
      <c r="G10" s="67"/>
      <c r="H10" s="67"/>
      <c r="I10" s="67"/>
      <c r="J10" s="67"/>
      <c r="K10" s="67"/>
      <c r="L10" s="67"/>
      <c r="M10" s="67"/>
      <c r="N10" s="67"/>
      <c r="O10" s="67"/>
      <c r="P10" s="67"/>
      <c r="Q10" s="67"/>
      <c r="R10" s="67"/>
    </row>
    <row r="11" spans="1:22" ht="15" customHeight="1">
      <c r="A11" s="24" t="s">
        <v>162</v>
      </c>
      <c r="B11" s="808">
        <f>AVERAGE(B14:B18)</f>
        <v>260</v>
      </c>
      <c r="C11" s="778">
        <f>AVERAGE(C14:C18)</f>
        <v>128.4</v>
      </c>
      <c r="D11" s="778">
        <f>AVERAGE(D14:D18)</f>
        <v>73.599999999999994</v>
      </c>
      <c r="E11" s="778" t="s">
        <v>80</v>
      </c>
      <c r="F11" s="778" t="s">
        <v>80</v>
      </c>
      <c r="G11" s="778" t="s">
        <v>80</v>
      </c>
      <c r="H11" s="778" t="s">
        <v>80</v>
      </c>
      <c r="I11" s="778" t="s">
        <v>80</v>
      </c>
      <c r="J11" s="778" t="s">
        <v>80</v>
      </c>
      <c r="K11" s="778">
        <f>AVERAGE(K14:K18)</f>
        <v>115.6</v>
      </c>
      <c r="L11" s="778" t="s">
        <v>80</v>
      </c>
      <c r="M11" s="778" t="s">
        <v>80</v>
      </c>
      <c r="N11" s="778" t="s">
        <v>80</v>
      </c>
      <c r="O11" s="778">
        <f>AVERAGE(O14:O18)</f>
        <v>5.6</v>
      </c>
      <c r="P11" s="778">
        <f>AVERAGE(P14:P18)</f>
        <v>6.6</v>
      </c>
      <c r="Q11" s="778" t="s">
        <v>80</v>
      </c>
      <c r="R11" s="778">
        <f>AVERAGE(R14:R18)</f>
        <v>91</v>
      </c>
    </row>
    <row r="12" spans="1:22" s="15" customFormat="1" ht="15" customHeight="1">
      <c r="A12" s="185" t="s">
        <v>98</v>
      </c>
      <c r="B12" s="808">
        <f>AVERAGE(B21:B25)</f>
        <v>377</v>
      </c>
      <c r="C12" s="778">
        <f t="shared" ref="C12:R12" si="0">AVERAGE(C21:C25)</f>
        <v>228.6</v>
      </c>
      <c r="D12" s="778">
        <f t="shared" si="0"/>
        <v>90</v>
      </c>
      <c r="E12" s="778">
        <f t="shared" si="0"/>
        <v>291.60000000000002</v>
      </c>
      <c r="F12" s="778">
        <f t="shared" si="0"/>
        <v>19</v>
      </c>
      <c r="G12" s="778">
        <f t="shared" si="0"/>
        <v>46.6</v>
      </c>
      <c r="H12" s="778">
        <f t="shared" si="0"/>
        <v>334.4</v>
      </c>
      <c r="I12" s="778">
        <f t="shared" si="0"/>
        <v>127.8</v>
      </c>
      <c r="J12" s="778">
        <f t="shared" si="0"/>
        <v>127.8</v>
      </c>
      <c r="K12" s="778">
        <f t="shared" ref="K12:N12" si="1">AVERAGE(K21:K25)</f>
        <v>102.6</v>
      </c>
      <c r="L12" s="778">
        <f t="shared" si="1"/>
        <v>0</v>
      </c>
      <c r="M12" s="778">
        <f t="shared" si="1"/>
        <v>0</v>
      </c>
      <c r="N12" s="778">
        <f t="shared" si="1"/>
        <v>0</v>
      </c>
      <c r="O12" s="778">
        <f t="shared" si="0"/>
        <v>38.200000000000003</v>
      </c>
      <c r="P12" s="778">
        <f t="shared" si="0"/>
        <v>13</v>
      </c>
      <c r="Q12" s="778">
        <f t="shared" si="0"/>
        <v>10.6</v>
      </c>
      <c r="R12" s="778">
        <f t="shared" si="0"/>
        <v>129.19999999999999</v>
      </c>
    </row>
    <row r="13" spans="1:22" s="15" customFormat="1" ht="12" customHeight="1">
      <c r="A13" s="68"/>
      <c r="B13" s="808"/>
      <c r="C13" s="778"/>
      <c r="D13" s="778"/>
      <c r="E13" s="778"/>
      <c r="F13" s="778"/>
      <c r="G13" s="778"/>
      <c r="H13" s="778"/>
      <c r="I13" s="778"/>
      <c r="J13" s="778"/>
      <c r="K13" s="778"/>
      <c r="L13" s="778"/>
      <c r="M13" s="778"/>
      <c r="N13" s="778"/>
      <c r="O13" s="778"/>
      <c r="P13" s="778"/>
      <c r="Q13" s="778"/>
      <c r="R13" s="778"/>
    </row>
    <row r="14" spans="1:22" ht="18.75" customHeight="1">
      <c r="A14" s="69">
        <v>1996</v>
      </c>
      <c r="B14" s="808">
        <v>244</v>
      </c>
      <c r="C14" s="778">
        <v>84</v>
      </c>
      <c r="D14" s="778">
        <v>100</v>
      </c>
      <c r="E14" s="778" t="s">
        <v>80</v>
      </c>
      <c r="F14" s="778" t="s">
        <v>80</v>
      </c>
      <c r="G14" s="778" t="s">
        <v>80</v>
      </c>
      <c r="H14" s="778" t="s">
        <v>80</v>
      </c>
      <c r="I14" s="778" t="s">
        <v>80</v>
      </c>
      <c r="J14" s="778" t="s">
        <v>80</v>
      </c>
      <c r="K14" s="778">
        <v>84</v>
      </c>
      <c r="L14" s="778" t="s">
        <v>80</v>
      </c>
      <c r="M14" s="778" t="s">
        <v>80</v>
      </c>
      <c r="N14" s="778" t="s">
        <v>80</v>
      </c>
      <c r="O14" s="778">
        <v>3</v>
      </c>
      <c r="P14" s="778">
        <v>9</v>
      </c>
      <c r="Q14" s="778" t="s">
        <v>80</v>
      </c>
      <c r="R14" s="778">
        <v>87</v>
      </c>
    </row>
    <row r="15" spans="1:22" ht="15">
      <c r="A15" s="69">
        <v>1997</v>
      </c>
      <c r="B15" s="808">
        <v>224</v>
      </c>
      <c r="C15" s="778">
        <v>74</v>
      </c>
      <c r="D15" s="778">
        <v>86</v>
      </c>
      <c r="E15" s="778" t="s">
        <v>80</v>
      </c>
      <c r="F15" s="778" t="s">
        <v>80</v>
      </c>
      <c r="G15" s="778" t="s">
        <v>80</v>
      </c>
      <c r="H15" s="778" t="s">
        <v>80</v>
      </c>
      <c r="I15" s="778" t="s">
        <v>80</v>
      </c>
      <c r="J15" s="778" t="s">
        <v>80</v>
      </c>
      <c r="K15" s="778">
        <v>93</v>
      </c>
      <c r="L15" s="778" t="s">
        <v>80</v>
      </c>
      <c r="M15" s="778" t="s">
        <v>80</v>
      </c>
      <c r="N15" s="778" t="s">
        <v>80</v>
      </c>
      <c r="O15" s="778">
        <v>5</v>
      </c>
      <c r="P15" s="778">
        <v>2</v>
      </c>
      <c r="Q15" s="778" t="s">
        <v>80</v>
      </c>
      <c r="R15" s="778">
        <v>70</v>
      </c>
    </row>
    <row r="16" spans="1:22" ht="15">
      <c r="A16" s="69">
        <v>1998</v>
      </c>
      <c r="B16" s="808">
        <v>249</v>
      </c>
      <c r="C16" s="778">
        <v>121</v>
      </c>
      <c r="D16" s="778">
        <v>64</v>
      </c>
      <c r="E16" s="778" t="s">
        <v>80</v>
      </c>
      <c r="F16" s="778" t="s">
        <v>80</v>
      </c>
      <c r="G16" s="778" t="s">
        <v>80</v>
      </c>
      <c r="H16" s="778" t="s">
        <v>80</v>
      </c>
      <c r="I16" s="778" t="s">
        <v>80</v>
      </c>
      <c r="J16" s="778" t="s">
        <v>80</v>
      </c>
      <c r="K16" s="778">
        <v>113</v>
      </c>
      <c r="L16" s="778" t="s">
        <v>80</v>
      </c>
      <c r="M16" s="778" t="s">
        <v>80</v>
      </c>
      <c r="N16" s="778" t="s">
        <v>80</v>
      </c>
      <c r="O16" s="778">
        <v>4</v>
      </c>
      <c r="P16" s="778">
        <v>3</v>
      </c>
      <c r="Q16" s="778" t="s">
        <v>80</v>
      </c>
      <c r="R16" s="778">
        <v>86</v>
      </c>
    </row>
    <row r="17" spans="1:22" ht="15">
      <c r="A17" s="69">
        <v>1999</v>
      </c>
      <c r="B17" s="808">
        <v>291</v>
      </c>
      <c r="C17" s="778">
        <v>167</v>
      </c>
      <c r="D17" s="778">
        <v>63</v>
      </c>
      <c r="E17" s="778" t="s">
        <v>80</v>
      </c>
      <c r="F17" s="778" t="s">
        <v>80</v>
      </c>
      <c r="G17" s="778" t="s">
        <v>80</v>
      </c>
      <c r="H17" s="778" t="s">
        <v>80</v>
      </c>
      <c r="I17" s="778" t="s">
        <v>80</v>
      </c>
      <c r="J17" s="778" t="s">
        <v>80</v>
      </c>
      <c r="K17" s="778">
        <v>142</v>
      </c>
      <c r="L17" s="778" t="s">
        <v>80</v>
      </c>
      <c r="M17" s="778" t="s">
        <v>80</v>
      </c>
      <c r="N17" s="778" t="s">
        <v>80</v>
      </c>
      <c r="O17" s="778">
        <v>12</v>
      </c>
      <c r="P17" s="778">
        <v>8</v>
      </c>
      <c r="Q17" s="778" t="s">
        <v>80</v>
      </c>
      <c r="R17" s="778">
        <v>89</v>
      </c>
    </row>
    <row r="18" spans="1:22" ht="15">
      <c r="A18" s="69">
        <v>2000</v>
      </c>
      <c r="B18" s="808">
        <v>292</v>
      </c>
      <c r="C18" s="778">
        <v>196</v>
      </c>
      <c r="D18" s="778">
        <v>55</v>
      </c>
      <c r="E18" s="778">
        <v>232</v>
      </c>
      <c r="F18" s="778">
        <v>17</v>
      </c>
      <c r="G18" s="778">
        <v>32</v>
      </c>
      <c r="H18" s="778">
        <v>263</v>
      </c>
      <c r="I18" s="778">
        <v>164</v>
      </c>
      <c r="J18" s="778">
        <v>164</v>
      </c>
      <c r="K18" s="778">
        <v>146</v>
      </c>
      <c r="L18" s="778">
        <v>0</v>
      </c>
      <c r="M18" s="778">
        <v>0</v>
      </c>
      <c r="N18" s="778">
        <v>0</v>
      </c>
      <c r="O18" s="778">
        <v>4</v>
      </c>
      <c r="P18" s="778">
        <v>11</v>
      </c>
      <c r="Q18" s="778">
        <v>3</v>
      </c>
      <c r="R18" s="778">
        <v>123</v>
      </c>
    </row>
    <row r="19" spans="1:22" ht="15">
      <c r="A19" s="69">
        <v>2001</v>
      </c>
      <c r="B19" s="808">
        <v>332</v>
      </c>
      <c r="C19" s="778">
        <v>216</v>
      </c>
      <c r="D19" s="778">
        <v>69</v>
      </c>
      <c r="E19" s="778">
        <v>253</v>
      </c>
      <c r="F19" s="778">
        <v>9</v>
      </c>
      <c r="G19" s="778">
        <v>51</v>
      </c>
      <c r="H19" s="778">
        <v>301</v>
      </c>
      <c r="I19" s="778">
        <v>182</v>
      </c>
      <c r="J19" s="778">
        <v>182</v>
      </c>
      <c r="K19" s="778">
        <v>156</v>
      </c>
      <c r="L19" s="778">
        <v>0</v>
      </c>
      <c r="M19" s="778">
        <v>0</v>
      </c>
      <c r="N19" s="778">
        <v>0</v>
      </c>
      <c r="O19" s="778">
        <v>19</v>
      </c>
      <c r="P19" s="778">
        <v>20</v>
      </c>
      <c r="Q19" s="778">
        <v>5</v>
      </c>
      <c r="R19" s="778">
        <v>140</v>
      </c>
    </row>
    <row r="20" spans="1:22" ht="15">
      <c r="A20" s="69">
        <v>2002</v>
      </c>
      <c r="B20" s="808">
        <v>382</v>
      </c>
      <c r="C20" s="778">
        <v>248</v>
      </c>
      <c r="D20" s="778">
        <v>98</v>
      </c>
      <c r="E20" s="778">
        <v>309</v>
      </c>
      <c r="F20" s="778">
        <v>11</v>
      </c>
      <c r="G20" s="778">
        <v>55</v>
      </c>
      <c r="H20" s="778">
        <v>339</v>
      </c>
      <c r="I20" s="778">
        <v>245</v>
      </c>
      <c r="J20" s="778">
        <v>245</v>
      </c>
      <c r="K20" s="778">
        <v>214</v>
      </c>
      <c r="L20" s="778">
        <v>0</v>
      </c>
      <c r="M20" s="778">
        <v>0</v>
      </c>
      <c r="N20" s="778">
        <v>0</v>
      </c>
      <c r="O20" s="778">
        <v>31</v>
      </c>
      <c r="P20" s="778">
        <v>20</v>
      </c>
      <c r="Q20" s="778">
        <v>13</v>
      </c>
      <c r="R20" s="778">
        <v>156</v>
      </c>
    </row>
    <row r="21" spans="1:22" ht="15">
      <c r="A21" s="69">
        <v>2003</v>
      </c>
      <c r="B21" s="808">
        <v>317</v>
      </c>
      <c r="C21" s="778">
        <v>175</v>
      </c>
      <c r="D21" s="778">
        <v>87</v>
      </c>
      <c r="E21" s="778">
        <v>239</v>
      </c>
      <c r="F21" s="778">
        <v>18</v>
      </c>
      <c r="G21" s="778">
        <v>51</v>
      </c>
      <c r="H21" s="778">
        <v>285</v>
      </c>
      <c r="I21" s="778">
        <v>186</v>
      </c>
      <c r="J21" s="778">
        <v>186</v>
      </c>
      <c r="K21" s="778">
        <v>153</v>
      </c>
      <c r="L21" s="778">
        <v>0</v>
      </c>
      <c r="M21" s="778">
        <v>0</v>
      </c>
      <c r="N21" s="778">
        <v>0</v>
      </c>
      <c r="O21" s="778">
        <v>29</v>
      </c>
      <c r="P21" s="778">
        <v>14</v>
      </c>
      <c r="Q21" s="778">
        <v>10</v>
      </c>
      <c r="R21" s="778">
        <v>128</v>
      </c>
    </row>
    <row r="22" spans="1:22" ht="15">
      <c r="A22" s="69">
        <v>2004</v>
      </c>
      <c r="B22" s="808">
        <v>356</v>
      </c>
      <c r="C22" s="778">
        <v>225</v>
      </c>
      <c r="D22" s="778">
        <v>80</v>
      </c>
      <c r="E22" s="778">
        <v>275</v>
      </c>
      <c r="F22" s="778">
        <v>25</v>
      </c>
      <c r="G22" s="778">
        <v>41</v>
      </c>
      <c r="H22" s="778">
        <v>324</v>
      </c>
      <c r="I22" s="778">
        <v>140</v>
      </c>
      <c r="J22" s="778">
        <v>140</v>
      </c>
      <c r="K22" s="778">
        <v>113</v>
      </c>
      <c r="L22" s="778">
        <v>0</v>
      </c>
      <c r="M22" s="778">
        <v>0</v>
      </c>
      <c r="N22" s="778">
        <v>0</v>
      </c>
      <c r="O22" s="778">
        <v>38</v>
      </c>
      <c r="P22" s="778">
        <v>17</v>
      </c>
      <c r="Q22" s="778">
        <v>10</v>
      </c>
      <c r="R22" s="778">
        <v>116</v>
      </c>
    </row>
    <row r="23" spans="1:22" ht="15">
      <c r="A23" s="69">
        <v>2005</v>
      </c>
      <c r="B23" s="808">
        <v>336</v>
      </c>
      <c r="C23" s="778">
        <v>194</v>
      </c>
      <c r="D23" s="778">
        <v>72</v>
      </c>
      <c r="E23" s="778">
        <v>246</v>
      </c>
      <c r="F23" s="778">
        <v>12</v>
      </c>
      <c r="G23" s="778">
        <v>49</v>
      </c>
      <c r="H23" s="778">
        <v>288</v>
      </c>
      <c r="I23" s="778">
        <v>110</v>
      </c>
      <c r="J23" s="778">
        <v>110</v>
      </c>
      <c r="K23" s="778">
        <v>90</v>
      </c>
      <c r="L23" s="778">
        <v>0</v>
      </c>
      <c r="M23" s="778">
        <v>0</v>
      </c>
      <c r="N23" s="778">
        <v>0</v>
      </c>
      <c r="O23" s="778">
        <v>44</v>
      </c>
      <c r="P23" s="778">
        <v>10</v>
      </c>
      <c r="Q23" s="778">
        <v>11</v>
      </c>
      <c r="R23" s="778">
        <v>114</v>
      </c>
    </row>
    <row r="24" spans="1:22" ht="15">
      <c r="A24" s="69">
        <v>2006</v>
      </c>
      <c r="B24" s="808">
        <v>421</v>
      </c>
      <c r="C24" s="778">
        <v>260</v>
      </c>
      <c r="D24" s="778">
        <v>97</v>
      </c>
      <c r="E24" s="778">
        <v>328</v>
      </c>
      <c r="F24" s="778">
        <v>25</v>
      </c>
      <c r="G24" s="778">
        <v>42</v>
      </c>
      <c r="H24" s="778">
        <v>366</v>
      </c>
      <c r="I24" s="778">
        <v>94</v>
      </c>
      <c r="J24" s="778">
        <v>94</v>
      </c>
      <c r="K24" s="778">
        <v>78</v>
      </c>
      <c r="L24" s="778">
        <v>0</v>
      </c>
      <c r="M24" s="778">
        <v>0</v>
      </c>
      <c r="N24" s="778">
        <v>0</v>
      </c>
      <c r="O24" s="778">
        <v>33</v>
      </c>
      <c r="P24" s="778">
        <v>13</v>
      </c>
      <c r="Q24" s="778">
        <v>11</v>
      </c>
      <c r="R24" s="778">
        <v>131</v>
      </c>
    </row>
    <row r="25" spans="1:22" ht="15.75" thickBot="1">
      <c r="A25" s="25">
        <v>2007</v>
      </c>
      <c r="B25" s="808">
        <v>455</v>
      </c>
      <c r="C25" s="779">
        <v>289</v>
      </c>
      <c r="D25" s="779">
        <v>114</v>
      </c>
      <c r="E25" s="779">
        <v>370</v>
      </c>
      <c r="F25" s="779">
        <v>15</v>
      </c>
      <c r="G25" s="779">
        <v>50</v>
      </c>
      <c r="H25" s="779">
        <v>409</v>
      </c>
      <c r="I25" s="779">
        <v>109</v>
      </c>
      <c r="J25" s="779">
        <v>109</v>
      </c>
      <c r="K25" s="779">
        <v>79</v>
      </c>
      <c r="L25" s="779">
        <v>0</v>
      </c>
      <c r="M25" s="779">
        <v>0</v>
      </c>
      <c r="N25" s="779">
        <v>0</v>
      </c>
      <c r="O25" s="779">
        <v>47</v>
      </c>
      <c r="P25" s="779">
        <v>11</v>
      </c>
      <c r="Q25" s="779">
        <v>11</v>
      </c>
      <c r="R25" s="779">
        <v>157</v>
      </c>
    </row>
    <row r="26" spans="1:22" ht="15">
      <c r="A26" s="25">
        <v>2008</v>
      </c>
      <c r="B26" s="808">
        <v>574</v>
      </c>
      <c r="C26" s="778">
        <v>324</v>
      </c>
      <c r="D26" s="778">
        <v>169</v>
      </c>
      <c r="E26" s="778">
        <v>445</v>
      </c>
      <c r="F26" s="778">
        <v>24</v>
      </c>
      <c r="G26" s="778">
        <v>67</v>
      </c>
      <c r="H26" s="778">
        <v>507</v>
      </c>
      <c r="I26" s="778">
        <v>149</v>
      </c>
      <c r="J26" s="778">
        <v>148</v>
      </c>
      <c r="K26" s="778">
        <v>115</v>
      </c>
      <c r="L26" s="778">
        <v>1</v>
      </c>
      <c r="M26" s="778">
        <v>0</v>
      </c>
      <c r="N26" s="778">
        <v>2</v>
      </c>
      <c r="O26" s="778">
        <v>36</v>
      </c>
      <c r="P26" s="778">
        <v>5</v>
      </c>
      <c r="Q26" s="778">
        <v>11</v>
      </c>
      <c r="R26" s="778">
        <v>167</v>
      </c>
    </row>
    <row r="27" spans="1:22" ht="15">
      <c r="A27" s="69">
        <v>2009</v>
      </c>
      <c r="B27" s="808">
        <v>545</v>
      </c>
      <c r="C27" s="778">
        <v>322</v>
      </c>
      <c r="D27" s="778">
        <v>173</v>
      </c>
      <c r="E27" s="778">
        <v>432</v>
      </c>
      <c r="F27" s="778">
        <v>33</v>
      </c>
      <c r="G27" s="778">
        <v>64</v>
      </c>
      <c r="H27" s="778">
        <v>498</v>
      </c>
      <c r="I27" s="778">
        <v>154</v>
      </c>
      <c r="J27" s="778">
        <v>154</v>
      </c>
      <c r="K27" s="778">
        <v>116</v>
      </c>
      <c r="L27" s="778">
        <v>1</v>
      </c>
      <c r="M27" s="778">
        <v>0</v>
      </c>
      <c r="N27" s="778">
        <v>2</v>
      </c>
      <c r="O27" s="778">
        <v>32</v>
      </c>
      <c r="P27" s="778">
        <v>2</v>
      </c>
      <c r="Q27" s="778">
        <v>6</v>
      </c>
      <c r="R27" s="778">
        <v>165</v>
      </c>
    </row>
    <row r="28" spans="1:22" ht="15">
      <c r="A28" s="69">
        <v>2010</v>
      </c>
      <c r="B28" s="808">
        <v>485</v>
      </c>
      <c r="C28" s="778">
        <v>254</v>
      </c>
      <c r="D28" s="778">
        <v>174</v>
      </c>
      <c r="E28" s="778">
        <v>395</v>
      </c>
      <c r="F28" s="778">
        <v>11</v>
      </c>
      <c r="G28" s="778">
        <v>58</v>
      </c>
      <c r="H28" s="778">
        <v>442</v>
      </c>
      <c r="I28" s="778">
        <v>122</v>
      </c>
      <c r="J28" s="778">
        <v>122</v>
      </c>
      <c r="K28" s="778">
        <v>93</v>
      </c>
      <c r="L28" s="778">
        <v>0</v>
      </c>
      <c r="M28" s="778">
        <v>0</v>
      </c>
      <c r="N28" s="778">
        <v>3</v>
      </c>
      <c r="O28" s="778">
        <v>33</v>
      </c>
      <c r="P28" s="778">
        <v>0</v>
      </c>
      <c r="Q28" s="778">
        <v>3</v>
      </c>
      <c r="R28" s="778">
        <v>127</v>
      </c>
    </row>
    <row r="29" spans="1:22" ht="15">
      <c r="A29" s="69">
        <v>2011</v>
      </c>
      <c r="B29" s="808">
        <v>584</v>
      </c>
      <c r="C29" s="778">
        <v>206</v>
      </c>
      <c r="D29" s="778">
        <v>275</v>
      </c>
      <c r="E29" s="778">
        <v>430</v>
      </c>
      <c r="F29" s="778">
        <v>32</v>
      </c>
      <c r="G29" s="778">
        <v>85</v>
      </c>
      <c r="H29" s="778">
        <v>524</v>
      </c>
      <c r="I29" s="778">
        <v>185</v>
      </c>
      <c r="J29" s="778">
        <v>172</v>
      </c>
      <c r="K29" s="778">
        <v>123</v>
      </c>
      <c r="L29" s="778">
        <v>14</v>
      </c>
      <c r="M29" s="778">
        <v>0</v>
      </c>
      <c r="N29" s="778">
        <v>8</v>
      </c>
      <c r="O29" s="778">
        <v>36</v>
      </c>
      <c r="P29" s="778">
        <v>8</v>
      </c>
      <c r="Q29" s="778">
        <v>24</v>
      </c>
      <c r="R29" s="778">
        <v>129</v>
      </c>
    </row>
    <row r="30" spans="1:22" ht="15">
      <c r="A30" s="69">
        <v>2012</v>
      </c>
      <c r="B30" s="808">
        <v>581</v>
      </c>
      <c r="C30" s="778">
        <v>221</v>
      </c>
      <c r="D30" s="778">
        <v>237</v>
      </c>
      <c r="E30" s="778">
        <v>399</v>
      </c>
      <c r="F30" s="778">
        <v>33</v>
      </c>
      <c r="G30" s="778">
        <v>84</v>
      </c>
      <c r="H30" s="778">
        <v>499</v>
      </c>
      <c r="I30" s="778">
        <v>196</v>
      </c>
      <c r="J30" s="778">
        <v>179</v>
      </c>
      <c r="K30" s="778">
        <v>160</v>
      </c>
      <c r="L30" s="778">
        <v>20</v>
      </c>
      <c r="M30" s="778">
        <v>1</v>
      </c>
      <c r="N30" s="778">
        <v>25</v>
      </c>
      <c r="O30" s="778">
        <v>31</v>
      </c>
      <c r="P30" s="778">
        <v>9</v>
      </c>
      <c r="Q30" s="778">
        <v>18</v>
      </c>
      <c r="R30" s="778">
        <v>111</v>
      </c>
      <c r="S30" s="70"/>
      <c r="T30" s="70"/>
      <c r="U30" s="70"/>
      <c r="V30" s="70"/>
    </row>
    <row r="31" spans="1:22" ht="15">
      <c r="A31" s="69">
        <v>2013</v>
      </c>
      <c r="B31" s="808">
        <v>527</v>
      </c>
      <c r="C31" s="778">
        <v>221</v>
      </c>
      <c r="D31" s="778">
        <v>216</v>
      </c>
      <c r="E31" s="778">
        <v>383</v>
      </c>
      <c r="F31" s="778">
        <v>33</v>
      </c>
      <c r="G31" s="778">
        <v>81</v>
      </c>
      <c r="H31" s="778">
        <v>461</v>
      </c>
      <c r="I31" s="778">
        <v>149</v>
      </c>
      <c r="J31" s="778">
        <v>126</v>
      </c>
      <c r="K31" s="778">
        <v>106</v>
      </c>
      <c r="L31" s="778">
        <v>40</v>
      </c>
      <c r="M31" s="778">
        <v>8</v>
      </c>
      <c r="N31" s="778">
        <v>56</v>
      </c>
      <c r="O31" s="778">
        <v>45</v>
      </c>
      <c r="P31" s="778">
        <v>17</v>
      </c>
      <c r="Q31" s="778">
        <v>27</v>
      </c>
      <c r="R31" s="778">
        <v>103</v>
      </c>
    </row>
    <row r="32" spans="1:22" ht="15">
      <c r="A32" s="69">
        <v>2014</v>
      </c>
      <c r="B32" s="808">
        <v>614</v>
      </c>
      <c r="C32" s="778">
        <v>309</v>
      </c>
      <c r="D32" s="778">
        <v>214</v>
      </c>
      <c r="E32" s="778">
        <v>449</v>
      </c>
      <c r="F32" s="778">
        <v>38</v>
      </c>
      <c r="G32" s="778">
        <v>69</v>
      </c>
      <c r="H32" s="778">
        <v>536</v>
      </c>
      <c r="I32" s="778">
        <v>121</v>
      </c>
      <c r="J32" s="778">
        <v>92</v>
      </c>
      <c r="K32" s="778">
        <v>84</v>
      </c>
      <c r="L32" s="778">
        <v>41</v>
      </c>
      <c r="M32" s="778">
        <v>34</v>
      </c>
      <c r="N32" s="778">
        <v>86</v>
      </c>
      <c r="O32" s="778">
        <v>45</v>
      </c>
      <c r="P32" s="778">
        <v>14</v>
      </c>
      <c r="Q32" s="778">
        <v>22</v>
      </c>
      <c r="R32" s="778">
        <v>106</v>
      </c>
    </row>
    <row r="33" spans="1:18" ht="15">
      <c r="A33" s="69">
        <v>2015</v>
      </c>
      <c r="B33" s="808">
        <v>706</v>
      </c>
      <c r="C33" s="778">
        <v>345</v>
      </c>
      <c r="D33" s="778">
        <v>251</v>
      </c>
      <c r="E33" s="778">
        <v>493</v>
      </c>
      <c r="F33" s="778">
        <v>31</v>
      </c>
      <c r="G33" s="778">
        <v>94</v>
      </c>
      <c r="H33" s="778">
        <v>606</v>
      </c>
      <c r="I33" s="778">
        <v>191</v>
      </c>
      <c r="J33" s="778">
        <v>143</v>
      </c>
      <c r="K33" s="778">
        <v>121</v>
      </c>
      <c r="L33" s="778">
        <v>58</v>
      </c>
      <c r="M33" s="778">
        <v>43</v>
      </c>
      <c r="N33" s="778">
        <v>131</v>
      </c>
      <c r="O33" s="778">
        <v>93</v>
      </c>
      <c r="P33" s="778">
        <v>15</v>
      </c>
      <c r="Q33" s="778">
        <v>17</v>
      </c>
      <c r="R33" s="778">
        <v>107</v>
      </c>
    </row>
    <row r="34" spans="1:18" ht="15">
      <c r="A34" s="69">
        <v>2016</v>
      </c>
      <c r="B34" s="808">
        <v>868</v>
      </c>
      <c r="C34" s="778">
        <v>473</v>
      </c>
      <c r="D34" s="778">
        <v>362</v>
      </c>
      <c r="E34" s="778">
        <v>650</v>
      </c>
      <c r="F34" s="778">
        <v>43</v>
      </c>
      <c r="G34" s="778">
        <v>114</v>
      </c>
      <c r="H34" s="778">
        <v>766</v>
      </c>
      <c r="I34" s="778">
        <v>426</v>
      </c>
      <c r="J34" s="778">
        <v>173</v>
      </c>
      <c r="K34" s="778">
        <v>154</v>
      </c>
      <c r="L34" s="778">
        <v>303</v>
      </c>
      <c r="M34" s="778">
        <v>223</v>
      </c>
      <c r="N34" s="778">
        <v>208</v>
      </c>
      <c r="O34" s="778">
        <v>123</v>
      </c>
      <c r="P34" s="778">
        <v>28</v>
      </c>
      <c r="Q34" s="778">
        <v>25</v>
      </c>
      <c r="R34" s="778">
        <v>112</v>
      </c>
    </row>
    <row r="35" spans="1:18" ht="15">
      <c r="A35" s="69">
        <v>2017</v>
      </c>
      <c r="B35" s="808">
        <v>934</v>
      </c>
      <c r="C35" s="778">
        <v>470</v>
      </c>
      <c r="D35" s="778">
        <v>439</v>
      </c>
      <c r="E35" s="778">
        <v>709</v>
      </c>
      <c r="F35" s="778">
        <v>27</v>
      </c>
      <c r="G35" s="778">
        <v>97</v>
      </c>
      <c r="H35" s="778">
        <v>815</v>
      </c>
      <c r="I35" s="778">
        <v>552</v>
      </c>
      <c r="J35" s="778">
        <v>234</v>
      </c>
      <c r="K35" s="778">
        <v>205</v>
      </c>
      <c r="L35" s="778">
        <v>423</v>
      </c>
      <c r="M35" s="778">
        <v>299</v>
      </c>
      <c r="N35" s="778">
        <v>242</v>
      </c>
      <c r="O35" s="778">
        <v>176</v>
      </c>
      <c r="P35" s="778">
        <v>27</v>
      </c>
      <c r="Q35" s="778">
        <v>32</v>
      </c>
      <c r="R35" s="778">
        <v>90</v>
      </c>
    </row>
    <row r="36" spans="1:18" ht="15">
      <c r="A36" s="69">
        <v>2018</v>
      </c>
      <c r="B36" s="810">
        <v>1187</v>
      </c>
      <c r="C36" s="809">
        <v>537</v>
      </c>
      <c r="D36" s="809">
        <v>560</v>
      </c>
      <c r="E36" s="809">
        <v>896</v>
      </c>
      <c r="F36" s="809">
        <v>57</v>
      </c>
      <c r="G36" s="809">
        <v>133</v>
      </c>
      <c r="H36" s="810">
        <v>1021</v>
      </c>
      <c r="I36" s="809">
        <v>792</v>
      </c>
      <c r="J36" s="809">
        <v>238</v>
      </c>
      <c r="K36" s="809">
        <v>211</v>
      </c>
      <c r="L36" s="809">
        <v>675</v>
      </c>
      <c r="M36" s="809">
        <v>548</v>
      </c>
      <c r="N36" s="809">
        <v>367</v>
      </c>
      <c r="O36" s="809">
        <v>273</v>
      </c>
      <c r="P36" s="809">
        <v>35</v>
      </c>
      <c r="Q36" s="809">
        <v>46</v>
      </c>
      <c r="R36" s="809">
        <v>156</v>
      </c>
    </row>
    <row r="37" spans="1:18" ht="15">
      <c r="A37" s="71"/>
      <c r="B37" s="808"/>
      <c r="C37" s="778"/>
      <c r="D37" s="778"/>
      <c r="E37" s="778"/>
      <c r="F37" s="778"/>
      <c r="G37" s="778"/>
      <c r="H37" s="778"/>
      <c r="I37" s="778"/>
      <c r="J37" s="778"/>
      <c r="K37" s="778"/>
      <c r="L37" s="778"/>
      <c r="M37" s="778"/>
      <c r="N37" s="778"/>
      <c r="O37" s="778"/>
      <c r="P37" s="778"/>
      <c r="Q37" s="778"/>
      <c r="R37" s="778"/>
    </row>
    <row r="38" spans="1:18" ht="15">
      <c r="A38" s="252" t="s">
        <v>99</v>
      </c>
      <c r="B38" s="808"/>
      <c r="C38" s="778"/>
      <c r="D38" s="778"/>
      <c r="E38" s="778"/>
      <c r="F38" s="778"/>
      <c r="G38" s="778"/>
      <c r="H38" s="778"/>
      <c r="I38" s="778"/>
      <c r="J38" s="778"/>
      <c r="K38" s="778"/>
      <c r="L38" s="778"/>
      <c r="M38" s="778"/>
      <c r="N38" s="778"/>
      <c r="O38" s="778"/>
      <c r="P38" s="778"/>
      <c r="Q38" s="778"/>
      <c r="R38" s="778"/>
    </row>
    <row r="39" spans="1:18" ht="15.75" thickBot="1">
      <c r="A39" s="185" t="s">
        <v>98</v>
      </c>
      <c r="B39" s="808">
        <f t="shared" ref="B39:R39" si="2">AVERAGE(B21:B25)</f>
        <v>377</v>
      </c>
      <c r="C39" s="779">
        <f t="shared" si="2"/>
        <v>228.6</v>
      </c>
      <c r="D39" s="779">
        <f t="shared" si="2"/>
        <v>90</v>
      </c>
      <c r="E39" s="779">
        <f t="shared" si="2"/>
        <v>291.60000000000002</v>
      </c>
      <c r="F39" s="779">
        <f t="shared" si="2"/>
        <v>19</v>
      </c>
      <c r="G39" s="779">
        <f t="shared" si="2"/>
        <v>46.6</v>
      </c>
      <c r="H39" s="779">
        <f t="shared" si="2"/>
        <v>334.4</v>
      </c>
      <c r="I39" s="779">
        <f t="shared" si="2"/>
        <v>127.8</v>
      </c>
      <c r="J39" s="779">
        <f t="shared" si="2"/>
        <v>127.8</v>
      </c>
      <c r="K39" s="779">
        <f t="shared" si="2"/>
        <v>102.6</v>
      </c>
      <c r="L39" s="779">
        <f t="shared" si="2"/>
        <v>0</v>
      </c>
      <c r="M39" s="779">
        <f t="shared" si="2"/>
        <v>0</v>
      </c>
      <c r="N39" s="779">
        <f t="shared" si="2"/>
        <v>0</v>
      </c>
      <c r="O39" s="779">
        <f t="shared" si="2"/>
        <v>38.200000000000003</v>
      </c>
      <c r="P39" s="779">
        <f t="shared" si="2"/>
        <v>13</v>
      </c>
      <c r="Q39" s="779">
        <f t="shared" si="2"/>
        <v>10.6</v>
      </c>
      <c r="R39" s="779">
        <f t="shared" si="2"/>
        <v>129.19999999999999</v>
      </c>
    </row>
    <row r="40" spans="1:18" ht="15">
      <c r="A40" s="185" t="s">
        <v>287</v>
      </c>
      <c r="B40" s="808">
        <f>AVERAGE(B26:B30)</f>
        <v>553.79999999999995</v>
      </c>
      <c r="C40" s="778">
        <f>AVERAGE(C26:C30)</f>
        <v>265.39999999999998</v>
      </c>
      <c r="D40" s="778">
        <f t="shared" ref="D40:R40" si="3">AVERAGE(D26:D30)</f>
        <v>205.6</v>
      </c>
      <c r="E40" s="778">
        <f t="shared" si="3"/>
        <v>420.2</v>
      </c>
      <c r="F40" s="778">
        <f t="shared" si="3"/>
        <v>26.6</v>
      </c>
      <c r="G40" s="778">
        <f t="shared" si="3"/>
        <v>71.599999999999994</v>
      </c>
      <c r="H40" s="778">
        <f t="shared" si="3"/>
        <v>494</v>
      </c>
      <c r="I40" s="778">
        <f t="shared" si="3"/>
        <v>161.19999999999999</v>
      </c>
      <c r="J40" s="778">
        <f t="shared" si="3"/>
        <v>155</v>
      </c>
      <c r="K40" s="778">
        <f t="shared" si="3"/>
        <v>121.4</v>
      </c>
      <c r="L40" s="778">
        <f t="shared" si="3"/>
        <v>7.2</v>
      </c>
      <c r="M40" s="778">
        <f t="shared" si="3"/>
        <v>0.2</v>
      </c>
      <c r="N40" s="778">
        <f t="shared" si="3"/>
        <v>8</v>
      </c>
      <c r="O40" s="778">
        <f t="shared" si="3"/>
        <v>33.6</v>
      </c>
      <c r="P40" s="778">
        <f t="shared" si="3"/>
        <v>4.8</v>
      </c>
      <c r="Q40" s="778">
        <f t="shared" si="3"/>
        <v>12.4</v>
      </c>
      <c r="R40" s="778">
        <f t="shared" si="3"/>
        <v>139.80000000000001</v>
      </c>
    </row>
    <row r="41" spans="1:18" ht="15" customHeight="1">
      <c r="A41" s="185" t="s">
        <v>712</v>
      </c>
      <c r="B41" s="808">
        <f>AVERAGE(B32:B36)</f>
        <v>861.8</v>
      </c>
      <c r="C41" s="778">
        <f t="shared" ref="C41:R41" si="4">AVERAGE(C32:C36)</f>
        <v>426.8</v>
      </c>
      <c r="D41" s="778">
        <f t="shared" si="4"/>
        <v>365.2</v>
      </c>
      <c r="E41" s="778">
        <f t="shared" si="4"/>
        <v>639.4</v>
      </c>
      <c r="F41" s="778">
        <f t="shared" si="4"/>
        <v>39.200000000000003</v>
      </c>
      <c r="G41" s="778">
        <f t="shared" si="4"/>
        <v>101.4</v>
      </c>
      <c r="H41" s="778">
        <f t="shared" si="4"/>
        <v>748.8</v>
      </c>
      <c r="I41" s="778">
        <f t="shared" si="4"/>
        <v>416.4</v>
      </c>
      <c r="J41" s="778">
        <f t="shared" si="4"/>
        <v>176</v>
      </c>
      <c r="K41" s="778">
        <f t="shared" si="4"/>
        <v>155</v>
      </c>
      <c r="L41" s="778">
        <f t="shared" si="4"/>
        <v>300</v>
      </c>
      <c r="M41" s="778">
        <f t="shared" si="4"/>
        <v>229.4</v>
      </c>
      <c r="N41" s="778">
        <f t="shared" si="4"/>
        <v>206.8</v>
      </c>
      <c r="O41" s="778">
        <f t="shared" si="4"/>
        <v>142</v>
      </c>
      <c r="P41" s="778">
        <f t="shared" si="4"/>
        <v>23.8</v>
      </c>
      <c r="Q41" s="778">
        <f t="shared" si="4"/>
        <v>28.4</v>
      </c>
      <c r="R41" s="778">
        <f t="shared" si="4"/>
        <v>114.2</v>
      </c>
    </row>
    <row r="42" spans="1:18" ht="6.75" customHeight="1">
      <c r="A42" s="20"/>
      <c r="B42" s="20"/>
      <c r="C42" s="20"/>
      <c r="D42" s="20"/>
      <c r="E42" s="20"/>
      <c r="F42" s="20"/>
      <c r="G42" s="20"/>
      <c r="H42" s="20"/>
      <c r="I42" s="20"/>
      <c r="J42" s="20"/>
      <c r="K42" s="20"/>
      <c r="L42" s="20"/>
      <c r="M42" s="20"/>
      <c r="N42" s="20"/>
      <c r="O42" s="20"/>
      <c r="P42" s="20"/>
      <c r="Q42" s="20"/>
      <c r="R42" s="20"/>
    </row>
    <row r="43" spans="1:18" ht="11.25" customHeight="1">
      <c r="A43" s="73"/>
      <c r="B43" s="73"/>
      <c r="C43" s="73"/>
      <c r="D43" s="73"/>
      <c r="E43" s="73"/>
      <c r="F43" s="73"/>
      <c r="G43" s="73"/>
      <c r="H43" s="73"/>
      <c r="I43" s="73"/>
      <c r="J43" s="73"/>
      <c r="K43" s="73"/>
      <c r="L43" s="73"/>
      <c r="M43" s="73"/>
      <c r="N43" s="73"/>
      <c r="O43" s="73"/>
      <c r="P43" s="73"/>
      <c r="Q43" s="73"/>
      <c r="R43" s="73"/>
    </row>
    <row r="44" spans="1:18" ht="14.25" customHeight="1">
      <c r="A44" s="74" t="s">
        <v>195</v>
      </c>
      <c r="B44" s="73"/>
      <c r="C44" s="73"/>
      <c r="D44" s="73"/>
      <c r="E44" s="73"/>
      <c r="F44" s="73"/>
      <c r="G44" s="73"/>
      <c r="H44" s="73"/>
      <c r="I44" s="73"/>
      <c r="J44" s="73"/>
      <c r="K44" s="73"/>
      <c r="L44" s="73"/>
      <c r="M44" s="73"/>
      <c r="N44" s="73"/>
      <c r="O44" s="73"/>
      <c r="P44" s="73"/>
      <c r="Q44" s="73"/>
      <c r="R44" s="73"/>
    </row>
    <row r="45" spans="1:18" s="75" customFormat="1">
      <c r="A45" s="1053" t="s">
        <v>599</v>
      </c>
      <c r="B45" s="1053"/>
      <c r="C45" s="1053"/>
      <c r="D45" s="1053"/>
      <c r="E45" s="1053"/>
      <c r="F45" s="1053"/>
      <c r="G45" s="1053"/>
      <c r="H45" s="1053"/>
      <c r="I45" s="1053"/>
      <c r="J45" s="1053"/>
      <c r="K45" s="1053"/>
      <c r="L45" s="1053"/>
      <c r="M45" s="1053"/>
      <c r="N45" s="1053"/>
      <c r="O45" s="1053"/>
      <c r="P45" s="1053"/>
      <c r="Q45" s="1053"/>
      <c r="R45" s="1053"/>
    </row>
    <row r="46" spans="1:18" s="75" customFormat="1">
      <c r="A46" s="1053"/>
      <c r="B46" s="1053"/>
      <c r="C46" s="1053"/>
      <c r="D46" s="1053"/>
      <c r="E46" s="1053"/>
      <c r="F46" s="1053"/>
      <c r="G46" s="1053"/>
      <c r="H46" s="1053"/>
      <c r="I46" s="1053"/>
      <c r="J46" s="1053"/>
      <c r="K46" s="1053"/>
      <c r="L46" s="1053"/>
      <c r="M46" s="1053"/>
      <c r="N46" s="1053"/>
      <c r="O46" s="1053"/>
      <c r="P46" s="1053"/>
      <c r="Q46" s="1053"/>
      <c r="R46" s="1053"/>
    </row>
    <row r="47" spans="1:18" s="75" customFormat="1" ht="10.5" customHeight="1">
      <c r="A47" s="1051" t="s">
        <v>600</v>
      </c>
      <c r="B47" s="1051"/>
      <c r="C47" s="1051"/>
      <c r="D47" s="1051"/>
      <c r="E47" s="1051"/>
      <c r="F47" s="1051"/>
      <c r="G47" s="1051"/>
      <c r="H47" s="1051"/>
      <c r="I47" s="1051"/>
      <c r="J47" s="1051"/>
      <c r="K47" s="1051"/>
      <c r="L47" s="1051"/>
      <c r="M47" s="1051"/>
      <c r="N47" s="1051"/>
      <c r="O47" s="1051"/>
      <c r="P47" s="1051"/>
      <c r="Q47" s="1051"/>
      <c r="R47" s="1051"/>
    </row>
    <row r="48" spans="1:18" s="75" customFormat="1" ht="10.5" customHeight="1">
      <c r="A48" s="1051" t="s">
        <v>601</v>
      </c>
      <c r="B48" s="1051"/>
      <c r="C48" s="1051"/>
      <c r="D48" s="1051"/>
      <c r="E48" s="1051"/>
      <c r="F48" s="1051"/>
      <c r="G48" s="1051"/>
      <c r="H48" s="1051"/>
      <c r="I48" s="1051"/>
      <c r="J48" s="1051"/>
      <c r="K48" s="1051"/>
      <c r="L48" s="1051"/>
      <c r="M48" s="1051"/>
      <c r="N48" s="1051"/>
      <c r="O48" s="1051"/>
      <c r="P48" s="1051"/>
      <c r="Q48" s="1051"/>
      <c r="R48" s="1051"/>
    </row>
    <row r="49" spans="1:18" s="75" customFormat="1" ht="10.5" customHeight="1">
      <c r="A49" s="1052" t="s">
        <v>668</v>
      </c>
      <c r="B49" s="1053"/>
      <c r="C49" s="1053"/>
      <c r="D49" s="1053"/>
      <c r="E49" s="1053"/>
      <c r="F49" s="1053"/>
      <c r="G49" s="1053"/>
      <c r="H49" s="1053"/>
      <c r="I49" s="1053"/>
      <c r="J49" s="1053"/>
      <c r="K49" s="1053"/>
      <c r="L49" s="1053"/>
      <c r="M49" s="1053"/>
      <c r="N49" s="1053"/>
      <c r="O49" s="1053"/>
      <c r="P49" s="1053"/>
      <c r="Q49" s="1053"/>
      <c r="R49" s="1053"/>
    </row>
    <row r="50" spans="1:18" s="75" customFormat="1" ht="10.5" customHeight="1">
      <c r="A50" s="1054" t="s">
        <v>235</v>
      </c>
      <c r="B50" s="1054"/>
      <c r="C50" s="1054"/>
      <c r="D50" s="1054"/>
      <c r="E50" s="1054"/>
      <c r="F50" s="1054"/>
      <c r="G50" s="1054"/>
      <c r="H50" s="1054"/>
      <c r="I50" s="1054"/>
      <c r="J50" s="1054"/>
      <c r="K50" s="1054"/>
      <c r="L50" s="1054"/>
      <c r="M50" s="1054"/>
      <c r="N50" s="1054"/>
      <c r="O50" s="1054"/>
      <c r="P50" s="1054"/>
      <c r="Q50" s="1054"/>
      <c r="R50" s="1054"/>
    </row>
    <row r="51" spans="1:18" s="75" customFormat="1" ht="10.5" customHeight="1">
      <c r="A51" s="1038" t="s">
        <v>196</v>
      </c>
      <c r="B51" s="1038"/>
      <c r="C51" s="1038"/>
      <c r="D51" s="1038"/>
      <c r="E51" s="1038"/>
      <c r="F51" s="1038"/>
      <c r="G51" s="1038"/>
      <c r="H51" s="1038"/>
      <c r="I51" s="1038"/>
      <c r="J51" s="1038"/>
      <c r="K51" s="1038"/>
      <c r="L51" s="1038"/>
      <c r="M51" s="1038"/>
      <c r="N51" s="1038"/>
      <c r="O51" s="1038"/>
      <c r="P51" s="1038"/>
      <c r="Q51" s="1038"/>
      <c r="R51" s="1038"/>
    </row>
    <row r="52" spans="1:18" s="75" customFormat="1" ht="10.5" customHeight="1">
      <c r="A52" s="1088" t="s">
        <v>791</v>
      </c>
      <c r="B52" s="1088"/>
      <c r="C52" s="1088"/>
      <c r="D52" s="1088"/>
      <c r="E52" s="1088"/>
      <c r="F52" s="1088"/>
      <c r="G52" s="1088"/>
      <c r="H52" s="1088"/>
      <c r="I52" s="1088"/>
      <c r="J52" s="1088"/>
      <c r="K52" s="1088"/>
      <c r="L52" s="1088"/>
      <c r="M52" s="1088"/>
      <c r="N52" s="1088"/>
      <c r="O52" s="1088"/>
      <c r="P52" s="1088"/>
      <c r="Q52" s="1088"/>
      <c r="R52" s="1088"/>
    </row>
    <row r="53" spans="1:18" ht="10.5" customHeight="1"/>
    <row r="54" spans="1:18" ht="10.5" customHeight="1">
      <c r="A54" s="1015" t="s">
        <v>704</v>
      </c>
      <c r="B54" s="1015"/>
      <c r="C54" s="945"/>
    </row>
  </sheetData>
  <mergeCells count="30">
    <mergeCell ref="I1:J1"/>
    <mergeCell ref="T1:V1"/>
    <mergeCell ref="B3:B9"/>
    <mergeCell ref="Q3:Q9"/>
    <mergeCell ref="C3:C9"/>
    <mergeCell ref="R3:R9"/>
    <mergeCell ref="O3:O9"/>
    <mergeCell ref="P3:P9"/>
    <mergeCell ref="D3:D9"/>
    <mergeCell ref="E3:E9"/>
    <mergeCell ref="F3:F9"/>
    <mergeCell ref="G3:G9"/>
    <mergeCell ref="H3:H9"/>
    <mergeCell ref="I3:J3"/>
    <mergeCell ref="I5:I9"/>
    <mergeCell ref="J5:J9"/>
    <mergeCell ref="L5:L9"/>
    <mergeCell ref="A1:G1"/>
    <mergeCell ref="K6:K9"/>
    <mergeCell ref="A54:B54"/>
    <mergeCell ref="A3:A9"/>
    <mergeCell ref="A51:R51"/>
    <mergeCell ref="A47:R47"/>
    <mergeCell ref="A48:R48"/>
    <mergeCell ref="A49:R49"/>
    <mergeCell ref="A50:R50"/>
    <mergeCell ref="N3:N9"/>
    <mergeCell ref="M6:M9"/>
    <mergeCell ref="A45:R46"/>
    <mergeCell ref="A52:R52"/>
  </mergeCells>
  <phoneticPr fontId="22" type="noConversion"/>
  <hyperlinks>
    <hyperlink ref="I1" location="Contents!A1" display="back to contents"/>
  </hyperlinks>
  <printOptions horizontalCentered="1"/>
  <pageMargins left="0.39370078740157483" right="0.39370078740157483" top="0.78740157480314965" bottom="0.78740157480314965" header="0.39370078740157483" footer="0"/>
  <pageSetup paperSize="9" scale="68" orientation="landscape" r:id="rId1"/>
  <headerFooter alignWithMargins="0"/>
  <ignoredErrors>
    <ignoredError sqref="I11 B11:D11 O39:R40 O11:R12 B12:J12 K11:K12 L12:N12 B39:I39 J39:N39 B40:I40 J40:N40 B41:R4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2"/>
  <sheetViews>
    <sheetView showGridLines="0" zoomScaleNormal="100" workbookViewId="0">
      <selection sqref="A1:J1"/>
    </sheetView>
  </sheetViews>
  <sheetFormatPr defaultRowHeight="15"/>
  <cols>
    <col min="1" max="1" width="22.83203125" style="76" customWidth="1"/>
    <col min="2" max="2" width="10.83203125" style="76" customWidth="1"/>
    <col min="3" max="3" width="2.5" style="76" customWidth="1"/>
    <col min="4" max="4" width="8.6640625" style="76" customWidth="1"/>
    <col min="5" max="5" width="9.1640625" style="76" customWidth="1"/>
    <col min="6" max="6" width="2.5" style="76" customWidth="1"/>
    <col min="7" max="8" width="8.5" style="76" customWidth="1"/>
    <col min="9" max="10" width="7.83203125" style="76" customWidth="1"/>
    <col min="11" max="11" width="9.5" style="76" customWidth="1"/>
    <col min="12" max="12" width="7.83203125" style="76" customWidth="1"/>
    <col min="13" max="13" width="8.5" style="76" customWidth="1"/>
    <col min="14" max="14" width="2" style="76" customWidth="1"/>
    <col min="15" max="17" width="10.83203125" style="76" customWidth="1"/>
    <col min="18" max="18" width="3.1640625" style="76" customWidth="1"/>
    <col min="19" max="16384" width="9.33203125" style="76"/>
  </cols>
  <sheetData>
    <row r="1" spans="1:25" ht="18" customHeight="1">
      <c r="A1" s="1059" t="s">
        <v>713</v>
      </c>
      <c r="B1" s="1059"/>
      <c r="C1" s="1059"/>
      <c r="D1" s="1059"/>
      <c r="E1" s="1059"/>
      <c r="F1" s="1059"/>
      <c r="G1" s="1059"/>
      <c r="H1" s="1059"/>
      <c r="I1" s="1059"/>
      <c r="J1" s="1059"/>
      <c r="K1" s="954"/>
      <c r="L1" s="1013" t="s">
        <v>1376</v>
      </c>
      <c r="M1" s="1013"/>
      <c r="N1" s="1013"/>
      <c r="O1" s="954"/>
      <c r="P1" s="954"/>
      <c r="Q1" s="954"/>
      <c r="S1" s="1013"/>
      <c r="T1" s="1013"/>
      <c r="U1" s="1013"/>
    </row>
    <row r="2" spans="1:25" ht="15" customHeight="1">
      <c r="A2" s="14"/>
      <c r="B2" s="14"/>
      <c r="C2" s="14"/>
      <c r="D2" s="14"/>
      <c r="E2" s="14"/>
      <c r="F2" s="14"/>
      <c r="G2" s="14"/>
      <c r="H2" s="14"/>
      <c r="I2" s="14"/>
      <c r="J2" s="14"/>
      <c r="K2" s="14"/>
      <c r="L2" s="14"/>
      <c r="M2" s="2"/>
      <c r="N2" s="2"/>
      <c r="O2" s="2"/>
      <c r="P2" s="2"/>
      <c r="Q2" s="2"/>
    </row>
    <row r="3" spans="1:25">
      <c r="A3" s="1026" t="s">
        <v>16</v>
      </c>
      <c r="B3" s="1029" t="s">
        <v>185</v>
      </c>
      <c r="C3" s="309"/>
      <c r="D3" s="1026" t="s">
        <v>84</v>
      </c>
      <c r="E3" s="1026"/>
      <c r="F3" s="314"/>
      <c r="G3" s="1026" t="s">
        <v>206</v>
      </c>
      <c r="H3" s="1026"/>
      <c r="I3" s="1026"/>
      <c r="J3" s="1026"/>
      <c r="K3" s="1026"/>
      <c r="L3" s="1026"/>
      <c r="M3" s="1026"/>
      <c r="N3" s="314"/>
      <c r="O3" s="1026" t="s">
        <v>86</v>
      </c>
      <c r="P3" s="1026"/>
      <c r="Q3" s="1026"/>
    </row>
    <row r="4" spans="1:25">
      <c r="A4" s="1069"/>
      <c r="B4" s="1063"/>
      <c r="C4" s="315"/>
      <c r="D4" s="1060"/>
      <c r="E4" s="1060"/>
      <c r="F4" s="955"/>
      <c r="G4" s="1060"/>
      <c r="H4" s="1060"/>
      <c r="I4" s="1060"/>
      <c r="J4" s="1060"/>
      <c r="K4" s="1060"/>
      <c r="L4" s="1060"/>
      <c r="M4" s="1060"/>
      <c r="N4" s="955"/>
      <c r="O4" s="1060"/>
      <c r="P4" s="1060"/>
      <c r="Q4" s="1060"/>
    </row>
    <row r="5" spans="1:25" ht="15" customHeight="1">
      <c r="A5" s="1027"/>
      <c r="B5" s="1063"/>
      <c r="C5" s="310"/>
      <c r="D5" s="1026" t="s">
        <v>83</v>
      </c>
      <c r="E5" s="1026" t="s">
        <v>198</v>
      </c>
      <c r="F5" s="310"/>
      <c r="G5" s="1067" t="s">
        <v>364</v>
      </c>
      <c r="H5" s="1067" t="s">
        <v>365</v>
      </c>
      <c r="I5" s="1064" t="s">
        <v>200</v>
      </c>
      <c r="J5" s="1029" t="s">
        <v>201</v>
      </c>
      <c r="K5" s="1029" t="s">
        <v>202</v>
      </c>
      <c r="L5" s="1071" t="s">
        <v>366</v>
      </c>
      <c r="M5" s="1070" t="s">
        <v>367</v>
      </c>
      <c r="N5" s="312"/>
      <c r="O5" s="1064" t="s">
        <v>204</v>
      </c>
      <c r="P5" s="1064" t="s">
        <v>88</v>
      </c>
      <c r="Q5" s="1064" t="s">
        <v>205</v>
      </c>
    </row>
    <row r="6" spans="1:25" ht="15" customHeight="1">
      <c r="A6" s="1027"/>
      <c r="B6" s="1063"/>
      <c r="C6" s="893"/>
      <c r="D6" s="1069"/>
      <c r="E6" s="1069"/>
      <c r="F6" s="893"/>
      <c r="G6" s="1043"/>
      <c r="H6" s="1043"/>
      <c r="I6" s="1065"/>
      <c r="J6" s="1063"/>
      <c r="K6" s="1063"/>
      <c r="L6" s="1039"/>
      <c r="M6" s="1041"/>
      <c r="N6" s="890"/>
      <c r="O6" s="1065"/>
      <c r="P6" s="1065"/>
      <c r="Q6" s="1065"/>
    </row>
    <row r="7" spans="1:25">
      <c r="A7" s="1028"/>
      <c r="B7" s="1031"/>
      <c r="C7" s="311"/>
      <c r="D7" s="1028"/>
      <c r="E7" s="1028"/>
      <c r="F7" s="311"/>
      <c r="G7" s="1068"/>
      <c r="H7" s="1068"/>
      <c r="I7" s="1066"/>
      <c r="J7" s="1031"/>
      <c r="K7" s="1031"/>
      <c r="L7" s="1031"/>
      <c r="M7" s="1066"/>
      <c r="N7" s="311"/>
      <c r="O7" s="1066"/>
      <c r="P7" s="1066"/>
      <c r="Q7" s="1066"/>
    </row>
    <row r="8" spans="1:25">
      <c r="A8" s="66" t="s">
        <v>99</v>
      </c>
      <c r="B8" s="77"/>
      <c r="C8" s="77"/>
      <c r="D8" s="77"/>
      <c r="E8" s="77"/>
      <c r="F8" s="77"/>
      <c r="G8" s="77"/>
      <c r="H8" s="77"/>
      <c r="I8" s="77"/>
      <c r="J8" s="77"/>
      <c r="K8" s="77"/>
      <c r="L8" s="77"/>
      <c r="M8" s="77"/>
      <c r="N8" s="77"/>
      <c r="O8" s="78"/>
      <c r="P8" s="78"/>
      <c r="Q8" s="78"/>
    </row>
    <row r="9" spans="1:25">
      <c r="A9" s="24" t="s">
        <v>162</v>
      </c>
      <c r="B9" s="811">
        <f>AVERAGE(B12:B16)</f>
        <v>260</v>
      </c>
      <c r="C9" s="77"/>
      <c r="D9" s="77">
        <f t="shared" ref="D9:K9" si="0">AVERAGE(D12:D16)</f>
        <v>206.8</v>
      </c>
      <c r="E9" s="77">
        <f t="shared" si="0"/>
        <v>53.2</v>
      </c>
      <c r="F9" s="77"/>
      <c r="G9" s="1076">
        <v>83</v>
      </c>
      <c r="H9" s="1076"/>
      <c r="I9" s="77">
        <f t="shared" si="0"/>
        <v>107.8</v>
      </c>
      <c r="J9" s="77">
        <f t="shared" si="0"/>
        <v>46.2</v>
      </c>
      <c r="K9" s="77">
        <f t="shared" si="0"/>
        <v>12.4</v>
      </c>
      <c r="L9" s="1076">
        <v>10</v>
      </c>
      <c r="M9" s="1076"/>
      <c r="N9" s="77"/>
      <c r="O9" s="477" t="s">
        <v>80</v>
      </c>
      <c r="P9" s="477" t="s">
        <v>80</v>
      </c>
      <c r="Q9" s="477" t="s">
        <v>80</v>
      </c>
    </row>
    <row r="10" spans="1:25">
      <c r="A10" s="185" t="s">
        <v>710</v>
      </c>
      <c r="B10" s="812">
        <f>AVERAGE(B20:B24)</f>
        <v>428.4</v>
      </c>
      <c r="C10" s="541"/>
      <c r="D10" s="812">
        <f>AVERAGE(D20:D24)</f>
        <v>347.2</v>
      </c>
      <c r="E10" s="812">
        <f>AVERAGE(E20:E24)</f>
        <v>81.2</v>
      </c>
      <c r="F10" s="541"/>
      <c r="G10" s="812">
        <f t="shared" ref="G10:M10" si="1">AVERAGE(G20:G24)</f>
        <v>0.2</v>
      </c>
      <c r="H10" s="812">
        <f t="shared" si="1"/>
        <v>76.599999999999994</v>
      </c>
      <c r="I10" s="812">
        <f t="shared" si="1"/>
        <v>151.19999999999999</v>
      </c>
      <c r="J10" s="812">
        <f t="shared" si="1"/>
        <v>133.6</v>
      </c>
      <c r="K10" s="812">
        <f t="shared" si="1"/>
        <v>48.4</v>
      </c>
      <c r="L10" s="812">
        <f t="shared" si="1"/>
        <v>11.2</v>
      </c>
      <c r="M10" s="812">
        <f t="shared" si="1"/>
        <v>7</v>
      </c>
      <c r="N10" s="77"/>
      <c r="O10" s="477" t="s">
        <v>80</v>
      </c>
      <c r="P10" s="477" t="s">
        <v>80</v>
      </c>
      <c r="Q10" s="477" t="s">
        <v>80</v>
      </c>
    </row>
    <row r="11" spans="1:25">
      <c r="A11" s="55"/>
      <c r="B11" s="811"/>
      <c r="C11" s="77"/>
      <c r="D11" s="77"/>
      <c r="E11" s="77"/>
      <c r="F11" s="77"/>
      <c r="G11" s="77"/>
      <c r="H11" s="77"/>
      <c r="I11" s="77"/>
      <c r="J11" s="77"/>
      <c r="K11" s="77"/>
      <c r="L11" s="77"/>
      <c r="M11" s="77"/>
      <c r="N11" s="77"/>
      <c r="O11" s="78"/>
      <c r="P11" s="78"/>
      <c r="Q11" s="78"/>
    </row>
    <row r="12" spans="1:25" ht="14.25" customHeight="1">
      <c r="A12" s="79">
        <v>1996</v>
      </c>
      <c r="B12" s="813">
        <v>244</v>
      </c>
      <c r="C12" s="81"/>
      <c r="D12" s="80">
        <v>185</v>
      </c>
      <c r="E12" s="80">
        <v>59</v>
      </c>
      <c r="F12" s="82"/>
      <c r="G12" s="1072">
        <v>86</v>
      </c>
      <c r="H12" s="1072"/>
      <c r="I12" s="80">
        <v>103</v>
      </c>
      <c r="J12" s="80">
        <v>32</v>
      </c>
      <c r="K12" s="80">
        <v>13</v>
      </c>
      <c r="L12" s="1072">
        <v>10</v>
      </c>
      <c r="M12" s="1072"/>
      <c r="N12" s="83"/>
      <c r="O12" s="80">
        <v>22</v>
      </c>
      <c r="P12" s="80">
        <v>28</v>
      </c>
      <c r="Q12" s="80">
        <v>34</v>
      </c>
    </row>
    <row r="13" spans="1:25" ht="14.25" customHeight="1">
      <c r="A13" s="79">
        <v>1997</v>
      </c>
      <c r="B13" s="813">
        <v>224</v>
      </c>
      <c r="C13" s="81"/>
      <c r="D13" s="80">
        <v>179</v>
      </c>
      <c r="E13" s="80">
        <v>45</v>
      </c>
      <c r="F13" s="82"/>
      <c r="G13" s="1072">
        <v>76</v>
      </c>
      <c r="H13" s="1072"/>
      <c r="I13" s="80">
        <v>89</v>
      </c>
      <c r="J13" s="80">
        <v>31</v>
      </c>
      <c r="K13" s="80">
        <v>14</v>
      </c>
      <c r="L13" s="1072">
        <v>14</v>
      </c>
      <c r="M13" s="1072"/>
      <c r="N13" s="83"/>
      <c r="O13" s="80">
        <v>23</v>
      </c>
      <c r="P13" s="80">
        <v>29</v>
      </c>
      <c r="Q13" s="80">
        <v>35</v>
      </c>
    </row>
    <row r="14" spans="1:25" ht="14.25" customHeight="1">
      <c r="A14" s="79">
        <v>1998</v>
      </c>
      <c r="B14" s="813">
        <v>249</v>
      </c>
      <c r="C14" s="81"/>
      <c r="D14" s="80">
        <v>194</v>
      </c>
      <c r="E14" s="80">
        <v>55</v>
      </c>
      <c r="F14" s="82"/>
      <c r="G14" s="1072">
        <v>88</v>
      </c>
      <c r="H14" s="1072"/>
      <c r="I14" s="80">
        <v>103</v>
      </c>
      <c r="J14" s="80">
        <v>37</v>
      </c>
      <c r="K14" s="80">
        <v>9</v>
      </c>
      <c r="L14" s="1072">
        <v>12</v>
      </c>
      <c r="M14" s="1072"/>
      <c r="N14" s="83"/>
      <c r="O14" s="80">
        <v>23</v>
      </c>
      <c r="P14" s="80">
        <v>27</v>
      </c>
      <c r="Q14" s="80">
        <v>34</v>
      </c>
    </row>
    <row r="15" spans="1:25" ht="14.25" customHeight="1">
      <c r="A15" s="79">
        <v>1999</v>
      </c>
      <c r="B15" s="813">
        <v>291</v>
      </c>
      <c r="C15" s="81"/>
      <c r="D15" s="80">
        <v>237</v>
      </c>
      <c r="E15" s="80">
        <v>54</v>
      </c>
      <c r="F15" s="82"/>
      <c r="G15" s="1075">
        <v>94</v>
      </c>
      <c r="H15" s="1075"/>
      <c r="I15" s="80">
        <v>118</v>
      </c>
      <c r="J15" s="80">
        <v>62</v>
      </c>
      <c r="K15" s="80">
        <v>10</v>
      </c>
      <c r="L15" s="1075">
        <v>7</v>
      </c>
      <c r="M15" s="1075"/>
      <c r="N15" s="83"/>
      <c r="O15" s="80">
        <v>23</v>
      </c>
      <c r="P15" s="80">
        <v>28</v>
      </c>
      <c r="Q15" s="80">
        <v>35</v>
      </c>
    </row>
    <row r="16" spans="1:25" ht="14.25" customHeight="1">
      <c r="A16" s="79">
        <v>2000</v>
      </c>
      <c r="B16" s="813">
        <v>292</v>
      </c>
      <c r="C16" s="81"/>
      <c r="D16" s="80">
        <v>239</v>
      </c>
      <c r="E16" s="80">
        <v>53</v>
      </c>
      <c r="F16" s="82"/>
      <c r="G16" s="80">
        <v>0</v>
      </c>
      <c r="H16" s="80">
        <v>73</v>
      </c>
      <c r="I16" s="80">
        <v>126</v>
      </c>
      <c r="J16" s="80">
        <v>69</v>
      </c>
      <c r="K16" s="80">
        <v>16</v>
      </c>
      <c r="L16" s="80">
        <v>3</v>
      </c>
      <c r="M16" s="80">
        <v>5</v>
      </c>
      <c r="N16" s="83"/>
      <c r="O16" s="80">
        <v>25</v>
      </c>
      <c r="P16" s="80">
        <v>30</v>
      </c>
      <c r="Q16" s="80">
        <v>36</v>
      </c>
      <c r="S16" s="30"/>
      <c r="T16" s="30"/>
      <c r="U16" s="30"/>
      <c r="W16" s="84"/>
      <c r="X16" s="84"/>
      <c r="Y16" s="84"/>
    </row>
    <row r="17" spans="1:25" ht="14.25" customHeight="1">
      <c r="A17" s="79">
        <v>2001</v>
      </c>
      <c r="B17" s="813">
        <v>332</v>
      </c>
      <c r="C17" s="81"/>
      <c r="D17" s="80">
        <v>267</v>
      </c>
      <c r="E17" s="80">
        <v>65</v>
      </c>
      <c r="F17" s="82"/>
      <c r="G17" s="80">
        <v>1</v>
      </c>
      <c r="H17" s="80">
        <v>79</v>
      </c>
      <c r="I17" s="80">
        <v>140</v>
      </c>
      <c r="J17" s="80">
        <v>70</v>
      </c>
      <c r="K17" s="80">
        <v>31</v>
      </c>
      <c r="L17" s="80">
        <v>8</v>
      </c>
      <c r="M17" s="80">
        <v>4</v>
      </c>
      <c r="N17" s="83"/>
      <c r="O17" s="80">
        <v>25</v>
      </c>
      <c r="P17" s="80">
        <v>31</v>
      </c>
      <c r="Q17" s="80">
        <v>38</v>
      </c>
      <c r="S17" s="31"/>
      <c r="T17" s="31"/>
      <c r="U17" s="31"/>
      <c r="W17" s="84"/>
      <c r="X17" s="84"/>
      <c r="Y17" s="84"/>
    </row>
    <row r="18" spans="1:25" ht="14.25" customHeight="1">
      <c r="A18" s="79">
        <v>2002</v>
      </c>
      <c r="B18" s="813">
        <v>382</v>
      </c>
      <c r="C18" s="81"/>
      <c r="D18" s="80">
        <v>321</v>
      </c>
      <c r="E18" s="80">
        <v>61</v>
      </c>
      <c r="F18" s="82"/>
      <c r="G18" s="80">
        <v>0</v>
      </c>
      <c r="H18" s="80">
        <v>100</v>
      </c>
      <c r="I18" s="80">
        <v>153</v>
      </c>
      <c r="J18" s="80">
        <v>92</v>
      </c>
      <c r="K18" s="80">
        <v>27</v>
      </c>
      <c r="L18" s="80">
        <v>7</v>
      </c>
      <c r="M18" s="80">
        <v>3</v>
      </c>
      <c r="N18" s="83"/>
      <c r="O18" s="80">
        <v>24</v>
      </c>
      <c r="P18" s="80">
        <v>30</v>
      </c>
      <c r="Q18" s="80">
        <v>37</v>
      </c>
      <c r="S18" s="31"/>
      <c r="T18" s="31"/>
      <c r="U18" s="31"/>
      <c r="W18" s="84"/>
      <c r="X18" s="84"/>
      <c r="Y18" s="84"/>
    </row>
    <row r="19" spans="1:25" ht="14.25" customHeight="1">
      <c r="A19" s="79">
        <v>2003</v>
      </c>
      <c r="B19" s="813">
        <v>317</v>
      </c>
      <c r="C19" s="81"/>
      <c r="D19" s="80">
        <v>256</v>
      </c>
      <c r="E19" s="80">
        <v>61</v>
      </c>
      <c r="F19" s="82"/>
      <c r="G19" s="80">
        <v>0</v>
      </c>
      <c r="H19" s="80">
        <v>78</v>
      </c>
      <c r="I19" s="80">
        <v>123</v>
      </c>
      <c r="J19" s="80">
        <v>81</v>
      </c>
      <c r="K19" s="80">
        <v>20</v>
      </c>
      <c r="L19" s="80">
        <v>11</v>
      </c>
      <c r="M19" s="80">
        <v>6</v>
      </c>
      <c r="N19" s="83"/>
      <c r="O19" s="80">
        <v>25</v>
      </c>
      <c r="P19" s="80">
        <v>31</v>
      </c>
      <c r="Q19" s="80">
        <v>37</v>
      </c>
      <c r="S19" s="31"/>
      <c r="T19" s="31"/>
      <c r="U19" s="31"/>
      <c r="W19" s="84"/>
      <c r="X19" s="84"/>
      <c r="Y19" s="84"/>
    </row>
    <row r="20" spans="1:25" ht="14.25" customHeight="1">
      <c r="A20" s="79">
        <v>2004</v>
      </c>
      <c r="B20" s="813">
        <v>356</v>
      </c>
      <c r="C20" s="81"/>
      <c r="D20" s="80">
        <v>289</v>
      </c>
      <c r="E20" s="80">
        <v>67</v>
      </c>
      <c r="F20" s="82"/>
      <c r="G20" s="80">
        <v>0</v>
      </c>
      <c r="H20" s="80">
        <v>81</v>
      </c>
      <c r="I20" s="80">
        <v>138</v>
      </c>
      <c r="J20" s="80">
        <v>92</v>
      </c>
      <c r="K20" s="80">
        <v>35</v>
      </c>
      <c r="L20" s="80">
        <v>2</v>
      </c>
      <c r="M20" s="80">
        <v>8</v>
      </c>
      <c r="N20" s="83"/>
      <c r="O20" s="80">
        <v>25</v>
      </c>
      <c r="P20" s="80">
        <v>31</v>
      </c>
      <c r="Q20" s="80">
        <v>38</v>
      </c>
      <c r="S20" s="31"/>
      <c r="T20" s="31"/>
      <c r="U20" s="31"/>
      <c r="W20" s="84"/>
      <c r="X20" s="84"/>
      <c r="Y20" s="84"/>
    </row>
    <row r="21" spans="1:25" ht="14.25" customHeight="1">
      <c r="A21" s="79">
        <v>2005</v>
      </c>
      <c r="B21" s="813">
        <v>336</v>
      </c>
      <c r="C21" s="81"/>
      <c r="D21" s="80">
        <v>259</v>
      </c>
      <c r="E21" s="80">
        <v>77</v>
      </c>
      <c r="F21" s="82"/>
      <c r="G21" s="80">
        <v>1</v>
      </c>
      <c r="H21" s="80">
        <v>47</v>
      </c>
      <c r="I21" s="80">
        <v>104</v>
      </c>
      <c r="J21" s="80">
        <v>126</v>
      </c>
      <c r="K21" s="80">
        <v>37</v>
      </c>
      <c r="L21" s="80">
        <v>11</v>
      </c>
      <c r="M21" s="80">
        <v>10</v>
      </c>
      <c r="N21" s="83"/>
      <c r="O21" s="80">
        <v>28</v>
      </c>
      <c r="P21" s="80">
        <v>36</v>
      </c>
      <c r="Q21" s="80">
        <v>41</v>
      </c>
      <c r="S21" s="31"/>
      <c r="T21" s="31"/>
      <c r="U21" s="31"/>
      <c r="W21" s="84"/>
      <c r="X21" s="84"/>
      <c r="Y21" s="84"/>
    </row>
    <row r="22" spans="1:25" ht="14.25" customHeight="1">
      <c r="A22" s="79">
        <v>2006</v>
      </c>
      <c r="B22" s="813">
        <v>421</v>
      </c>
      <c r="C22" s="81"/>
      <c r="D22" s="80">
        <v>334</v>
      </c>
      <c r="E22" s="80">
        <v>87</v>
      </c>
      <c r="F22" s="82"/>
      <c r="G22" s="80">
        <v>0</v>
      </c>
      <c r="H22" s="80">
        <v>69</v>
      </c>
      <c r="I22" s="80">
        <v>154</v>
      </c>
      <c r="J22" s="80">
        <v>127</v>
      </c>
      <c r="K22" s="80">
        <v>54</v>
      </c>
      <c r="L22" s="80">
        <v>15</v>
      </c>
      <c r="M22" s="80">
        <v>1</v>
      </c>
      <c r="N22" s="83"/>
      <c r="O22" s="80">
        <v>27</v>
      </c>
      <c r="P22" s="80">
        <v>34</v>
      </c>
      <c r="Q22" s="80">
        <v>40</v>
      </c>
      <c r="S22" s="31"/>
      <c r="T22" s="31"/>
      <c r="U22" s="31"/>
      <c r="W22" s="84"/>
      <c r="X22" s="84"/>
      <c r="Y22" s="84"/>
    </row>
    <row r="23" spans="1:25" ht="14.25" customHeight="1">
      <c r="A23" s="79">
        <v>2007</v>
      </c>
      <c r="B23" s="813">
        <v>455</v>
      </c>
      <c r="C23" s="85"/>
      <c r="D23" s="80">
        <v>393</v>
      </c>
      <c r="E23" s="80">
        <v>62</v>
      </c>
      <c r="F23" s="86"/>
      <c r="G23" s="80">
        <v>0</v>
      </c>
      <c r="H23" s="80">
        <v>94</v>
      </c>
      <c r="I23" s="80">
        <v>149</v>
      </c>
      <c r="J23" s="80">
        <v>149</v>
      </c>
      <c r="K23" s="80">
        <v>45</v>
      </c>
      <c r="L23" s="80">
        <v>11</v>
      </c>
      <c r="M23" s="80">
        <v>7</v>
      </c>
      <c r="N23" s="86"/>
      <c r="O23" s="80">
        <v>26</v>
      </c>
      <c r="P23" s="80">
        <v>34</v>
      </c>
      <c r="Q23" s="80">
        <v>41</v>
      </c>
      <c r="S23" s="31"/>
      <c r="T23" s="31"/>
      <c r="U23" s="31"/>
      <c r="W23" s="84"/>
      <c r="X23" s="84"/>
      <c r="Y23" s="84"/>
    </row>
    <row r="24" spans="1:25" ht="14.25" customHeight="1">
      <c r="A24" s="79">
        <v>2008</v>
      </c>
      <c r="B24" s="813">
        <v>574</v>
      </c>
      <c r="C24" s="85"/>
      <c r="D24" s="80">
        <v>461</v>
      </c>
      <c r="E24" s="80">
        <v>113</v>
      </c>
      <c r="F24" s="86"/>
      <c r="G24" s="80">
        <v>0</v>
      </c>
      <c r="H24" s="80">
        <v>92</v>
      </c>
      <c r="I24" s="80">
        <v>211</v>
      </c>
      <c r="J24" s="80">
        <v>174</v>
      </c>
      <c r="K24" s="80">
        <v>71</v>
      </c>
      <c r="L24" s="80">
        <v>17</v>
      </c>
      <c r="M24" s="80">
        <v>9</v>
      </c>
      <c r="N24" s="86"/>
      <c r="O24" s="80">
        <v>27</v>
      </c>
      <c r="P24" s="80">
        <v>34</v>
      </c>
      <c r="Q24" s="80">
        <v>41</v>
      </c>
      <c r="S24" s="31"/>
      <c r="T24" s="31"/>
      <c r="U24" s="31"/>
      <c r="W24" s="84"/>
      <c r="X24" s="84"/>
      <c r="Y24" s="84"/>
    </row>
    <row r="25" spans="1:25" ht="14.25" customHeight="1">
      <c r="A25" s="79">
        <v>2009</v>
      </c>
      <c r="B25" s="813">
        <v>545</v>
      </c>
      <c r="C25" s="80"/>
      <c r="D25" s="80">
        <v>413</v>
      </c>
      <c r="E25" s="80">
        <v>132</v>
      </c>
      <c r="F25" s="80"/>
      <c r="G25" s="80">
        <v>2</v>
      </c>
      <c r="H25" s="80">
        <v>69</v>
      </c>
      <c r="I25" s="80">
        <v>178</v>
      </c>
      <c r="J25" s="80">
        <v>189</v>
      </c>
      <c r="K25" s="80">
        <v>78</v>
      </c>
      <c r="L25" s="80">
        <v>20</v>
      </c>
      <c r="M25" s="80">
        <v>9</v>
      </c>
      <c r="N25" s="80"/>
      <c r="O25" s="80">
        <v>28</v>
      </c>
      <c r="P25" s="80">
        <v>35</v>
      </c>
      <c r="Q25" s="80">
        <v>43</v>
      </c>
    </row>
    <row r="26" spans="1:25" ht="14.25" customHeight="1">
      <c r="A26" s="79">
        <v>2010</v>
      </c>
      <c r="B26" s="814">
        <v>485</v>
      </c>
      <c r="C26" s="87"/>
      <c r="D26" s="87">
        <v>363</v>
      </c>
      <c r="E26" s="87">
        <v>122</v>
      </c>
      <c r="F26" s="87"/>
      <c r="G26" s="87">
        <v>0</v>
      </c>
      <c r="H26" s="87">
        <v>65</v>
      </c>
      <c r="I26" s="87">
        <v>161</v>
      </c>
      <c r="J26" s="87">
        <v>158</v>
      </c>
      <c r="K26" s="87">
        <v>76</v>
      </c>
      <c r="L26" s="87">
        <v>20</v>
      </c>
      <c r="M26" s="87">
        <v>5</v>
      </c>
      <c r="N26" s="87"/>
      <c r="O26" s="87">
        <v>28</v>
      </c>
      <c r="P26" s="87">
        <v>35</v>
      </c>
      <c r="Q26" s="87">
        <v>43</v>
      </c>
    </row>
    <row r="27" spans="1:25" ht="14.25" customHeight="1">
      <c r="A27" s="79">
        <v>2011</v>
      </c>
      <c r="B27" s="814">
        <v>584</v>
      </c>
      <c r="C27" s="87"/>
      <c r="D27" s="87">
        <v>429</v>
      </c>
      <c r="E27" s="87">
        <v>155</v>
      </c>
      <c r="F27" s="87"/>
      <c r="G27" s="87">
        <v>0</v>
      </c>
      <c r="H27" s="87">
        <v>58</v>
      </c>
      <c r="I27" s="87">
        <v>184</v>
      </c>
      <c r="J27" s="87">
        <v>212</v>
      </c>
      <c r="K27" s="87">
        <v>94</v>
      </c>
      <c r="L27" s="87">
        <v>26</v>
      </c>
      <c r="M27" s="87">
        <v>10</v>
      </c>
      <c r="N27" s="87"/>
      <c r="O27" s="87">
        <v>30</v>
      </c>
      <c r="P27" s="87">
        <v>37</v>
      </c>
      <c r="Q27" s="87">
        <v>43</v>
      </c>
    </row>
    <row r="28" spans="1:25" ht="14.25" customHeight="1">
      <c r="A28" s="79">
        <v>2012</v>
      </c>
      <c r="B28" s="814">
        <v>581</v>
      </c>
      <c r="C28" s="87"/>
      <c r="D28" s="87">
        <v>416</v>
      </c>
      <c r="E28" s="87">
        <v>165</v>
      </c>
      <c r="F28" s="87"/>
      <c r="G28" s="87">
        <v>0</v>
      </c>
      <c r="H28" s="87">
        <v>46</v>
      </c>
      <c r="I28" s="87">
        <v>171</v>
      </c>
      <c r="J28" s="87">
        <v>199</v>
      </c>
      <c r="K28" s="87">
        <v>115</v>
      </c>
      <c r="L28" s="87">
        <v>34</v>
      </c>
      <c r="M28" s="87">
        <v>16</v>
      </c>
      <c r="N28" s="87"/>
      <c r="O28" s="87">
        <v>31</v>
      </c>
      <c r="P28" s="87">
        <v>38</v>
      </c>
      <c r="Q28" s="87">
        <v>46</v>
      </c>
    </row>
    <row r="29" spans="1:25" ht="14.25" customHeight="1">
      <c r="A29" s="79">
        <v>2013</v>
      </c>
      <c r="B29" s="814">
        <v>527</v>
      </c>
      <c r="C29" s="87"/>
      <c r="D29" s="87">
        <v>393</v>
      </c>
      <c r="E29" s="87">
        <v>134</v>
      </c>
      <c r="F29" s="87"/>
      <c r="G29" s="87">
        <v>0</v>
      </c>
      <c r="H29" s="87">
        <v>32</v>
      </c>
      <c r="I29" s="87">
        <v>138</v>
      </c>
      <c r="J29" s="87">
        <v>184</v>
      </c>
      <c r="K29" s="87">
        <v>125</v>
      </c>
      <c r="L29" s="87">
        <v>39</v>
      </c>
      <c r="M29" s="87">
        <v>9</v>
      </c>
      <c r="N29" s="87"/>
      <c r="O29" s="87">
        <v>32</v>
      </c>
      <c r="P29" s="87">
        <v>40</v>
      </c>
      <c r="Q29" s="87">
        <v>47</v>
      </c>
    </row>
    <row r="30" spans="1:25" ht="14.25" customHeight="1">
      <c r="A30" s="79">
        <v>2014</v>
      </c>
      <c r="B30" s="814">
        <v>614</v>
      </c>
      <c r="C30" s="87"/>
      <c r="D30" s="87">
        <v>453</v>
      </c>
      <c r="E30" s="87">
        <v>161</v>
      </c>
      <c r="F30" s="87"/>
      <c r="G30" s="87">
        <v>1</v>
      </c>
      <c r="H30" s="87">
        <v>46</v>
      </c>
      <c r="I30" s="87">
        <v>157</v>
      </c>
      <c r="J30" s="87">
        <v>213</v>
      </c>
      <c r="K30" s="87">
        <v>148</v>
      </c>
      <c r="L30" s="87">
        <v>37</v>
      </c>
      <c r="M30" s="87">
        <v>12</v>
      </c>
      <c r="N30" s="87"/>
      <c r="O30" s="87">
        <v>32</v>
      </c>
      <c r="P30" s="87">
        <v>40</v>
      </c>
      <c r="Q30" s="87">
        <v>47</v>
      </c>
    </row>
    <row r="31" spans="1:25" ht="14.25" customHeight="1">
      <c r="A31" s="79">
        <v>2015</v>
      </c>
      <c r="B31" s="814">
        <v>706</v>
      </c>
      <c r="C31" s="87"/>
      <c r="D31" s="87">
        <v>484</v>
      </c>
      <c r="E31" s="87">
        <v>222</v>
      </c>
      <c r="F31" s="87"/>
      <c r="G31" s="87">
        <v>0</v>
      </c>
      <c r="H31" s="87">
        <v>30</v>
      </c>
      <c r="I31" s="87">
        <v>163</v>
      </c>
      <c r="J31" s="87">
        <v>249</v>
      </c>
      <c r="K31" s="87">
        <v>183</v>
      </c>
      <c r="L31" s="87">
        <v>61</v>
      </c>
      <c r="M31" s="87">
        <v>20</v>
      </c>
      <c r="N31" s="87"/>
      <c r="O31" s="87">
        <v>34</v>
      </c>
      <c r="P31" s="87">
        <v>41</v>
      </c>
      <c r="Q31" s="87">
        <v>49</v>
      </c>
    </row>
    <row r="32" spans="1:25" ht="14.25" customHeight="1">
      <c r="A32" s="79">
        <v>2016</v>
      </c>
      <c r="B32" s="814">
        <v>868</v>
      </c>
      <c r="C32" s="87"/>
      <c r="D32" s="87">
        <v>593</v>
      </c>
      <c r="E32" s="87">
        <v>275</v>
      </c>
      <c r="F32" s="87"/>
      <c r="G32" s="87">
        <v>0</v>
      </c>
      <c r="H32" s="87">
        <v>42</v>
      </c>
      <c r="I32" s="87">
        <v>199</v>
      </c>
      <c r="J32" s="87">
        <v>327</v>
      </c>
      <c r="K32" s="87">
        <v>214</v>
      </c>
      <c r="L32" s="87">
        <v>66</v>
      </c>
      <c r="M32" s="87">
        <v>20</v>
      </c>
      <c r="N32" s="87"/>
      <c r="O32" s="87">
        <v>34</v>
      </c>
      <c r="P32" s="87">
        <v>41</v>
      </c>
      <c r="Q32" s="87">
        <v>47</v>
      </c>
    </row>
    <row r="33" spans="1:17" ht="14.25" customHeight="1">
      <c r="A33" s="79">
        <v>2017</v>
      </c>
      <c r="B33" s="814">
        <v>934</v>
      </c>
      <c r="C33" s="87"/>
      <c r="D33" s="87">
        <v>652</v>
      </c>
      <c r="E33" s="87">
        <v>282</v>
      </c>
      <c r="F33" s="87"/>
      <c r="G33" s="87">
        <v>3</v>
      </c>
      <c r="H33" s="87">
        <v>36</v>
      </c>
      <c r="I33" s="87">
        <v>185</v>
      </c>
      <c r="J33" s="87">
        <v>360</v>
      </c>
      <c r="K33" s="87">
        <v>268</v>
      </c>
      <c r="L33" s="87">
        <v>64</v>
      </c>
      <c r="M33" s="87">
        <v>18</v>
      </c>
      <c r="N33" s="87"/>
      <c r="O33" s="87">
        <v>35</v>
      </c>
      <c r="P33" s="87">
        <v>41</v>
      </c>
      <c r="Q33" s="87">
        <v>48</v>
      </c>
    </row>
    <row r="34" spans="1:17" ht="14.25" customHeight="1">
      <c r="A34" s="79">
        <v>2018</v>
      </c>
      <c r="B34" s="814">
        <v>1187</v>
      </c>
      <c r="C34" s="87"/>
      <c r="D34" s="87">
        <v>860</v>
      </c>
      <c r="E34" s="87">
        <v>327</v>
      </c>
      <c r="F34" s="87"/>
      <c r="G34" s="87">
        <v>1</v>
      </c>
      <c r="H34" s="87">
        <v>64</v>
      </c>
      <c r="I34" s="87">
        <v>217</v>
      </c>
      <c r="J34" s="87">
        <v>442</v>
      </c>
      <c r="K34" s="87">
        <v>345</v>
      </c>
      <c r="L34" s="87">
        <v>90</v>
      </c>
      <c r="M34" s="87">
        <v>28</v>
      </c>
      <c r="N34" s="87"/>
      <c r="O34" s="87">
        <v>35</v>
      </c>
      <c r="P34" s="87">
        <v>42</v>
      </c>
      <c r="Q34" s="87">
        <v>49</v>
      </c>
    </row>
    <row r="35" spans="1:17" ht="14.25" customHeight="1">
      <c r="A35" s="79"/>
      <c r="B35" s="814"/>
      <c r="C35" s="87"/>
      <c r="D35" s="87"/>
      <c r="E35" s="87"/>
      <c r="F35" s="87"/>
      <c r="G35" s="87"/>
      <c r="H35" s="87"/>
      <c r="I35" s="87"/>
      <c r="J35" s="87"/>
      <c r="K35" s="87"/>
      <c r="L35" s="87"/>
      <c r="M35" s="87"/>
      <c r="N35" s="87"/>
      <c r="O35" s="87"/>
      <c r="P35" s="87"/>
      <c r="Q35" s="87"/>
    </row>
    <row r="36" spans="1:17" ht="15" customHeight="1">
      <c r="A36" s="62" t="s">
        <v>714</v>
      </c>
      <c r="B36" s="814">
        <f>AVERAGE(B30:B34)</f>
        <v>861.8</v>
      </c>
      <c r="C36" s="87"/>
      <c r="D36" s="87">
        <f t="shared" ref="D36:M36" si="2">AVERAGE(D30:D34)</f>
        <v>608.4</v>
      </c>
      <c r="E36" s="87">
        <f t="shared" si="2"/>
        <v>253.4</v>
      </c>
      <c r="F36" s="87"/>
      <c r="G36" s="87">
        <f t="shared" si="2"/>
        <v>1</v>
      </c>
      <c r="H36" s="87">
        <f t="shared" si="2"/>
        <v>43.6</v>
      </c>
      <c r="I36" s="87">
        <f t="shared" si="2"/>
        <v>184.2</v>
      </c>
      <c r="J36" s="87">
        <f t="shared" si="2"/>
        <v>318.2</v>
      </c>
      <c r="K36" s="87">
        <f t="shared" si="2"/>
        <v>231.6</v>
      </c>
      <c r="L36" s="87">
        <f t="shared" si="2"/>
        <v>63.6</v>
      </c>
      <c r="M36" s="87">
        <f t="shared" si="2"/>
        <v>19.600000000000001</v>
      </c>
      <c r="N36" s="87"/>
      <c r="O36" s="477" t="s">
        <v>80</v>
      </c>
      <c r="P36" s="477" t="s">
        <v>80</v>
      </c>
      <c r="Q36" s="477" t="s">
        <v>80</v>
      </c>
    </row>
    <row r="37" spans="1:17" ht="15" customHeight="1">
      <c r="A37" s="641"/>
      <c r="B37" s="23"/>
      <c r="C37" s="18"/>
      <c r="D37" s="19"/>
      <c r="E37" s="20"/>
      <c r="F37" s="20"/>
      <c r="G37" s="20"/>
      <c r="H37" s="20"/>
      <c r="I37" s="20"/>
      <c r="J37" s="20"/>
      <c r="K37" s="20"/>
      <c r="L37" s="20"/>
      <c r="M37" s="20"/>
      <c r="N37" s="20"/>
      <c r="O37" s="20"/>
      <c r="P37" s="20"/>
      <c r="Q37" s="20"/>
    </row>
    <row r="38" spans="1:17" ht="15" customHeight="1">
      <c r="A38" s="641"/>
      <c r="B38" s="642"/>
      <c r="C38" s="641"/>
      <c r="D38" s="643"/>
      <c r="E38" s="73"/>
      <c r="F38" s="73"/>
      <c r="G38" s="73"/>
      <c r="H38" s="73"/>
      <c r="I38" s="73"/>
      <c r="J38" s="73"/>
      <c r="K38" s="73"/>
      <c r="L38" s="73"/>
      <c r="M38" s="73"/>
      <c r="N38" s="73"/>
      <c r="O38" s="73"/>
      <c r="P38" s="73"/>
      <c r="Q38" s="73"/>
    </row>
    <row r="39" spans="1:17" ht="15" customHeight="1">
      <c r="A39" s="641"/>
      <c r="B39" s="952" t="s">
        <v>42</v>
      </c>
      <c r="C39" s="717"/>
      <c r="D39" s="953"/>
      <c r="E39" s="719"/>
      <c r="F39" s="719"/>
      <c r="G39" s="719"/>
      <c r="H39" s="719"/>
      <c r="I39" s="719"/>
      <c r="J39" s="718"/>
      <c r="K39" s="1077" t="s">
        <v>43</v>
      </c>
      <c r="L39" s="1077"/>
      <c r="M39" s="20"/>
      <c r="N39" s="20"/>
      <c r="O39" s="20"/>
      <c r="P39" s="20"/>
      <c r="Q39" s="20"/>
    </row>
    <row r="40" spans="1:17" ht="15" customHeight="1">
      <c r="A40" s="641"/>
      <c r="B40" s="1061" t="s">
        <v>292</v>
      </c>
      <c r="C40" s="478"/>
      <c r="D40" s="1061" t="s">
        <v>401</v>
      </c>
      <c r="E40" s="1062" t="s">
        <v>200</v>
      </c>
      <c r="F40" s="718"/>
      <c r="G40" s="1063" t="s">
        <v>201</v>
      </c>
      <c r="H40" s="1063" t="s">
        <v>202</v>
      </c>
      <c r="I40" s="1039" t="s">
        <v>101</v>
      </c>
      <c r="J40" s="718"/>
      <c r="K40" s="1061" t="s">
        <v>292</v>
      </c>
      <c r="L40" s="1061" t="s">
        <v>401</v>
      </c>
      <c r="M40" s="1062" t="s">
        <v>200</v>
      </c>
      <c r="N40" s="73"/>
      <c r="O40" s="1063" t="s">
        <v>201</v>
      </c>
      <c r="P40" s="1063" t="s">
        <v>202</v>
      </c>
      <c r="Q40" s="1039" t="s">
        <v>101</v>
      </c>
    </row>
    <row r="41" spans="1:17" ht="15" customHeight="1">
      <c r="A41" s="641"/>
      <c r="B41" s="1061"/>
      <c r="C41" s="478"/>
      <c r="D41" s="1061"/>
      <c r="E41" s="1062"/>
      <c r="F41" s="718"/>
      <c r="G41" s="1063"/>
      <c r="H41" s="1063"/>
      <c r="I41" s="1039"/>
      <c r="J41" s="718"/>
      <c r="K41" s="1061"/>
      <c r="L41" s="1061"/>
      <c r="M41" s="1062"/>
      <c r="N41" s="73"/>
      <c r="O41" s="1063"/>
      <c r="P41" s="1063"/>
      <c r="Q41" s="1039"/>
    </row>
    <row r="42" spans="1:17">
      <c r="A42" s="641"/>
      <c r="B42" s="1061"/>
      <c r="C42" s="641"/>
      <c r="D42" s="1061"/>
      <c r="E42" s="1062"/>
      <c r="G42" s="1063"/>
      <c r="H42" s="1063"/>
      <c r="I42" s="1039"/>
      <c r="K42" s="1061"/>
      <c r="L42" s="1061"/>
      <c r="M42" s="1062"/>
      <c r="O42" s="1063"/>
      <c r="P42" s="1063"/>
      <c r="Q42" s="1039"/>
    </row>
    <row r="43" spans="1:17" ht="15" customHeight="1">
      <c r="A43" s="185" t="s">
        <v>715</v>
      </c>
      <c r="B43" s="541">
        <f>AVERAGE(B49:B53)</f>
        <v>347.2</v>
      </c>
      <c r="C43" s="541"/>
      <c r="D43" s="541">
        <f t="shared" ref="D43:Q43" si="3">AVERAGE(D49:D53)</f>
        <v>63.4</v>
      </c>
      <c r="E43" s="541">
        <f t="shared" si="3"/>
        <v>128.4</v>
      </c>
      <c r="F43" s="541"/>
      <c r="G43" s="541">
        <f t="shared" si="3"/>
        <v>108</v>
      </c>
      <c r="H43" s="541">
        <f t="shared" si="3"/>
        <v>37</v>
      </c>
      <c r="I43" s="541">
        <f t="shared" si="3"/>
        <v>10.199999999999999</v>
      </c>
      <c r="J43" s="541"/>
      <c r="K43" s="541">
        <f t="shared" si="3"/>
        <v>81.2</v>
      </c>
      <c r="L43" s="541">
        <f t="shared" si="3"/>
        <v>13.4</v>
      </c>
      <c r="M43" s="541">
        <f t="shared" si="3"/>
        <v>22.8</v>
      </c>
      <c r="N43" s="541"/>
      <c r="O43" s="541">
        <f t="shared" si="3"/>
        <v>25.6</v>
      </c>
      <c r="P43" s="541">
        <f t="shared" si="3"/>
        <v>11.4</v>
      </c>
      <c r="Q43" s="541">
        <f t="shared" si="3"/>
        <v>8</v>
      </c>
    </row>
    <row r="44" spans="1:17" ht="15" customHeight="1">
      <c r="A44" s="185"/>
      <c r="B44" s="541"/>
      <c r="C44" s="541"/>
      <c r="D44" s="541"/>
      <c r="E44" s="541"/>
      <c r="F44" s="541"/>
      <c r="G44" s="541"/>
      <c r="H44" s="541"/>
      <c r="I44" s="541"/>
      <c r="J44" s="541"/>
      <c r="K44" s="541"/>
      <c r="L44" s="541"/>
      <c r="M44" s="541"/>
      <c r="N44" s="541"/>
      <c r="O44" s="541"/>
      <c r="P44" s="541"/>
      <c r="Q44" s="541"/>
    </row>
    <row r="45" spans="1:17" ht="15" customHeight="1">
      <c r="A45" s="79">
        <v>2000</v>
      </c>
      <c r="B45" s="541">
        <v>239</v>
      </c>
      <c r="C45" s="541"/>
      <c r="D45" s="541">
        <v>58</v>
      </c>
      <c r="E45" s="541">
        <v>104</v>
      </c>
      <c r="F45" s="541"/>
      <c r="G45" s="541">
        <v>60</v>
      </c>
      <c r="H45" s="541">
        <v>12</v>
      </c>
      <c r="I45" s="541">
        <v>5</v>
      </c>
      <c r="J45" s="541"/>
      <c r="K45" s="541">
        <v>53</v>
      </c>
      <c r="L45" s="541">
        <v>15</v>
      </c>
      <c r="M45" s="541">
        <v>22</v>
      </c>
      <c r="N45" s="541"/>
      <c r="O45" s="541">
        <v>9</v>
      </c>
      <c r="P45" s="541">
        <v>4</v>
      </c>
      <c r="Q45" s="541">
        <v>3</v>
      </c>
    </row>
    <row r="46" spans="1:17" ht="15" customHeight="1">
      <c r="A46" s="79">
        <v>2001</v>
      </c>
      <c r="B46" s="541">
        <v>267</v>
      </c>
      <c r="C46" s="541"/>
      <c r="D46" s="541">
        <v>65</v>
      </c>
      <c r="E46" s="541">
        <v>115</v>
      </c>
      <c r="F46" s="541"/>
      <c r="G46" s="541">
        <v>58</v>
      </c>
      <c r="H46" s="541">
        <v>24</v>
      </c>
      <c r="I46" s="541">
        <v>5</v>
      </c>
      <c r="J46" s="541"/>
      <c r="K46" s="541">
        <v>66</v>
      </c>
      <c r="L46" s="541">
        <v>15</v>
      </c>
      <c r="M46" s="541">
        <v>25</v>
      </c>
      <c r="N46" s="541"/>
      <c r="O46" s="541">
        <v>12</v>
      </c>
      <c r="P46" s="541">
        <v>7</v>
      </c>
      <c r="Q46" s="541">
        <v>7</v>
      </c>
    </row>
    <row r="47" spans="1:17" ht="15" customHeight="1">
      <c r="A47" s="79">
        <v>2002</v>
      </c>
      <c r="B47" s="80">
        <v>321</v>
      </c>
      <c r="C47" s="641"/>
      <c r="D47" s="80">
        <v>85</v>
      </c>
      <c r="E47" s="80">
        <v>131</v>
      </c>
      <c r="F47" s="80"/>
      <c r="G47" s="80">
        <v>78</v>
      </c>
      <c r="H47" s="80">
        <v>21</v>
      </c>
      <c r="I47" s="80">
        <v>6</v>
      </c>
      <c r="J47" s="80"/>
      <c r="K47" s="80">
        <v>61</v>
      </c>
      <c r="L47" s="80">
        <v>15</v>
      </c>
      <c r="M47" s="80">
        <v>22</v>
      </c>
      <c r="N47" s="80"/>
      <c r="O47" s="80">
        <v>14</v>
      </c>
      <c r="P47" s="80">
        <v>6</v>
      </c>
      <c r="Q47" s="80">
        <v>4</v>
      </c>
    </row>
    <row r="48" spans="1:17" ht="15" customHeight="1">
      <c r="A48" s="79">
        <v>2003</v>
      </c>
      <c r="B48" s="80">
        <v>256</v>
      </c>
      <c r="C48" s="641"/>
      <c r="D48" s="80">
        <v>65</v>
      </c>
      <c r="E48" s="80">
        <v>106</v>
      </c>
      <c r="F48" s="80"/>
      <c r="G48" s="80">
        <v>64</v>
      </c>
      <c r="H48" s="80">
        <v>11</v>
      </c>
      <c r="I48" s="80">
        <v>11</v>
      </c>
      <c r="J48" s="80"/>
      <c r="K48" s="80">
        <v>61</v>
      </c>
      <c r="L48" s="80">
        <v>13</v>
      </c>
      <c r="M48" s="80">
        <v>17</v>
      </c>
      <c r="N48" s="80"/>
      <c r="O48" s="80">
        <v>17</v>
      </c>
      <c r="P48" s="80">
        <v>9</v>
      </c>
      <c r="Q48" s="80">
        <v>6</v>
      </c>
    </row>
    <row r="49" spans="1:17" ht="15" customHeight="1">
      <c r="A49" s="79">
        <v>2004</v>
      </c>
      <c r="B49" s="80">
        <v>289</v>
      </c>
      <c r="C49" s="641"/>
      <c r="D49" s="80">
        <v>72</v>
      </c>
      <c r="E49" s="80">
        <v>114</v>
      </c>
      <c r="F49" s="80"/>
      <c r="G49" s="80">
        <v>75</v>
      </c>
      <c r="H49" s="80">
        <v>24</v>
      </c>
      <c r="I49" s="80">
        <v>4</v>
      </c>
      <c r="J49" s="80"/>
      <c r="K49" s="80">
        <v>67</v>
      </c>
      <c r="L49" s="80">
        <v>9</v>
      </c>
      <c r="M49" s="80">
        <v>24</v>
      </c>
      <c r="N49" s="80"/>
      <c r="O49" s="80">
        <v>17</v>
      </c>
      <c r="P49" s="80">
        <v>11</v>
      </c>
      <c r="Q49" s="80">
        <v>6</v>
      </c>
    </row>
    <row r="50" spans="1:17" ht="15" customHeight="1">
      <c r="A50" s="79">
        <v>2005</v>
      </c>
      <c r="B50" s="80">
        <v>259</v>
      </c>
      <c r="C50" s="641"/>
      <c r="D50" s="80">
        <v>36</v>
      </c>
      <c r="E50" s="80">
        <v>89</v>
      </c>
      <c r="F50" s="80"/>
      <c r="G50" s="80">
        <v>98</v>
      </c>
      <c r="H50" s="80">
        <v>26</v>
      </c>
      <c r="I50" s="80">
        <v>10</v>
      </c>
      <c r="J50" s="80"/>
      <c r="K50" s="80">
        <v>77</v>
      </c>
      <c r="L50" s="80">
        <v>12</v>
      </c>
      <c r="M50" s="80">
        <v>15</v>
      </c>
      <c r="N50" s="80"/>
      <c r="O50" s="80">
        <v>28</v>
      </c>
      <c r="P50" s="80">
        <v>11</v>
      </c>
      <c r="Q50" s="80">
        <v>11</v>
      </c>
    </row>
    <row r="51" spans="1:17" ht="15" customHeight="1">
      <c r="A51" s="79">
        <v>2006</v>
      </c>
      <c r="B51" s="80">
        <v>334</v>
      </c>
      <c r="C51" s="641"/>
      <c r="D51" s="80">
        <v>61</v>
      </c>
      <c r="E51" s="80">
        <v>123</v>
      </c>
      <c r="F51" s="80"/>
      <c r="G51" s="80">
        <v>97</v>
      </c>
      <c r="H51" s="80">
        <v>40</v>
      </c>
      <c r="I51" s="80">
        <v>12</v>
      </c>
      <c r="J51" s="80"/>
      <c r="K51" s="80">
        <v>87</v>
      </c>
      <c r="L51" s="80">
        <v>8</v>
      </c>
      <c r="M51" s="80">
        <v>31</v>
      </c>
      <c r="N51" s="80"/>
      <c r="O51" s="80">
        <v>30</v>
      </c>
      <c r="P51" s="80">
        <v>14</v>
      </c>
      <c r="Q51" s="80">
        <v>4</v>
      </c>
    </row>
    <row r="52" spans="1:17" ht="15" customHeight="1">
      <c r="A52" s="79">
        <v>2007</v>
      </c>
      <c r="B52" s="80">
        <v>393</v>
      </c>
      <c r="C52" s="641"/>
      <c r="D52" s="80">
        <v>80</v>
      </c>
      <c r="E52" s="80">
        <v>138</v>
      </c>
      <c r="F52" s="80"/>
      <c r="G52" s="80">
        <v>125</v>
      </c>
      <c r="H52" s="80">
        <v>39</v>
      </c>
      <c r="I52" s="80">
        <v>11</v>
      </c>
      <c r="J52" s="80"/>
      <c r="K52" s="80">
        <v>62</v>
      </c>
      <c r="L52" s="80">
        <v>14</v>
      </c>
      <c r="M52" s="80">
        <v>11</v>
      </c>
      <c r="N52" s="80"/>
      <c r="O52" s="80">
        <v>24</v>
      </c>
      <c r="P52" s="80">
        <v>6</v>
      </c>
      <c r="Q52" s="80">
        <v>7</v>
      </c>
    </row>
    <row r="53" spans="1:17" ht="15" customHeight="1">
      <c r="A53" s="79">
        <v>2008</v>
      </c>
      <c r="B53" s="80">
        <v>461</v>
      </c>
      <c r="C53" s="641"/>
      <c r="D53" s="80">
        <v>68</v>
      </c>
      <c r="E53" s="80">
        <v>178</v>
      </c>
      <c r="F53" s="80"/>
      <c r="G53" s="80">
        <v>145</v>
      </c>
      <c r="H53" s="80">
        <v>56</v>
      </c>
      <c r="I53" s="80">
        <v>14</v>
      </c>
      <c r="J53" s="80"/>
      <c r="K53" s="80">
        <v>113</v>
      </c>
      <c r="L53" s="80">
        <v>24</v>
      </c>
      <c r="M53" s="80">
        <v>33</v>
      </c>
      <c r="N53" s="80"/>
      <c r="O53" s="80">
        <v>29</v>
      </c>
      <c r="P53" s="80">
        <v>15</v>
      </c>
      <c r="Q53" s="80">
        <v>12</v>
      </c>
    </row>
    <row r="54" spans="1:17" ht="15" customHeight="1">
      <c r="A54" s="79">
        <v>2009</v>
      </c>
      <c r="B54" s="80">
        <v>413</v>
      </c>
      <c r="C54" s="641"/>
      <c r="D54" s="80">
        <v>52</v>
      </c>
      <c r="E54" s="80">
        <v>136</v>
      </c>
      <c r="F54" s="80"/>
      <c r="G54" s="80">
        <v>146</v>
      </c>
      <c r="H54" s="80">
        <v>56</v>
      </c>
      <c r="I54" s="80">
        <v>23</v>
      </c>
      <c r="J54" s="80"/>
      <c r="K54" s="80">
        <v>132</v>
      </c>
      <c r="L54" s="80">
        <v>19</v>
      </c>
      <c r="M54" s="80">
        <v>42</v>
      </c>
      <c r="N54" s="80"/>
      <c r="O54" s="80">
        <v>43</v>
      </c>
      <c r="P54" s="80">
        <v>22</v>
      </c>
      <c r="Q54" s="80">
        <v>6</v>
      </c>
    </row>
    <row r="55" spans="1:17" ht="15" customHeight="1">
      <c r="A55" s="79">
        <v>2010</v>
      </c>
      <c r="B55" s="87">
        <v>363</v>
      </c>
      <c r="C55" s="641"/>
      <c r="D55" s="80">
        <v>49</v>
      </c>
      <c r="E55" s="80">
        <v>124</v>
      </c>
      <c r="F55" s="80"/>
      <c r="G55" s="80">
        <v>126</v>
      </c>
      <c r="H55" s="80">
        <v>50</v>
      </c>
      <c r="I55" s="80">
        <v>14</v>
      </c>
      <c r="J55" s="80"/>
      <c r="K55" s="87">
        <v>122</v>
      </c>
      <c r="L55" s="80">
        <v>16</v>
      </c>
      <c r="M55" s="80">
        <v>37</v>
      </c>
      <c r="N55" s="80"/>
      <c r="O55" s="80">
        <v>32</v>
      </c>
      <c r="P55" s="80">
        <v>26</v>
      </c>
      <c r="Q55" s="80">
        <v>11</v>
      </c>
    </row>
    <row r="56" spans="1:17" ht="15" customHeight="1">
      <c r="A56" s="79">
        <v>2011</v>
      </c>
      <c r="B56" s="87">
        <v>429</v>
      </c>
      <c r="C56" s="641"/>
      <c r="D56" s="80">
        <v>47</v>
      </c>
      <c r="E56" s="80">
        <v>144</v>
      </c>
      <c r="F56" s="80"/>
      <c r="G56" s="80">
        <v>160</v>
      </c>
      <c r="H56" s="80">
        <v>59</v>
      </c>
      <c r="I56" s="80">
        <v>19</v>
      </c>
      <c r="J56" s="80"/>
      <c r="K56" s="87">
        <v>155</v>
      </c>
      <c r="L56" s="80">
        <v>11</v>
      </c>
      <c r="M56" s="80">
        <v>40</v>
      </c>
      <c r="N56" s="80"/>
      <c r="O56" s="80">
        <v>52</v>
      </c>
      <c r="P56" s="80">
        <v>35</v>
      </c>
      <c r="Q56" s="80">
        <v>17</v>
      </c>
    </row>
    <row r="57" spans="1:17" ht="15" customHeight="1">
      <c r="A57" s="79">
        <v>2012</v>
      </c>
      <c r="B57" s="87">
        <v>416</v>
      </c>
      <c r="C57" s="641"/>
      <c r="D57" s="80">
        <v>33</v>
      </c>
      <c r="E57" s="80">
        <v>136</v>
      </c>
      <c r="F57" s="80"/>
      <c r="G57" s="80">
        <v>148</v>
      </c>
      <c r="H57" s="80">
        <v>72</v>
      </c>
      <c r="I57" s="80">
        <v>27</v>
      </c>
      <c r="J57" s="80"/>
      <c r="K57" s="87">
        <v>165</v>
      </c>
      <c r="L57" s="80">
        <v>13</v>
      </c>
      <c r="M57" s="80">
        <v>35</v>
      </c>
      <c r="N57" s="80"/>
      <c r="O57" s="80">
        <v>51</v>
      </c>
      <c r="P57" s="80">
        <v>43</v>
      </c>
      <c r="Q57" s="80">
        <v>23</v>
      </c>
    </row>
    <row r="58" spans="1:17" ht="15" customHeight="1">
      <c r="A58" s="79">
        <v>2013</v>
      </c>
      <c r="B58" s="87">
        <v>393</v>
      </c>
      <c r="C58" s="641"/>
      <c r="D58" s="80">
        <v>28</v>
      </c>
      <c r="E58" s="80">
        <v>107</v>
      </c>
      <c r="F58" s="80"/>
      <c r="G58" s="80">
        <v>141</v>
      </c>
      <c r="H58" s="80">
        <v>87</v>
      </c>
      <c r="I58" s="80">
        <v>30</v>
      </c>
      <c r="J58" s="80"/>
      <c r="K58" s="87">
        <v>134</v>
      </c>
      <c r="L58" s="80">
        <v>4</v>
      </c>
      <c r="M58" s="80">
        <v>31</v>
      </c>
      <c r="N58" s="80"/>
      <c r="O58" s="80">
        <v>43</v>
      </c>
      <c r="P58" s="80">
        <v>38</v>
      </c>
      <c r="Q58" s="80">
        <v>18</v>
      </c>
    </row>
    <row r="59" spans="1:17" ht="15" customHeight="1">
      <c r="A59" s="79">
        <v>2014</v>
      </c>
      <c r="B59" s="87">
        <v>453</v>
      </c>
      <c r="C59" s="641"/>
      <c r="D59" s="80">
        <v>37</v>
      </c>
      <c r="E59" s="80">
        <v>117</v>
      </c>
      <c r="F59" s="80"/>
      <c r="G59" s="80">
        <v>161</v>
      </c>
      <c r="H59" s="80">
        <v>110</v>
      </c>
      <c r="I59" s="80">
        <v>28</v>
      </c>
      <c r="J59" s="80"/>
      <c r="K59" s="87">
        <v>161</v>
      </c>
      <c r="L59" s="80">
        <v>10</v>
      </c>
      <c r="M59" s="80">
        <v>40</v>
      </c>
      <c r="N59" s="80"/>
      <c r="O59" s="80">
        <v>52</v>
      </c>
      <c r="P59" s="80">
        <v>38</v>
      </c>
      <c r="Q59" s="80">
        <v>21</v>
      </c>
    </row>
    <row r="60" spans="1:17" ht="15" customHeight="1">
      <c r="A60" s="79">
        <v>2015</v>
      </c>
      <c r="B60" s="87">
        <v>484</v>
      </c>
      <c r="C60" s="641"/>
      <c r="D60" s="80">
        <v>24</v>
      </c>
      <c r="E60" s="80">
        <v>118</v>
      </c>
      <c r="F60" s="80"/>
      <c r="G60" s="80">
        <v>170</v>
      </c>
      <c r="H60" s="80">
        <v>122</v>
      </c>
      <c r="I60" s="80">
        <v>50</v>
      </c>
      <c r="J60" s="80"/>
      <c r="K60" s="87">
        <v>222</v>
      </c>
      <c r="L60" s="80">
        <v>6</v>
      </c>
      <c r="M60" s="80">
        <v>45</v>
      </c>
      <c r="N60" s="80"/>
      <c r="O60" s="80">
        <v>79</v>
      </c>
      <c r="P60" s="80">
        <v>61</v>
      </c>
      <c r="Q60" s="80">
        <v>31</v>
      </c>
    </row>
    <row r="61" spans="1:17" ht="15" customHeight="1">
      <c r="A61" s="79">
        <v>2016</v>
      </c>
      <c r="B61" s="87">
        <v>593</v>
      </c>
      <c r="C61" s="641"/>
      <c r="D61" s="80">
        <v>25</v>
      </c>
      <c r="E61" s="80">
        <v>151</v>
      </c>
      <c r="F61" s="80"/>
      <c r="G61" s="80">
        <v>237</v>
      </c>
      <c r="H61" s="80">
        <v>132</v>
      </c>
      <c r="I61" s="80">
        <v>48</v>
      </c>
      <c r="J61" s="80"/>
      <c r="K61" s="87">
        <v>275</v>
      </c>
      <c r="L61" s="80">
        <v>17</v>
      </c>
      <c r="M61" s="80">
        <v>48</v>
      </c>
      <c r="N61" s="80"/>
      <c r="O61" s="80">
        <v>90</v>
      </c>
      <c r="P61" s="80">
        <v>82</v>
      </c>
      <c r="Q61" s="80">
        <v>38</v>
      </c>
    </row>
    <row r="62" spans="1:17" ht="15" customHeight="1">
      <c r="A62" s="79">
        <v>2017</v>
      </c>
      <c r="B62" s="87">
        <v>652</v>
      </c>
      <c r="D62" s="80">
        <v>31</v>
      </c>
      <c r="E62" s="80">
        <v>148</v>
      </c>
      <c r="G62" s="80">
        <v>234</v>
      </c>
      <c r="H62" s="80">
        <v>192</v>
      </c>
      <c r="I62" s="80">
        <v>47</v>
      </c>
      <c r="J62" s="80"/>
      <c r="K62" s="87">
        <v>282</v>
      </c>
      <c r="L62" s="80">
        <v>8</v>
      </c>
      <c r="M62" s="80">
        <v>37</v>
      </c>
      <c r="O62" s="80">
        <v>126</v>
      </c>
      <c r="P62" s="80">
        <v>76</v>
      </c>
      <c r="Q62" s="80">
        <v>35</v>
      </c>
    </row>
    <row r="63" spans="1:17" ht="15" customHeight="1">
      <c r="A63" s="79">
        <v>2018</v>
      </c>
      <c r="B63" s="87">
        <v>860</v>
      </c>
      <c r="C63" s="857"/>
      <c r="D63" s="87">
        <v>57</v>
      </c>
      <c r="E63" s="87">
        <v>164</v>
      </c>
      <c r="F63" s="87"/>
      <c r="G63" s="87">
        <v>309</v>
      </c>
      <c r="H63" s="87">
        <v>256</v>
      </c>
      <c r="I63" s="87">
        <v>74</v>
      </c>
      <c r="J63" s="87"/>
      <c r="K63" s="87">
        <v>327</v>
      </c>
      <c r="L63" s="87">
        <v>8</v>
      </c>
      <c r="M63" s="87">
        <v>53</v>
      </c>
      <c r="N63" s="87"/>
      <c r="O63" s="87">
        <v>133</v>
      </c>
      <c r="P63" s="87">
        <v>89</v>
      </c>
      <c r="Q63" s="87">
        <v>44</v>
      </c>
    </row>
    <row r="64" spans="1:17" ht="15" customHeight="1">
      <c r="A64" s="79"/>
      <c r="B64" s="87"/>
      <c r="C64" s="641"/>
      <c r="D64" s="80"/>
      <c r="E64" s="80"/>
      <c r="F64" s="80"/>
      <c r="G64" s="80"/>
      <c r="H64" s="80"/>
      <c r="I64" s="80"/>
      <c r="J64" s="80"/>
      <c r="K64" s="87"/>
      <c r="L64" s="80"/>
      <c r="M64" s="80"/>
      <c r="N64" s="80"/>
      <c r="O64" s="80"/>
      <c r="P64" s="80"/>
      <c r="Q64" s="80"/>
    </row>
    <row r="65" spans="1:17">
      <c r="A65" s="62" t="s">
        <v>714</v>
      </c>
      <c r="B65" s="87">
        <f>AVERAGE(B59:B63)</f>
        <v>608.4</v>
      </c>
      <c r="C65" s="87"/>
      <c r="D65" s="87">
        <f t="shared" ref="D65:Q65" si="4">AVERAGE(D59:D63)</f>
        <v>34.799999999999997</v>
      </c>
      <c r="E65" s="87">
        <f t="shared" si="4"/>
        <v>139.6</v>
      </c>
      <c r="F65" s="87"/>
      <c r="G65" s="87">
        <f t="shared" si="4"/>
        <v>222.2</v>
      </c>
      <c r="H65" s="87">
        <f t="shared" si="4"/>
        <v>162.4</v>
      </c>
      <c r="I65" s="87">
        <f t="shared" si="4"/>
        <v>49.4</v>
      </c>
      <c r="J65" s="87"/>
      <c r="K65" s="87">
        <f t="shared" si="4"/>
        <v>253.4</v>
      </c>
      <c r="L65" s="87">
        <f t="shared" si="4"/>
        <v>9.8000000000000007</v>
      </c>
      <c r="M65" s="87">
        <f t="shared" si="4"/>
        <v>44.6</v>
      </c>
      <c r="N65" s="87"/>
      <c r="O65" s="87">
        <f t="shared" si="4"/>
        <v>96</v>
      </c>
      <c r="P65" s="87">
        <f t="shared" si="4"/>
        <v>69.2</v>
      </c>
      <c r="Q65" s="87">
        <f t="shared" si="4"/>
        <v>33.799999999999997</v>
      </c>
    </row>
    <row r="66" spans="1:17">
      <c r="A66" s="18"/>
      <c r="B66" s="23"/>
      <c r="C66" s="18"/>
      <c r="D66" s="19"/>
      <c r="E66" s="20"/>
      <c r="F66" s="20"/>
      <c r="G66" s="20"/>
      <c r="H66" s="20"/>
      <c r="I66" s="20"/>
      <c r="J66" s="20"/>
      <c r="K66" s="20"/>
      <c r="L66" s="20"/>
      <c r="M66" s="20"/>
      <c r="N66" s="20"/>
      <c r="O66" s="20"/>
      <c r="P66" s="20"/>
      <c r="Q66" s="20"/>
    </row>
    <row r="67" spans="1:17">
      <c r="A67" s="641"/>
      <c r="B67" s="642"/>
      <c r="C67" s="641"/>
      <c r="D67" s="643"/>
      <c r="E67" s="73"/>
      <c r="F67" s="73"/>
      <c r="G67" s="73"/>
      <c r="H67" s="73"/>
      <c r="I67" s="73"/>
      <c r="J67" s="73"/>
      <c r="K67" s="73"/>
      <c r="L67" s="73"/>
      <c r="M67" s="73"/>
      <c r="N67" s="73"/>
      <c r="O67" s="73"/>
      <c r="P67" s="73"/>
      <c r="Q67" s="73"/>
    </row>
    <row r="68" spans="1:17">
      <c r="A68" s="89" t="s">
        <v>184</v>
      </c>
      <c r="B68" s="88"/>
      <c r="C68" s="88"/>
      <c r="D68" s="88"/>
      <c r="E68" s="88"/>
      <c r="F68" s="88"/>
      <c r="G68" s="88"/>
      <c r="H68" s="88"/>
      <c r="I68" s="88"/>
      <c r="J68" s="88"/>
      <c r="K68" s="88"/>
      <c r="L68" s="88"/>
      <c r="M68" s="88"/>
      <c r="N68" s="88"/>
      <c r="O68" s="88"/>
      <c r="P68" s="88"/>
      <c r="Q68" s="88"/>
    </row>
    <row r="69" spans="1:17">
      <c r="A69" s="1073" t="s">
        <v>602</v>
      </c>
      <c r="B69" s="1074"/>
      <c r="C69" s="1074"/>
      <c r="D69" s="1074"/>
      <c r="E69" s="1074"/>
      <c r="F69" s="1074"/>
      <c r="G69" s="1074"/>
      <c r="H69" s="1074"/>
      <c r="I69" s="1074"/>
      <c r="J69" s="1074"/>
      <c r="K69" s="1074"/>
      <c r="L69" s="1074"/>
      <c r="M69" s="1074"/>
      <c r="N69" s="1074"/>
      <c r="O69" s="1074"/>
      <c r="P69" s="1074"/>
      <c r="Q69" s="1074"/>
    </row>
    <row r="70" spans="1:17">
      <c r="A70" s="1074"/>
      <c r="B70" s="1074"/>
      <c r="C70" s="1074"/>
      <c r="D70" s="1074"/>
      <c r="E70" s="1074"/>
      <c r="F70" s="1074"/>
      <c r="G70" s="1074"/>
      <c r="H70" s="1074"/>
      <c r="I70" s="1074"/>
      <c r="J70" s="1074"/>
      <c r="K70" s="1074"/>
      <c r="L70" s="1074"/>
      <c r="M70" s="1074"/>
      <c r="N70" s="1074"/>
      <c r="O70" s="1074"/>
      <c r="P70" s="1074"/>
      <c r="Q70" s="1074"/>
    </row>
    <row r="71" spans="1:17">
      <c r="A71" s="90"/>
      <c r="B71" s="88"/>
      <c r="C71" s="88"/>
      <c r="D71" s="88"/>
      <c r="E71" s="88"/>
      <c r="F71" s="88"/>
      <c r="G71" s="88"/>
      <c r="H71" s="88"/>
      <c r="I71" s="88"/>
      <c r="J71" s="88"/>
      <c r="K71" s="88"/>
      <c r="L71" s="88"/>
      <c r="M71" s="88"/>
      <c r="N71" s="88"/>
      <c r="O71" s="88"/>
      <c r="P71" s="88"/>
      <c r="Q71" s="88"/>
    </row>
    <row r="72" spans="1:17">
      <c r="A72" s="1015" t="s">
        <v>704</v>
      </c>
      <c r="B72" s="1016"/>
      <c r="C72" s="88"/>
      <c r="D72" s="88"/>
      <c r="E72" s="88"/>
      <c r="F72" s="88"/>
      <c r="G72" s="88"/>
      <c r="H72" s="88"/>
      <c r="I72" s="88"/>
      <c r="J72" s="88"/>
      <c r="K72" s="88"/>
      <c r="L72" s="88"/>
      <c r="M72" s="88"/>
      <c r="N72" s="88"/>
      <c r="O72" s="88"/>
      <c r="P72" s="88"/>
      <c r="Q72" s="88"/>
    </row>
  </sheetData>
  <mergeCells count="45">
    <mergeCell ref="A72:B72"/>
    <mergeCell ref="G9:H9"/>
    <mergeCell ref="G12:H12"/>
    <mergeCell ref="G13:H13"/>
    <mergeCell ref="G14:H14"/>
    <mergeCell ref="G15:H15"/>
    <mergeCell ref="A69:Q70"/>
    <mergeCell ref="L15:M15"/>
    <mergeCell ref="L9:M9"/>
    <mergeCell ref="L12:M12"/>
    <mergeCell ref="L13:M13"/>
    <mergeCell ref="K39:L39"/>
    <mergeCell ref="B40:B42"/>
    <mergeCell ref="D40:D42"/>
    <mergeCell ref="E40:E42"/>
    <mergeCell ref="G40:G42"/>
    <mergeCell ref="H40:H42"/>
    <mergeCell ref="I40:I42"/>
    <mergeCell ref="S1:U1"/>
    <mergeCell ref="Q5:Q7"/>
    <mergeCell ref="P5:P7"/>
    <mergeCell ref="B3:B7"/>
    <mergeCell ref="O5:O7"/>
    <mergeCell ref="J5:J7"/>
    <mergeCell ref="K5:K7"/>
    <mergeCell ref="G5:G7"/>
    <mergeCell ref="M5:M7"/>
    <mergeCell ref="I5:I7"/>
    <mergeCell ref="D5:D7"/>
    <mergeCell ref="E5:E7"/>
    <mergeCell ref="H5:H7"/>
    <mergeCell ref="L5:L7"/>
    <mergeCell ref="L1:N1"/>
    <mergeCell ref="Q40:Q42"/>
    <mergeCell ref="A1:J1"/>
    <mergeCell ref="D3:E4"/>
    <mergeCell ref="G3:M4"/>
    <mergeCell ref="O3:Q4"/>
    <mergeCell ref="K40:K42"/>
    <mergeCell ref="L40:L42"/>
    <mergeCell ref="M40:M42"/>
    <mergeCell ref="O40:O42"/>
    <mergeCell ref="P40:P42"/>
    <mergeCell ref="A3:A7"/>
    <mergeCell ref="L14:M14"/>
  </mergeCells>
  <phoneticPr fontId="22" type="noConversion"/>
  <hyperlinks>
    <hyperlink ref="L1" location="Contents!A1" display="back to contents"/>
  </hyperlinks>
  <pageMargins left="0.75" right="0.75" top="1" bottom="1" header="0.5" footer="0.5"/>
  <pageSetup paperSize="9" scale="71" orientation="portrait" r:id="rId1"/>
  <headerFooter alignWithMargins="0"/>
  <ignoredErrors>
    <ignoredError sqref="B9:F9 I9:K9 B36 D36:E36 G36:M36 B43 D43:E43 G43:I43 K43:M43 O43:Q43 B65 D65:E65 G65:I65 K65:M65 O65:Q65 B10 D10:M10"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4"/>
  <sheetViews>
    <sheetView showGridLines="0" zoomScaleNormal="100" workbookViewId="0">
      <selection sqref="A1:G1"/>
    </sheetView>
  </sheetViews>
  <sheetFormatPr defaultRowHeight="11.25"/>
  <cols>
    <col min="1" max="1" width="16.5" style="91" customWidth="1"/>
    <col min="2" max="2" width="17.1640625" style="91" customWidth="1"/>
    <col min="3" max="3" width="17.33203125" style="91" customWidth="1"/>
    <col min="4" max="4" width="15.1640625" style="91" customWidth="1"/>
    <col min="5" max="5" width="17.5" style="91" customWidth="1"/>
    <col min="6" max="6" width="14.5" style="91" customWidth="1"/>
    <col min="7" max="7" width="18.6640625" style="91" customWidth="1"/>
    <col min="8" max="8" width="1.83203125" style="91" customWidth="1"/>
    <col min="9" max="16384" width="9.33203125" style="91"/>
  </cols>
  <sheetData>
    <row r="1" spans="1:13" ht="18" customHeight="1">
      <c r="A1" s="1032" t="s">
        <v>716</v>
      </c>
      <c r="B1" s="1032"/>
      <c r="C1" s="1032"/>
      <c r="D1" s="1032"/>
      <c r="E1" s="1032"/>
      <c r="F1" s="1032"/>
      <c r="G1" s="1032"/>
      <c r="H1" s="896"/>
      <c r="I1" s="1013" t="s">
        <v>1376</v>
      </c>
      <c r="J1" s="1013"/>
      <c r="K1" s="1013"/>
      <c r="L1" s="1013"/>
      <c r="M1" s="1013"/>
    </row>
    <row r="2" spans="1:13" ht="15" customHeight="1">
      <c r="A2" s="6"/>
      <c r="B2" s="5"/>
      <c r="C2" s="5"/>
      <c r="D2" s="5"/>
      <c r="E2" s="5"/>
      <c r="F2" s="5"/>
      <c r="G2" s="8"/>
    </row>
    <row r="3" spans="1:13" s="93" customFormat="1" ht="15.75" customHeight="1">
      <c r="A3" s="92"/>
      <c r="B3" s="1029" t="s">
        <v>188</v>
      </c>
      <c r="C3" s="1087" t="s">
        <v>161</v>
      </c>
      <c r="D3" s="1087"/>
      <c r="E3" s="1087"/>
      <c r="F3" s="1087"/>
      <c r="G3" s="1087"/>
    </row>
    <row r="4" spans="1:13" s="93" customFormat="1" ht="12.75" customHeight="1">
      <c r="A4" s="94"/>
      <c r="B4" s="1085"/>
      <c r="C4" s="1017" t="s">
        <v>35</v>
      </c>
      <c r="D4" s="1019" t="s">
        <v>189</v>
      </c>
      <c r="E4" s="1019" t="s">
        <v>190</v>
      </c>
      <c r="F4" s="1019" t="s">
        <v>191</v>
      </c>
      <c r="G4" s="1019" t="s">
        <v>192</v>
      </c>
    </row>
    <row r="5" spans="1:13" s="93" customFormat="1" ht="15.75" customHeight="1">
      <c r="A5" s="50"/>
      <c r="B5" s="1085"/>
      <c r="C5" s="1018"/>
      <c r="D5" s="1020"/>
      <c r="E5" s="1020"/>
      <c r="F5" s="1020"/>
      <c r="G5" s="1020"/>
    </row>
    <row r="6" spans="1:13" s="93" customFormat="1" ht="12.75">
      <c r="A6" s="52"/>
      <c r="B6" s="1086"/>
      <c r="C6" s="53" t="s">
        <v>39</v>
      </c>
      <c r="D6" s="53" t="s">
        <v>36</v>
      </c>
      <c r="E6" s="53" t="s">
        <v>37</v>
      </c>
      <c r="F6" s="53" t="s">
        <v>44</v>
      </c>
      <c r="G6" s="54" t="s">
        <v>38</v>
      </c>
    </row>
    <row r="7" spans="1:13" s="93" customFormat="1" ht="6" customHeight="1">
      <c r="A7" s="94"/>
      <c r="B7" s="49"/>
      <c r="C7" s="95"/>
      <c r="D7" s="95"/>
      <c r="E7" s="95"/>
      <c r="F7" s="95"/>
      <c r="G7" s="96"/>
    </row>
    <row r="8" spans="1:13" s="93" customFormat="1" ht="13.5" customHeight="1">
      <c r="A8" s="1081" t="s">
        <v>274</v>
      </c>
      <c r="B8" s="1082"/>
      <c r="C8" s="95"/>
      <c r="D8" s="95"/>
      <c r="E8" s="95"/>
      <c r="F8" s="95"/>
      <c r="G8" s="96"/>
    </row>
    <row r="9" spans="1:13" s="93" customFormat="1" ht="6" customHeight="1">
      <c r="A9" s="94"/>
      <c r="B9" s="49"/>
      <c r="C9" s="95"/>
      <c r="D9" s="95"/>
      <c r="E9" s="95"/>
      <c r="F9" s="95"/>
      <c r="G9" s="96"/>
    </row>
    <row r="10" spans="1:13" s="93" customFormat="1" ht="12.75">
      <c r="A10" s="217" t="s">
        <v>75</v>
      </c>
      <c r="B10" s="97">
        <v>1187</v>
      </c>
      <c r="C10" s="98">
        <v>45</v>
      </c>
      <c r="D10" s="98">
        <v>1017</v>
      </c>
      <c r="E10" s="98">
        <v>59</v>
      </c>
      <c r="F10" s="98">
        <v>0</v>
      </c>
      <c r="G10" s="98">
        <v>66</v>
      </c>
    </row>
    <row r="11" spans="1:13" s="93" customFormat="1" ht="6" customHeight="1">
      <c r="A11" s="626"/>
      <c r="B11" s="97"/>
      <c r="C11" s="98"/>
      <c r="D11" s="98"/>
      <c r="E11" s="98"/>
      <c r="F11" s="98"/>
      <c r="G11" s="98"/>
    </row>
    <row r="12" spans="1:13" s="93" customFormat="1" ht="12.75">
      <c r="A12" s="182" t="s">
        <v>42</v>
      </c>
      <c r="B12" s="97">
        <v>860</v>
      </c>
      <c r="C12" s="98">
        <v>37</v>
      </c>
      <c r="D12" s="98">
        <v>744</v>
      </c>
      <c r="E12" s="98">
        <v>33</v>
      </c>
      <c r="F12" s="98">
        <v>0</v>
      </c>
      <c r="G12" s="98">
        <v>46</v>
      </c>
    </row>
    <row r="13" spans="1:13" s="93" customFormat="1" ht="12.75">
      <c r="A13" s="626" t="s">
        <v>43</v>
      </c>
      <c r="B13" s="97">
        <v>327</v>
      </c>
      <c r="C13" s="98">
        <v>8</v>
      </c>
      <c r="D13" s="98">
        <v>273</v>
      </c>
      <c r="E13" s="98">
        <v>26</v>
      </c>
      <c r="F13" s="98">
        <v>0</v>
      </c>
      <c r="G13" s="98">
        <v>20</v>
      </c>
    </row>
    <row r="14" spans="1:13" s="93" customFormat="1" ht="6" customHeight="1">
      <c r="A14" s="626"/>
      <c r="B14" s="97"/>
      <c r="C14" s="98"/>
      <c r="D14" s="98"/>
      <c r="E14" s="98"/>
      <c r="F14" s="98"/>
      <c r="G14" s="98"/>
    </row>
    <row r="15" spans="1:13" s="93" customFormat="1" ht="12.75">
      <c r="A15" s="182" t="s">
        <v>31</v>
      </c>
      <c r="B15" s="97">
        <v>65</v>
      </c>
      <c r="C15" s="98">
        <v>4</v>
      </c>
      <c r="D15" s="98">
        <v>55</v>
      </c>
      <c r="E15" s="98">
        <v>2</v>
      </c>
      <c r="F15" s="98">
        <v>0</v>
      </c>
      <c r="G15" s="98">
        <v>4</v>
      </c>
    </row>
    <row r="16" spans="1:13" s="93" customFormat="1" ht="12.75">
      <c r="A16" s="182" t="s">
        <v>40</v>
      </c>
      <c r="B16" s="97">
        <v>217</v>
      </c>
      <c r="C16" s="98">
        <v>5</v>
      </c>
      <c r="D16" s="98">
        <v>190</v>
      </c>
      <c r="E16" s="98">
        <v>7</v>
      </c>
      <c r="F16" s="98">
        <v>0</v>
      </c>
      <c r="G16" s="98">
        <v>15</v>
      </c>
    </row>
    <row r="17" spans="1:7" s="93" customFormat="1" ht="12.75">
      <c r="A17" s="182" t="s">
        <v>41</v>
      </c>
      <c r="B17" s="97">
        <v>442</v>
      </c>
      <c r="C17" s="98">
        <v>17</v>
      </c>
      <c r="D17" s="98">
        <v>396</v>
      </c>
      <c r="E17" s="98">
        <v>11</v>
      </c>
      <c r="F17" s="98">
        <v>0</v>
      </c>
      <c r="G17" s="98">
        <v>18</v>
      </c>
    </row>
    <row r="18" spans="1:7" s="93" customFormat="1" ht="12.75">
      <c r="A18" s="182" t="s">
        <v>100</v>
      </c>
      <c r="B18" s="97">
        <v>345</v>
      </c>
      <c r="C18" s="98">
        <v>15</v>
      </c>
      <c r="D18" s="98">
        <v>302</v>
      </c>
      <c r="E18" s="98">
        <v>19</v>
      </c>
      <c r="F18" s="98">
        <v>0</v>
      </c>
      <c r="G18" s="98">
        <v>9</v>
      </c>
    </row>
    <row r="19" spans="1:7" s="93" customFormat="1" ht="12.75">
      <c r="A19" s="182" t="s">
        <v>101</v>
      </c>
      <c r="B19" s="97">
        <v>118</v>
      </c>
      <c r="C19" s="98">
        <v>4</v>
      </c>
      <c r="D19" s="98">
        <v>74</v>
      </c>
      <c r="E19" s="98">
        <v>20</v>
      </c>
      <c r="F19" s="98">
        <v>0</v>
      </c>
      <c r="G19" s="98">
        <v>20</v>
      </c>
    </row>
    <row r="20" spans="1:7" s="93" customFormat="1" ht="6" customHeight="1">
      <c r="A20" s="626"/>
      <c r="B20" s="97"/>
      <c r="C20" s="98"/>
      <c r="D20" s="98"/>
      <c r="E20" s="98"/>
      <c r="F20" s="98"/>
      <c r="G20" s="98"/>
    </row>
    <row r="21" spans="1:7" s="93" customFormat="1" ht="12.75">
      <c r="A21" s="222" t="s">
        <v>42</v>
      </c>
      <c r="B21" s="97"/>
      <c r="C21" s="98"/>
      <c r="D21" s="98"/>
      <c r="E21" s="98"/>
      <c r="F21" s="98"/>
      <c r="G21" s="98"/>
    </row>
    <row r="22" spans="1:7" s="93" customFormat="1" ht="12.75">
      <c r="A22" s="182" t="s">
        <v>31</v>
      </c>
      <c r="B22" s="97">
        <v>57</v>
      </c>
      <c r="C22" s="98">
        <v>4</v>
      </c>
      <c r="D22" s="98">
        <v>47</v>
      </c>
      <c r="E22" s="98">
        <v>2</v>
      </c>
      <c r="F22" s="98">
        <v>0</v>
      </c>
      <c r="G22" s="98">
        <v>4</v>
      </c>
    </row>
    <row r="23" spans="1:7" s="93" customFormat="1" ht="12.75">
      <c r="A23" s="182" t="s">
        <v>40</v>
      </c>
      <c r="B23" s="97">
        <v>164</v>
      </c>
      <c r="C23" s="98">
        <v>3</v>
      </c>
      <c r="D23" s="98">
        <v>145</v>
      </c>
      <c r="E23" s="98">
        <v>5</v>
      </c>
      <c r="F23" s="98">
        <v>0</v>
      </c>
      <c r="G23" s="98">
        <v>11</v>
      </c>
    </row>
    <row r="24" spans="1:7" s="93" customFormat="1" ht="12.75">
      <c r="A24" s="182" t="s">
        <v>41</v>
      </c>
      <c r="B24" s="97">
        <v>309</v>
      </c>
      <c r="C24" s="98">
        <v>14</v>
      </c>
      <c r="D24" s="98">
        <v>277</v>
      </c>
      <c r="E24" s="98">
        <v>4</v>
      </c>
      <c r="F24" s="98">
        <v>0</v>
      </c>
      <c r="G24" s="98">
        <v>14</v>
      </c>
    </row>
    <row r="25" spans="1:7" s="93" customFormat="1" ht="12.75">
      <c r="A25" s="182" t="s">
        <v>100</v>
      </c>
      <c r="B25" s="97">
        <v>256</v>
      </c>
      <c r="C25" s="98">
        <v>14</v>
      </c>
      <c r="D25" s="98">
        <v>227</v>
      </c>
      <c r="E25" s="98">
        <v>9</v>
      </c>
      <c r="F25" s="98">
        <v>0</v>
      </c>
      <c r="G25" s="98">
        <v>6</v>
      </c>
    </row>
    <row r="26" spans="1:7" s="93" customFormat="1" ht="12.75">
      <c r="A26" s="182" t="s">
        <v>101</v>
      </c>
      <c r="B26" s="97">
        <v>74</v>
      </c>
      <c r="C26" s="98">
        <v>2</v>
      </c>
      <c r="D26" s="98">
        <v>48</v>
      </c>
      <c r="E26" s="98">
        <v>13</v>
      </c>
      <c r="F26" s="98">
        <v>0</v>
      </c>
      <c r="G26" s="98">
        <v>11</v>
      </c>
    </row>
    <row r="27" spans="1:7" s="93" customFormat="1" ht="6" customHeight="1">
      <c r="A27" s="626"/>
      <c r="B27" s="97"/>
      <c r="C27" s="98"/>
      <c r="D27" s="98"/>
      <c r="E27" s="98"/>
      <c r="F27" s="98"/>
      <c r="G27" s="98"/>
    </row>
    <row r="28" spans="1:7" s="93" customFormat="1" ht="12.75">
      <c r="A28" s="222" t="s">
        <v>43</v>
      </c>
      <c r="B28" s="97"/>
      <c r="C28" s="98"/>
      <c r="D28" s="98"/>
      <c r="E28" s="98"/>
      <c r="F28" s="98"/>
      <c r="G28" s="98"/>
    </row>
    <row r="29" spans="1:7" s="93" customFormat="1" ht="12.75">
      <c r="A29" s="182" t="s">
        <v>31</v>
      </c>
      <c r="B29" s="97">
        <v>8</v>
      </c>
      <c r="C29" s="98">
        <v>0</v>
      </c>
      <c r="D29" s="98">
        <v>8</v>
      </c>
      <c r="E29" s="98">
        <v>0</v>
      </c>
      <c r="F29" s="98">
        <v>0</v>
      </c>
      <c r="G29" s="98">
        <v>0</v>
      </c>
    </row>
    <row r="30" spans="1:7" s="93" customFormat="1" ht="12.75">
      <c r="A30" s="182" t="s">
        <v>40</v>
      </c>
      <c r="B30" s="97">
        <v>53</v>
      </c>
      <c r="C30" s="98">
        <v>2</v>
      </c>
      <c r="D30" s="98">
        <v>45</v>
      </c>
      <c r="E30" s="98">
        <v>2</v>
      </c>
      <c r="F30" s="98">
        <v>0</v>
      </c>
      <c r="G30" s="98">
        <v>4</v>
      </c>
    </row>
    <row r="31" spans="1:7" s="93" customFormat="1" ht="12.75">
      <c r="A31" s="182" t="s">
        <v>41</v>
      </c>
      <c r="B31" s="97">
        <v>133</v>
      </c>
      <c r="C31" s="98">
        <v>3</v>
      </c>
      <c r="D31" s="98">
        <v>119</v>
      </c>
      <c r="E31" s="98">
        <v>7</v>
      </c>
      <c r="F31" s="98">
        <v>0</v>
      </c>
      <c r="G31" s="98">
        <v>4</v>
      </c>
    </row>
    <row r="32" spans="1:7" s="93" customFormat="1" ht="12.75">
      <c r="A32" s="182" t="s">
        <v>100</v>
      </c>
      <c r="B32" s="97">
        <v>89</v>
      </c>
      <c r="C32" s="98">
        <v>1</v>
      </c>
      <c r="D32" s="98">
        <v>75</v>
      </c>
      <c r="E32" s="98">
        <v>10</v>
      </c>
      <c r="F32" s="98">
        <v>0</v>
      </c>
      <c r="G32" s="98">
        <v>3</v>
      </c>
    </row>
    <row r="33" spans="1:7" s="93" customFormat="1" ht="12.75">
      <c r="A33" s="182" t="s">
        <v>101</v>
      </c>
      <c r="B33" s="97">
        <v>44</v>
      </c>
      <c r="C33" s="98">
        <v>2</v>
      </c>
      <c r="D33" s="98">
        <v>26</v>
      </c>
      <c r="E33" s="98">
        <v>7</v>
      </c>
      <c r="F33" s="98">
        <v>0</v>
      </c>
      <c r="G33" s="98">
        <v>9</v>
      </c>
    </row>
    <row r="34" spans="1:7" s="93" customFormat="1" ht="6" customHeight="1">
      <c r="A34" s="220"/>
      <c r="B34" s="135"/>
      <c r="C34" s="213"/>
      <c r="D34" s="213"/>
      <c r="E34" s="213"/>
      <c r="F34" s="213"/>
      <c r="G34" s="215"/>
    </row>
    <row r="35" spans="1:7" s="93" customFormat="1" ht="13.5" customHeight="1">
      <c r="A35" s="1083" t="s">
        <v>272</v>
      </c>
      <c r="B35" s="1084"/>
      <c r="C35" s="213"/>
      <c r="D35" s="213"/>
      <c r="E35" s="213"/>
      <c r="F35" s="213"/>
      <c r="G35" s="215"/>
    </row>
    <row r="36" spans="1:7" s="93" customFormat="1" ht="6" customHeight="1">
      <c r="A36" s="220"/>
      <c r="B36" s="135"/>
      <c r="C36" s="213"/>
      <c r="D36" s="213"/>
      <c r="E36" s="213"/>
      <c r="F36" s="213"/>
      <c r="G36" s="215"/>
    </row>
    <row r="37" spans="1:7" s="93" customFormat="1" ht="12.75">
      <c r="A37" s="217" t="s">
        <v>75</v>
      </c>
      <c r="B37" s="97">
        <v>1187</v>
      </c>
      <c r="C37" s="98">
        <v>976</v>
      </c>
      <c r="D37" s="98">
        <v>116</v>
      </c>
      <c r="E37" s="98">
        <v>59</v>
      </c>
      <c r="F37" s="98">
        <v>0</v>
      </c>
      <c r="G37" s="98">
        <v>36</v>
      </c>
    </row>
    <row r="38" spans="1:7" s="93" customFormat="1" ht="6" customHeight="1">
      <c r="A38" s="626"/>
      <c r="B38" s="97"/>
      <c r="C38" s="98"/>
      <c r="D38" s="98"/>
      <c r="E38" s="98"/>
      <c r="F38" s="98"/>
      <c r="G38" s="98"/>
    </row>
    <row r="39" spans="1:7" s="93" customFormat="1" ht="12.75">
      <c r="A39" s="182" t="s">
        <v>42</v>
      </c>
      <c r="B39" s="97">
        <v>860</v>
      </c>
      <c r="C39" s="98">
        <v>732</v>
      </c>
      <c r="D39" s="98">
        <v>71</v>
      </c>
      <c r="E39" s="98">
        <v>33</v>
      </c>
      <c r="F39" s="98">
        <v>0</v>
      </c>
      <c r="G39" s="98">
        <v>24</v>
      </c>
    </row>
    <row r="40" spans="1:7" s="93" customFormat="1" ht="12.75">
      <c r="A40" s="626" t="s">
        <v>43</v>
      </c>
      <c r="B40" s="97">
        <v>327</v>
      </c>
      <c r="C40" s="98">
        <v>244</v>
      </c>
      <c r="D40" s="98">
        <v>45</v>
      </c>
      <c r="E40" s="98">
        <v>26</v>
      </c>
      <c r="F40" s="98">
        <v>0</v>
      </c>
      <c r="G40" s="98">
        <v>12</v>
      </c>
    </row>
    <row r="41" spans="1:7" s="93" customFormat="1" ht="6" customHeight="1">
      <c r="A41" s="626"/>
      <c r="B41" s="97"/>
      <c r="C41" s="98"/>
      <c r="D41" s="98"/>
      <c r="E41" s="98"/>
      <c r="F41" s="98"/>
      <c r="G41" s="98"/>
    </row>
    <row r="42" spans="1:7" s="93" customFormat="1" ht="12.75">
      <c r="A42" s="182" t="s">
        <v>31</v>
      </c>
      <c r="B42" s="97">
        <v>65</v>
      </c>
      <c r="C42" s="98">
        <v>55</v>
      </c>
      <c r="D42" s="98">
        <v>6</v>
      </c>
      <c r="E42" s="98">
        <v>2</v>
      </c>
      <c r="F42" s="98">
        <v>0</v>
      </c>
      <c r="G42" s="98">
        <v>2</v>
      </c>
    </row>
    <row r="43" spans="1:7" s="93" customFormat="1" ht="12.75">
      <c r="A43" s="182" t="s">
        <v>40</v>
      </c>
      <c r="B43" s="97">
        <v>217</v>
      </c>
      <c r="C43" s="98">
        <v>185</v>
      </c>
      <c r="D43" s="98">
        <v>18</v>
      </c>
      <c r="E43" s="98">
        <v>7</v>
      </c>
      <c r="F43" s="98">
        <v>0</v>
      </c>
      <c r="G43" s="98">
        <v>7</v>
      </c>
    </row>
    <row r="44" spans="1:7" s="93" customFormat="1" ht="12.75">
      <c r="A44" s="182" t="s">
        <v>41</v>
      </c>
      <c r="B44" s="97">
        <v>442</v>
      </c>
      <c r="C44" s="98">
        <v>395</v>
      </c>
      <c r="D44" s="98">
        <v>33</v>
      </c>
      <c r="E44" s="98">
        <v>11</v>
      </c>
      <c r="F44" s="98">
        <v>0</v>
      </c>
      <c r="G44" s="98">
        <v>3</v>
      </c>
    </row>
    <row r="45" spans="1:7" s="93" customFormat="1" ht="12.75">
      <c r="A45" s="182" t="s">
        <v>100</v>
      </c>
      <c r="B45" s="97">
        <v>345</v>
      </c>
      <c r="C45" s="98">
        <v>288</v>
      </c>
      <c r="D45" s="98">
        <v>32</v>
      </c>
      <c r="E45" s="98">
        <v>19</v>
      </c>
      <c r="F45" s="98">
        <v>0</v>
      </c>
      <c r="G45" s="98">
        <v>6</v>
      </c>
    </row>
    <row r="46" spans="1:7" s="93" customFormat="1" ht="12.75">
      <c r="A46" s="182" t="s">
        <v>101</v>
      </c>
      <c r="B46" s="97">
        <v>118</v>
      </c>
      <c r="C46" s="98">
        <v>53</v>
      </c>
      <c r="D46" s="98">
        <v>27</v>
      </c>
      <c r="E46" s="98">
        <v>20</v>
      </c>
      <c r="F46" s="98">
        <v>0</v>
      </c>
      <c r="G46" s="98">
        <v>18</v>
      </c>
    </row>
    <row r="47" spans="1:7" s="93" customFormat="1" ht="6" customHeight="1">
      <c r="A47" s="626"/>
      <c r="B47" s="97"/>
      <c r="C47" s="98"/>
      <c r="D47" s="98"/>
      <c r="E47" s="98"/>
      <c r="F47" s="98"/>
      <c r="G47" s="98"/>
    </row>
    <row r="48" spans="1:7" s="93" customFormat="1" ht="12.75">
      <c r="A48" s="222" t="s">
        <v>42</v>
      </c>
      <c r="B48" s="97"/>
      <c r="C48" s="98"/>
      <c r="D48" s="98"/>
      <c r="E48" s="98"/>
      <c r="F48" s="98"/>
      <c r="G48" s="98"/>
    </row>
    <row r="49" spans="1:8" s="93" customFormat="1" ht="12.75">
      <c r="A49" s="182" t="s">
        <v>31</v>
      </c>
      <c r="B49" s="97">
        <v>57</v>
      </c>
      <c r="C49" s="98">
        <v>49</v>
      </c>
      <c r="D49" s="98">
        <v>4</v>
      </c>
      <c r="E49" s="98">
        <v>2</v>
      </c>
      <c r="F49" s="98">
        <v>0</v>
      </c>
      <c r="G49" s="98">
        <v>2</v>
      </c>
    </row>
    <row r="50" spans="1:8" s="93" customFormat="1" ht="12.75">
      <c r="A50" s="182" t="s">
        <v>40</v>
      </c>
      <c r="B50" s="97">
        <v>164</v>
      </c>
      <c r="C50" s="98">
        <v>140</v>
      </c>
      <c r="D50" s="98">
        <v>13</v>
      </c>
      <c r="E50" s="98">
        <v>5</v>
      </c>
      <c r="F50" s="98">
        <v>0</v>
      </c>
      <c r="G50" s="98">
        <v>6</v>
      </c>
    </row>
    <row r="51" spans="1:8" s="93" customFormat="1" ht="12.75">
      <c r="A51" s="182" t="s">
        <v>41</v>
      </c>
      <c r="B51" s="97">
        <v>309</v>
      </c>
      <c r="C51" s="98">
        <v>285</v>
      </c>
      <c r="D51" s="98">
        <v>18</v>
      </c>
      <c r="E51" s="98">
        <v>4</v>
      </c>
      <c r="F51" s="98">
        <v>0</v>
      </c>
      <c r="G51" s="98">
        <v>2</v>
      </c>
    </row>
    <row r="52" spans="1:8" s="93" customFormat="1" ht="12.75">
      <c r="A52" s="182" t="s">
        <v>100</v>
      </c>
      <c r="B52" s="97">
        <v>256</v>
      </c>
      <c r="C52" s="98">
        <v>222</v>
      </c>
      <c r="D52" s="98">
        <v>21</v>
      </c>
      <c r="E52" s="98">
        <v>9</v>
      </c>
      <c r="F52" s="98">
        <v>0</v>
      </c>
      <c r="G52" s="98">
        <v>4</v>
      </c>
    </row>
    <row r="53" spans="1:8" s="93" customFormat="1" ht="12.75">
      <c r="A53" s="182" t="s">
        <v>101</v>
      </c>
      <c r="B53" s="97">
        <v>74</v>
      </c>
      <c r="C53" s="98">
        <v>36</v>
      </c>
      <c r="D53" s="98">
        <v>15</v>
      </c>
      <c r="E53" s="98">
        <v>13</v>
      </c>
      <c r="F53" s="98">
        <v>0</v>
      </c>
      <c r="G53" s="98">
        <v>10</v>
      </c>
    </row>
    <row r="54" spans="1:8" s="93" customFormat="1" ht="6" customHeight="1">
      <c r="A54" s="626"/>
      <c r="B54" s="97"/>
      <c r="C54" s="98"/>
      <c r="D54" s="98"/>
      <c r="E54" s="98"/>
      <c r="F54" s="98"/>
      <c r="G54" s="98"/>
    </row>
    <row r="55" spans="1:8" s="93" customFormat="1" ht="12.75">
      <c r="A55" s="222" t="s">
        <v>43</v>
      </c>
      <c r="B55" s="97"/>
      <c r="C55" s="98"/>
      <c r="D55" s="98"/>
      <c r="E55" s="98"/>
      <c r="F55" s="98"/>
      <c r="G55" s="98"/>
    </row>
    <row r="56" spans="1:8" s="93" customFormat="1" ht="12.75">
      <c r="A56" s="182" t="s">
        <v>31</v>
      </c>
      <c r="B56" s="97">
        <v>8</v>
      </c>
      <c r="C56" s="98">
        <v>6</v>
      </c>
      <c r="D56" s="98">
        <v>2</v>
      </c>
      <c r="E56" s="98">
        <v>0</v>
      </c>
      <c r="F56" s="98">
        <v>0</v>
      </c>
      <c r="G56" s="98">
        <v>0</v>
      </c>
    </row>
    <row r="57" spans="1:8" s="93" customFormat="1" ht="12.75">
      <c r="A57" s="182" t="s">
        <v>40</v>
      </c>
      <c r="B57" s="97">
        <v>53</v>
      </c>
      <c r="C57" s="98">
        <v>45</v>
      </c>
      <c r="D57" s="98">
        <v>5</v>
      </c>
      <c r="E57" s="98">
        <v>2</v>
      </c>
      <c r="F57" s="98">
        <v>0</v>
      </c>
      <c r="G57" s="98">
        <v>1</v>
      </c>
    </row>
    <row r="58" spans="1:8" s="93" customFormat="1" ht="12.75">
      <c r="A58" s="182" t="s">
        <v>41</v>
      </c>
      <c r="B58" s="97">
        <v>133</v>
      </c>
      <c r="C58" s="98">
        <v>110</v>
      </c>
      <c r="D58" s="98">
        <v>15</v>
      </c>
      <c r="E58" s="98">
        <v>7</v>
      </c>
      <c r="F58" s="98">
        <v>0</v>
      </c>
      <c r="G58" s="98">
        <v>1</v>
      </c>
    </row>
    <row r="59" spans="1:8" s="93" customFormat="1" ht="12.75">
      <c r="A59" s="182" t="s">
        <v>100</v>
      </c>
      <c r="B59" s="97">
        <v>89</v>
      </c>
      <c r="C59" s="98">
        <v>66</v>
      </c>
      <c r="D59" s="98">
        <v>11</v>
      </c>
      <c r="E59" s="98">
        <v>10</v>
      </c>
      <c r="F59" s="98">
        <v>0</v>
      </c>
      <c r="G59" s="98">
        <v>2</v>
      </c>
    </row>
    <row r="60" spans="1:8" s="93" customFormat="1" ht="12.75">
      <c r="A60" s="182" t="s">
        <v>101</v>
      </c>
      <c r="B60" s="97">
        <v>44</v>
      </c>
      <c r="C60" s="98">
        <v>17</v>
      </c>
      <c r="D60" s="98">
        <v>12</v>
      </c>
      <c r="E60" s="98">
        <v>7</v>
      </c>
      <c r="F60" s="98">
        <v>0</v>
      </c>
      <c r="G60" s="98">
        <v>8</v>
      </c>
    </row>
    <row r="61" spans="1:8" s="93" customFormat="1" ht="6" customHeight="1">
      <c r="A61" s="101"/>
      <c r="B61" s="102"/>
      <c r="C61" s="102"/>
      <c r="D61" s="102"/>
      <c r="E61" s="102"/>
      <c r="F61" s="102"/>
      <c r="G61" s="102"/>
    </row>
    <row r="62" spans="1:8" s="93" customFormat="1" ht="12.75" customHeight="1">
      <c r="A62" s="46"/>
      <c r="B62" s="46"/>
      <c r="C62" s="46"/>
      <c r="D62" s="46"/>
      <c r="E62" s="46"/>
      <c r="F62" s="46"/>
      <c r="G62" s="46"/>
    </row>
    <row r="63" spans="1:8" ht="12" customHeight="1">
      <c r="A63" s="103" t="s">
        <v>184</v>
      </c>
      <c r="B63"/>
      <c r="C63"/>
      <c r="D63"/>
      <c r="E63"/>
      <c r="F63"/>
      <c r="G63"/>
    </row>
    <row r="64" spans="1:8" s="673" customFormat="1" ht="11.25" customHeight="1">
      <c r="A64" s="1080" t="s">
        <v>531</v>
      </c>
      <c r="B64" s="1080"/>
      <c r="C64" s="1080"/>
      <c r="D64" s="1080"/>
      <c r="E64" s="1080"/>
      <c r="F64" s="1080"/>
      <c r="G64" s="1080"/>
      <c r="H64" s="675"/>
    </row>
    <row r="65" spans="1:8" s="673" customFormat="1" ht="11.25" customHeight="1">
      <c r="A65" s="1080"/>
      <c r="B65" s="1080"/>
      <c r="C65" s="1080"/>
      <c r="D65" s="1080"/>
      <c r="E65" s="1080"/>
      <c r="F65" s="1080"/>
      <c r="G65" s="1080"/>
      <c r="H65" s="675"/>
    </row>
    <row r="66" spans="1:8" s="673" customFormat="1" ht="11.25" customHeight="1">
      <c r="A66" s="1080"/>
      <c r="B66" s="1080"/>
      <c r="C66" s="1080"/>
      <c r="D66" s="1080"/>
      <c r="E66" s="1080"/>
      <c r="F66" s="1080"/>
      <c r="G66" s="1080"/>
      <c r="H66" s="675"/>
    </row>
    <row r="67" spans="1:8" s="673" customFormat="1" ht="11.25" customHeight="1">
      <c r="A67" s="1080"/>
      <c r="B67" s="1080"/>
      <c r="C67" s="1080"/>
      <c r="D67" s="1080"/>
      <c r="E67" s="1080"/>
      <c r="F67" s="1080"/>
      <c r="G67" s="1080"/>
      <c r="H67" s="675"/>
    </row>
    <row r="68" spans="1:8" s="673" customFormat="1" ht="11.25" customHeight="1">
      <c r="A68" s="1080"/>
      <c r="B68" s="1080"/>
      <c r="C68" s="1080"/>
      <c r="D68" s="1080"/>
      <c r="E68" s="1080"/>
      <c r="F68" s="1080"/>
      <c r="G68" s="1080"/>
      <c r="H68" s="675"/>
    </row>
    <row r="69" spans="1:8" s="673" customFormat="1" ht="11.25" customHeight="1">
      <c r="A69" s="1080"/>
      <c r="B69" s="1080"/>
      <c r="C69" s="1080"/>
      <c r="D69" s="1080"/>
      <c r="E69" s="1080"/>
      <c r="F69" s="1080"/>
      <c r="G69" s="1080"/>
      <c r="H69" s="675"/>
    </row>
    <row r="70" spans="1:8" s="673" customFormat="1" ht="11.25" customHeight="1">
      <c r="A70" s="1080"/>
      <c r="B70" s="1080"/>
      <c r="C70" s="1080"/>
      <c r="D70" s="1080"/>
      <c r="E70" s="1080"/>
      <c r="F70" s="1080"/>
      <c r="G70" s="1080"/>
      <c r="H70" s="675"/>
    </row>
    <row r="71" spans="1:8" ht="11.25" customHeight="1">
      <c r="A71" s="1080"/>
      <c r="B71" s="1080"/>
      <c r="C71" s="1080"/>
      <c r="D71" s="1080"/>
      <c r="E71" s="1080"/>
      <c r="F71" s="1080"/>
      <c r="G71" s="1080"/>
      <c r="H71" s="675"/>
    </row>
    <row r="72" spans="1:8">
      <c r="A72" s="1021" t="s">
        <v>1361</v>
      </c>
      <c r="B72" s="1022"/>
      <c r="C72" s="1022"/>
      <c r="D72" s="1022"/>
      <c r="E72" s="1022"/>
      <c r="F72" s="1022"/>
      <c r="G72" s="1022"/>
      <c r="H72" s="1022"/>
    </row>
    <row r="73" spans="1:8">
      <c r="A73" s="1078"/>
      <c r="B73" s="1079"/>
      <c r="C73" s="674"/>
      <c r="D73" s="674"/>
      <c r="E73" s="674"/>
      <c r="F73" s="674"/>
      <c r="G73" s="674"/>
    </row>
    <row r="74" spans="1:8">
      <c r="A74" s="1078" t="s">
        <v>704</v>
      </c>
      <c r="B74" s="1079"/>
    </row>
  </sheetData>
  <mergeCells count="16">
    <mergeCell ref="A72:H72"/>
    <mergeCell ref="A73:B73"/>
    <mergeCell ref="A74:B74"/>
    <mergeCell ref="A64:G71"/>
    <mergeCell ref="K1:M1"/>
    <mergeCell ref="A8:B8"/>
    <mergeCell ref="A35:B35"/>
    <mergeCell ref="B3:B6"/>
    <mergeCell ref="C4:C5"/>
    <mergeCell ref="D4:D5"/>
    <mergeCell ref="C3:G3"/>
    <mergeCell ref="E4:E5"/>
    <mergeCell ref="F4:F5"/>
    <mergeCell ref="G4:G5"/>
    <mergeCell ref="A1:G1"/>
    <mergeCell ref="I1:J1"/>
  </mergeCells>
  <phoneticPr fontId="22" type="noConversion"/>
  <hyperlinks>
    <hyperlink ref="I1" location="Contents!A1" display="back to contents"/>
  </hyperlinks>
  <pageMargins left="0.75" right="0.75" top="1" bottom="1" header="0.5" footer="0.5"/>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8"/>
  <sheetViews>
    <sheetView showGridLines="0" zoomScaleNormal="100" workbookViewId="0">
      <selection sqref="A1:J1"/>
    </sheetView>
  </sheetViews>
  <sheetFormatPr defaultColWidth="9.1640625" defaultRowHeight="11.25" customHeight="1"/>
  <cols>
    <col min="1" max="1" width="13.6640625" style="16" customWidth="1"/>
    <col min="2" max="2" width="11.6640625" style="16" customWidth="1"/>
    <col min="3" max="3" width="13.1640625" style="16" customWidth="1"/>
    <col min="4" max="4" width="10.33203125" style="16" customWidth="1"/>
    <col min="5" max="7" width="13.5" style="16" customWidth="1"/>
    <col min="8" max="8" width="12.1640625" style="16" customWidth="1"/>
    <col min="9" max="9" width="12.6640625" style="16" customWidth="1"/>
    <col min="10" max="10" width="13.33203125" style="16" customWidth="1"/>
    <col min="11" max="11" width="12.1640625" style="16" customWidth="1"/>
    <col min="12" max="12" width="13.6640625" style="16" customWidth="1"/>
    <col min="13" max="13" width="12.1640625" style="16" customWidth="1"/>
    <col min="14" max="14" width="13.5" style="16" customWidth="1"/>
    <col min="15" max="15" width="11.5" style="16" customWidth="1"/>
    <col min="16" max="16" width="11.83203125" style="16" customWidth="1"/>
    <col min="17" max="17" width="11.83203125" style="193" customWidth="1"/>
    <col min="18" max="18" width="11.83203125" style="16" customWidth="1"/>
    <col min="19" max="19" width="2.83203125" style="16" customWidth="1"/>
    <col min="20" max="16384" width="9.1640625" style="16"/>
  </cols>
  <sheetData>
    <row r="1" spans="1:22" ht="18" customHeight="1">
      <c r="A1" s="1099" t="s">
        <v>717</v>
      </c>
      <c r="B1" s="1099"/>
      <c r="C1" s="1099"/>
      <c r="D1" s="1099"/>
      <c r="E1" s="1099"/>
      <c r="F1" s="1099"/>
      <c r="G1" s="1099"/>
      <c r="H1" s="1099"/>
      <c r="I1" s="1099"/>
      <c r="J1" s="1099"/>
      <c r="K1" s="899"/>
      <c r="L1" s="1376" t="s">
        <v>1376</v>
      </c>
      <c r="M1" s="1376"/>
      <c r="N1" s="899"/>
      <c r="O1" s="899"/>
      <c r="P1" s="899"/>
      <c r="Q1" s="899"/>
      <c r="R1" s="899"/>
      <c r="T1" s="984"/>
      <c r="U1" s="984"/>
      <c r="V1" s="984"/>
    </row>
    <row r="2" spans="1:22" ht="15" customHeight="1">
      <c r="A2" s="537"/>
      <c r="B2" s="537"/>
      <c r="C2" s="537"/>
      <c r="D2" s="537"/>
      <c r="E2" s="537"/>
      <c r="F2" s="537"/>
      <c r="G2" s="537"/>
      <c r="H2" s="537"/>
      <c r="I2" s="537"/>
      <c r="J2" s="537"/>
      <c r="K2" s="537"/>
      <c r="L2" s="537"/>
      <c r="M2" s="537"/>
      <c r="N2" s="537"/>
      <c r="O2" s="537"/>
      <c r="P2" s="537"/>
      <c r="Q2" s="537"/>
      <c r="R2" s="537"/>
    </row>
    <row r="3" spans="1:22" ht="13.5" customHeight="1">
      <c r="A3" s="545"/>
      <c r="B3" s="1094" t="s">
        <v>140</v>
      </c>
      <c r="C3" s="1094" t="s">
        <v>197</v>
      </c>
      <c r="D3" s="1094" t="s">
        <v>767</v>
      </c>
      <c r="E3" s="1094" t="s">
        <v>768</v>
      </c>
      <c r="F3" s="1094" t="s">
        <v>361</v>
      </c>
      <c r="G3" s="1094" t="s">
        <v>362</v>
      </c>
      <c r="H3" s="1094" t="s">
        <v>363</v>
      </c>
      <c r="I3" s="1102" t="s">
        <v>91</v>
      </c>
      <c r="J3" s="1102"/>
      <c r="K3" s="959"/>
      <c r="L3" s="959"/>
      <c r="M3" s="959"/>
      <c r="N3" s="864"/>
      <c r="O3" s="1092" t="s">
        <v>34</v>
      </c>
      <c r="P3" s="1090" t="s">
        <v>377</v>
      </c>
      <c r="Q3" s="1090" t="s">
        <v>193</v>
      </c>
      <c r="R3" s="1090" t="s">
        <v>45</v>
      </c>
    </row>
    <row r="4" spans="1:22" ht="13.5" customHeight="1">
      <c r="A4" s="545"/>
      <c r="B4" s="1094"/>
      <c r="C4" s="1094"/>
      <c r="D4" s="1094"/>
      <c r="E4" s="1094"/>
      <c r="F4" s="1094"/>
      <c r="G4" s="1094"/>
      <c r="H4" s="1094"/>
      <c r="I4" s="900" t="s">
        <v>672</v>
      </c>
      <c r="J4" s="861" t="s">
        <v>92</v>
      </c>
      <c r="K4" s="862"/>
      <c r="L4" s="863" t="s">
        <v>92</v>
      </c>
      <c r="M4" s="862"/>
      <c r="N4" s="864"/>
      <c r="O4" s="1092"/>
      <c r="P4" s="1090"/>
      <c r="Q4" s="1090"/>
      <c r="R4" s="1090"/>
    </row>
    <row r="5" spans="1:22" s="529" customFormat="1" ht="12.75" customHeight="1">
      <c r="A5" s="538"/>
      <c r="B5" s="1091"/>
      <c r="C5" s="1091"/>
      <c r="D5" s="1091"/>
      <c r="E5" s="1094"/>
      <c r="F5" s="1094"/>
      <c r="G5" s="1094"/>
      <c r="H5" s="1094"/>
      <c r="I5" s="1097" t="s">
        <v>671</v>
      </c>
      <c r="J5" s="1095" t="s">
        <v>771</v>
      </c>
      <c r="K5" s="900"/>
      <c r="L5" s="1096" t="s">
        <v>770</v>
      </c>
      <c r="M5" s="900"/>
      <c r="N5" s="1098" t="s">
        <v>677</v>
      </c>
      <c r="O5" s="1091"/>
      <c r="P5" s="1091"/>
      <c r="Q5" s="1091"/>
      <c r="R5" s="1091"/>
    </row>
    <row r="6" spans="1:22" s="529" customFormat="1" ht="12.75" customHeight="1">
      <c r="A6" s="538"/>
      <c r="B6" s="1091"/>
      <c r="C6" s="1091"/>
      <c r="D6" s="1091"/>
      <c r="E6" s="1094"/>
      <c r="F6" s="1094"/>
      <c r="G6" s="1094"/>
      <c r="H6" s="1094"/>
      <c r="I6" s="1097"/>
      <c r="J6" s="1095"/>
      <c r="K6" s="865" t="s">
        <v>766</v>
      </c>
      <c r="L6" s="1097"/>
      <c r="M6" s="865" t="s">
        <v>92</v>
      </c>
      <c r="N6" s="1098"/>
      <c r="O6" s="1091"/>
      <c r="P6" s="1091"/>
      <c r="Q6" s="1091"/>
      <c r="R6" s="1091"/>
    </row>
    <row r="7" spans="1:22" s="928" customFormat="1" ht="12.75" customHeight="1">
      <c r="A7" s="538"/>
      <c r="B7" s="1091"/>
      <c r="C7" s="1091"/>
      <c r="D7" s="1091"/>
      <c r="E7" s="1094"/>
      <c r="F7" s="1094"/>
      <c r="G7" s="1094"/>
      <c r="H7" s="1094"/>
      <c r="I7" s="901"/>
      <c r="J7" s="1095"/>
      <c r="K7" s="865"/>
      <c r="L7" s="1097"/>
      <c r="M7" s="865"/>
      <c r="N7" s="1098"/>
      <c r="O7" s="1091"/>
      <c r="P7" s="1091"/>
      <c r="Q7" s="1091"/>
      <c r="R7" s="1091"/>
    </row>
    <row r="8" spans="1:22" s="928" customFormat="1" ht="12.75" customHeight="1">
      <c r="A8" s="538"/>
      <c r="B8" s="1091"/>
      <c r="C8" s="1091"/>
      <c r="D8" s="1091"/>
      <c r="E8" s="1094"/>
      <c r="F8" s="1094"/>
      <c r="G8" s="1094"/>
      <c r="H8" s="1094"/>
      <c r="I8" s="901"/>
      <c r="J8" s="1095"/>
      <c r="K8" s="1098" t="s">
        <v>32</v>
      </c>
      <c r="L8" s="1097"/>
      <c r="M8" s="1098" t="s">
        <v>412</v>
      </c>
      <c r="N8" s="1098"/>
      <c r="O8" s="1091"/>
      <c r="P8" s="1091"/>
      <c r="Q8" s="1091"/>
      <c r="R8" s="1091"/>
    </row>
    <row r="9" spans="1:22" s="529" customFormat="1" ht="12.75">
      <c r="A9" s="538"/>
      <c r="B9" s="1091"/>
      <c r="C9" s="1091"/>
      <c r="D9" s="1091"/>
      <c r="E9" s="1094"/>
      <c r="F9" s="1094"/>
      <c r="G9" s="1094"/>
      <c r="H9" s="1094"/>
      <c r="I9" s="898"/>
      <c r="J9" s="1095"/>
      <c r="K9" s="1098"/>
      <c r="L9" s="1097"/>
      <c r="M9" s="1098"/>
      <c r="N9" s="1098"/>
      <c r="O9" s="1091"/>
      <c r="P9" s="1091"/>
      <c r="Q9" s="1091"/>
      <c r="R9" s="1091"/>
    </row>
    <row r="10" spans="1:22" s="529" customFormat="1" ht="12.75">
      <c r="A10" s="538"/>
      <c r="B10" s="1091"/>
      <c r="C10" s="1091"/>
      <c r="D10" s="1091"/>
      <c r="E10" s="1094"/>
      <c r="F10" s="1094"/>
      <c r="G10" s="1094"/>
      <c r="H10" s="1094"/>
      <c r="I10" s="898"/>
      <c r="J10" s="1095"/>
      <c r="K10" s="1098"/>
      <c r="L10" s="1097"/>
      <c r="M10" s="1098"/>
      <c r="N10" s="1098"/>
      <c r="O10" s="1091"/>
      <c r="P10" s="1091"/>
      <c r="Q10" s="1091"/>
      <c r="R10" s="1091"/>
    </row>
    <row r="11" spans="1:22" s="529" customFormat="1" ht="6" customHeight="1">
      <c r="A11" s="960"/>
      <c r="B11" s="960"/>
      <c r="C11" s="960"/>
      <c r="D11" s="960"/>
      <c r="E11" s="960"/>
      <c r="F11" s="960"/>
      <c r="G11" s="960"/>
      <c r="H11" s="960"/>
      <c r="I11" s="960"/>
      <c r="J11" s="960"/>
      <c r="K11" s="960"/>
      <c r="L11" s="960"/>
      <c r="M11" s="960"/>
      <c r="N11" s="960"/>
      <c r="O11" s="960"/>
      <c r="P11" s="960"/>
      <c r="Q11" s="960"/>
      <c r="R11" s="960"/>
      <c r="S11" s="961"/>
    </row>
    <row r="12" spans="1:22" s="529" customFormat="1" ht="15" customHeight="1">
      <c r="A12" s="1093" t="s">
        <v>339</v>
      </c>
      <c r="B12" s="1093"/>
      <c r="C12" s="1093"/>
      <c r="D12" s="1093"/>
      <c r="E12" s="1093"/>
      <c r="F12" s="1093"/>
      <c r="G12" s="1093"/>
      <c r="H12" s="1093"/>
      <c r="I12" s="1093"/>
      <c r="J12" s="1093"/>
      <c r="K12" s="1093"/>
      <c r="L12" s="1093"/>
      <c r="M12" s="1093"/>
      <c r="N12" s="1093"/>
      <c r="O12" s="1093"/>
      <c r="P12" s="1093"/>
      <c r="Q12" s="545"/>
      <c r="R12" s="545"/>
    </row>
    <row r="13" spans="1:22" s="529" customFormat="1" ht="6" customHeight="1">
      <c r="A13" s="545"/>
      <c r="B13" s="545"/>
      <c r="C13" s="545"/>
      <c r="D13" s="545"/>
      <c r="E13" s="545"/>
      <c r="F13" s="545"/>
      <c r="G13" s="545"/>
      <c r="H13" s="545"/>
      <c r="I13" s="545"/>
      <c r="J13" s="545"/>
      <c r="K13" s="545"/>
      <c r="L13" s="545"/>
      <c r="M13" s="545"/>
      <c r="N13" s="545"/>
      <c r="O13" s="545"/>
      <c r="P13" s="545"/>
      <c r="Q13" s="545"/>
      <c r="R13" s="545"/>
    </row>
    <row r="14" spans="1:22" s="528" customFormat="1" ht="15" customHeight="1">
      <c r="A14" s="539" t="s">
        <v>75</v>
      </c>
      <c r="B14" s="956">
        <v>1187</v>
      </c>
      <c r="C14" s="956">
        <v>537</v>
      </c>
      <c r="D14" s="956">
        <v>560</v>
      </c>
      <c r="E14" s="956">
        <v>896</v>
      </c>
      <c r="F14" s="956">
        <v>57</v>
      </c>
      <c r="G14" s="956">
        <v>133</v>
      </c>
      <c r="H14" s="956">
        <v>1021</v>
      </c>
      <c r="I14" s="956">
        <v>792</v>
      </c>
      <c r="J14" s="956">
        <v>238</v>
      </c>
      <c r="K14" s="956">
        <v>211</v>
      </c>
      <c r="L14" s="956">
        <v>675</v>
      </c>
      <c r="M14" s="956">
        <v>548</v>
      </c>
      <c r="N14" s="956">
        <v>367</v>
      </c>
      <c r="O14" s="956">
        <v>273</v>
      </c>
      <c r="P14" s="956">
        <v>35</v>
      </c>
      <c r="Q14" s="956">
        <v>46</v>
      </c>
      <c r="R14" s="956">
        <v>156</v>
      </c>
    </row>
    <row r="15" spans="1:22" s="528" customFormat="1" ht="6" customHeight="1">
      <c r="A15" s="927"/>
      <c r="B15" s="219"/>
      <c r="C15" s="98"/>
      <c r="D15" s="98"/>
      <c r="E15" s="98"/>
      <c r="F15" s="98"/>
      <c r="G15" s="98"/>
      <c r="H15" s="98"/>
      <c r="I15" s="98"/>
      <c r="J15" s="98"/>
      <c r="K15" s="98"/>
      <c r="L15" s="98"/>
      <c r="M15" s="98"/>
      <c r="N15" s="98"/>
      <c r="O15" s="98"/>
      <c r="P15" s="98"/>
      <c r="Q15" s="98"/>
      <c r="R15" s="98"/>
    </row>
    <row r="16" spans="1:22" s="528" customFormat="1" ht="14.25" customHeight="1">
      <c r="A16" s="182" t="s">
        <v>42</v>
      </c>
      <c r="B16" s="957">
        <v>860</v>
      </c>
      <c r="C16" s="958">
        <v>416</v>
      </c>
      <c r="D16" s="958">
        <v>387</v>
      </c>
      <c r="E16" s="958">
        <v>658</v>
      </c>
      <c r="F16" s="958">
        <v>39</v>
      </c>
      <c r="G16" s="958">
        <v>79</v>
      </c>
      <c r="H16" s="958">
        <v>729</v>
      </c>
      <c r="I16" s="958">
        <v>590</v>
      </c>
      <c r="J16" s="958">
        <v>178</v>
      </c>
      <c r="K16" s="958">
        <v>158</v>
      </c>
      <c r="L16" s="958">
        <v>508</v>
      </c>
      <c r="M16" s="958">
        <v>405</v>
      </c>
      <c r="N16" s="958">
        <v>253</v>
      </c>
      <c r="O16" s="958">
        <v>211</v>
      </c>
      <c r="P16" s="958">
        <v>30</v>
      </c>
      <c r="Q16" s="958">
        <v>33</v>
      </c>
      <c r="R16" s="958">
        <v>120</v>
      </c>
    </row>
    <row r="17" spans="1:18" s="528" customFormat="1" ht="14.25" customHeight="1">
      <c r="A17" s="927" t="s">
        <v>43</v>
      </c>
      <c r="B17" s="957">
        <v>327</v>
      </c>
      <c r="C17" s="958">
        <v>121</v>
      </c>
      <c r="D17" s="958">
        <v>173</v>
      </c>
      <c r="E17" s="958">
        <v>238</v>
      </c>
      <c r="F17" s="958">
        <v>18</v>
      </c>
      <c r="G17" s="958">
        <v>54</v>
      </c>
      <c r="H17" s="958">
        <v>292</v>
      </c>
      <c r="I17" s="958">
        <v>202</v>
      </c>
      <c r="J17" s="958">
        <v>60</v>
      </c>
      <c r="K17" s="958">
        <v>53</v>
      </c>
      <c r="L17" s="958">
        <v>167</v>
      </c>
      <c r="M17" s="958">
        <v>143</v>
      </c>
      <c r="N17" s="958">
        <v>114</v>
      </c>
      <c r="O17" s="958">
        <v>62</v>
      </c>
      <c r="P17" s="958">
        <v>5</v>
      </c>
      <c r="Q17" s="958">
        <v>13</v>
      </c>
      <c r="R17" s="958">
        <v>36</v>
      </c>
    </row>
    <row r="18" spans="1:18" s="528" customFormat="1" ht="6" customHeight="1">
      <c r="A18" s="927"/>
      <c r="B18" s="957"/>
      <c r="C18" s="958"/>
      <c r="D18" s="958"/>
      <c r="E18" s="958"/>
      <c r="F18" s="958"/>
      <c r="G18" s="958"/>
      <c r="H18" s="958"/>
      <c r="I18" s="958"/>
      <c r="J18" s="958"/>
      <c r="K18" s="958"/>
      <c r="L18" s="958"/>
      <c r="M18" s="958"/>
      <c r="N18" s="958"/>
      <c r="O18" s="958"/>
      <c r="P18" s="958"/>
      <c r="Q18" s="958"/>
      <c r="R18" s="958"/>
    </row>
    <row r="19" spans="1:18" s="528" customFormat="1" ht="14.25" customHeight="1">
      <c r="A19" s="182" t="s">
        <v>31</v>
      </c>
      <c r="B19" s="957">
        <v>65</v>
      </c>
      <c r="C19" s="958">
        <v>18</v>
      </c>
      <c r="D19" s="958">
        <v>8</v>
      </c>
      <c r="E19" s="958">
        <v>32</v>
      </c>
      <c r="F19" s="958">
        <v>1</v>
      </c>
      <c r="G19" s="958">
        <v>4</v>
      </c>
      <c r="H19" s="958">
        <v>41</v>
      </c>
      <c r="I19" s="958">
        <v>40</v>
      </c>
      <c r="J19" s="958">
        <v>10</v>
      </c>
      <c r="K19" s="958">
        <v>10</v>
      </c>
      <c r="L19" s="958">
        <v>33</v>
      </c>
      <c r="M19" s="958">
        <v>27</v>
      </c>
      <c r="N19" s="958">
        <v>13</v>
      </c>
      <c r="O19" s="958">
        <v>21</v>
      </c>
      <c r="P19" s="958">
        <v>12</v>
      </c>
      <c r="Q19" s="958">
        <v>2</v>
      </c>
      <c r="R19" s="958">
        <v>9</v>
      </c>
    </row>
    <row r="20" spans="1:18" s="528" customFormat="1" ht="14.25" customHeight="1">
      <c r="A20" s="182" t="s">
        <v>40</v>
      </c>
      <c r="B20" s="957">
        <v>217</v>
      </c>
      <c r="C20" s="958">
        <v>112</v>
      </c>
      <c r="D20" s="958">
        <v>84</v>
      </c>
      <c r="E20" s="958">
        <v>165</v>
      </c>
      <c r="F20" s="958">
        <v>12</v>
      </c>
      <c r="G20" s="958">
        <v>22</v>
      </c>
      <c r="H20" s="958">
        <v>185</v>
      </c>
      <c r="I20" s="958">
        <v>157</v>
      </c>
      <c r="J20" s="958">
        <v>55</v>
      </c>
      <c r="K20" s="958">
        <v>51</v>
      </c>
      <c r="L20" s="958">
        <v>137</v>
      </c>
      <c r="M20" s="958">
        <v>100</v>
      </c>
      <c r="N20" s="958">
        <v>49</v>
      </c>
      <c r="O20" s="958">
        <v>74</v>
      </c>
      <c r="P20" s="958">
        <v>12</v>
      </c>
      <c r="Q20" s="958">
        <v>13</v>
      </c>
      <c r="R20" s="958">
        <v>34</v>
      </c>
    </row>
    <row r="21" spans="1:18" s="528" customFormat="1" ht="14.25" customHeight="1">
      <c r="A21" s="182" t="s">
        <v>41</v>
      </c>
      <c r="B21" s="957">
        <v>442</v>
      </c>
      <c r="C21" s="958">
        <v>211</v>
      </c>
      <c r="D21" s="958">
        <v>246</v>
      </c>
      <c r="E21" s="958">
        <v>365</v>
      </c>
      <c r="F21" s="958">
        <v>14</v>
      </c>
      <c r="G21" s="958">
        <v>41</v>
      </c>
      <c r="H21" s="958">
        <v>393</v>
      </c>
      <c r="I21" s="958">
        <v>322</v>
      </c>
      <c r="J21" s="958">
        <v>99</v>
      </c>
      <c r="K21" s="958">
        <v>87</v>
      </c>
      <c r="L21" s="958">
        <v>276</v>
      </c>
      <c r="M21" s="958">
        <v>223</v>
      </c>
      <c r="N21" s="958">
        <v>161</v>
      </c>
      <c r="O21" s="958">
        <v>104</v>
      </c>
      <c r="P21" s="958">
        <v>5</v>
      </c>
      <c r="Q21" s="958">
        <v>18</v>
      </c>
      <c r="R21" s="958">
        <v>56</v>
      </c>
    </row>
    <row r="22" spans="1:18" s="528" customFormat="1" ht="14.25" customHeight="1">
      <c r="A22" s="182" t="s">
        <v>100</v>
      </c>
      <c r="B22" s="957">
        <v>345</v>
      </c>
      <c r="C22" s="958">
        <v>153</v>
      </c>
      <c r="D22" s="958">
        <v>194</v>
      </c>
      <c r="E22" s="958">
        <v>271</v>
      </c>
      <c r="F22" s="958">
        <v>14</v>
      </c>
      <c r="G22" s="958">
        <v>41</v>
      </c>
      <c r="H22" s="958">
        <v>303</v>
      </c>
      <c r="I22" s="958">
        <v>228</v>
      </c>
      <c r="J22" s="958">
        <v>59</v>
      </c>
      <c r="K22" s="958">
        <v>49</v>
      </c>
      <c r="L22" s="958">
        <v>194</v>
      </c>
      <c r="M22" s="958">
        <v>167</v>
      </c>
      <c r="N22" s="958">
        <v>116</v>
      </c>
      <c r="O22" s="958">
        <v>67</v>
      </c>
      <c r="P22" s="958">
        <v>5</v>
      </c>
      <c r="Q22" s="958">
        <v>12</v>
      </c>
      <c r="R22" s="958">
        <v>40</v>
      </c>
    </row>
    <row r="23" spans="1:18" s="528" customFormat="1" ht="14.25" customHeight="1">
      <c r="A23" s="182" t="s">
        <v>101</v>
      </c>
      <c r="B23" s="957">
        <v>118</v>
      </c>
      <c r="C23" s="958">
        <v>43</v>
      </c>
      <c r="D23" s="958">
        <v>28</v>
      </c>
      <c r="E23" s="958">
        <v>63</v>
      </c>
      <c r="F23" s="958">
        <v>16</v>
      </c>
      <c r="G23" s="958">
        <v>25</v>
      </c>
      <c r="H23" s="958">
        <v>99</v>
      </c>
      <c r="I23" s="958">
        <v>45</v>
      </c>
      <c r="J23" s="958">
        <v>15</v>
      </c>
      <c r="K23" s="958">
        <v>14</v>
      </c>
      <c r="L23" s="958">
        <v>35</v>
      </c>
      <c r="M23" s="958">
        <v>31</v>
      </c>
      <c r="N23" s="958">
        <v>28</v>
      </c>
      <c r="O23" s="958">
        <v>7</v>
      </c>
      <c r="P23" s="958">
        <v>1</v>
      </c>
      <c r="Q23" s="958">
        <v>1</v>
      </c>
      <c r="R23" s="958">
        <v>17</v>
      </c>
    </row>
    <row r="24" spans="1:18" s="528" customFormat="1" ht="6" customHeight="1">
      <c r="A24" s="927"/>
      <c r="B24" s="957"/>
      <c r="C24" s="958"/>
      <c r="D24" s="958"/>
      <c r="E24" s="958"/>
      <c r="F24" s="958"/>
      <c r="G24" s="958"/>
      <c r="H24" s="958"/>
      <c r="I24" s="958"/>
      <c r="J24" s="958"/>
      <c r="K24" s="958"/>
      <c r="L24" s="958"/>
      <c r="M24" s="958"/>
      <c r="N24" s="958"/>
      <c r="O24" s="958"/>
      <c r="P24" s="958"/>
      <c r="Q24" s="958"/>
      <c r="R24" s="958"/>
    </row>
    <row r="25" spans="1:18" s="528" customFormat="1" ht="14.25" customHeight="1">
      <c r="A25" s="929" t="s">
        <v>42</v>
      </c>
      <c r="B25" s="957"/>
      <c r="C25" s="958"/>
      <c r="D25" s="958"/>
      <c r="E25" s="958"/>
      <c r="F25" s="958"/>
      <c r="G25" s="958"/>
      <c r="H25" s="958"/>
      <c r="I25" s="958"/>
      <c r="J25" s="958"/>
      <c r="K25" s="958"/>
      <c r="L25" s="958"/>
      <c r="M25" s="958"/>
      <c r="N25" s="958"/>
      <c r="O25" s="958"/>
      <c r="P25" s="958"/>
      <c r="Q25" s="958"/>
      <c r="R25" s="958"/>
    </row>
    <row r="26" spans="1:18" s="528" customFormat="1" ht="14.25" customHeight="1">
      <c r="A26" s="182" t="s">
        <v>31</v>
      </c>
      <c r="B26" s="957">
        <v>57</v>
      </c>
      <c r="C26" s="958">
        <v>16</v>
      </c>
      <c r="D26" s="958">
        <v>7</v>
      </c>
      <c r="E26" s="958">
        <v>28</v>
      </c>
      <c r="F26" s="958">
        <v>1</v>
      </c>
      <c r="G26" s="958">
        <v>3</v>
      </c>
      <c r="H26" s="958">
        <v>36</v>
      </c>
      <c r="I26" s="958">
        <v>34</v>
      </c>
      <c r="J26" s="958">
        <v>8</v>
      </c>
      <c r="K26" s="958">
        <v>8</v>
      </c>
      <c r="L26" s="958">
        <v>29</v>
      </c>
      <c r="M26" s="958">
        <v>23</v>
      </c>
      <c r="N26" s="958">
        <v>11</v>
      </c>
      <c r="O26" s="958">
        <v>20</v>
      </c>
      <c r="P26" s="958">
        <v>10</v>
      </c>
      <c r="Q26" s="958">
        <v>2</v>
      </c>
      <c r="R26" s="958">
        <v>9</v>
      </c>
    </row>
    <row r="27" spans="1:18" s="528" customFormat="1" ht="14.25" customHeight="1">
      <c r="A27" s="182" t="s">
        <v>40</v>
      </c>
      <c r="B27" s="957">
        <v>164</v>
      </c>
      <c r="C27" s="958">
        <v>87</v>
      </c>
      <c r="D27" s="958">
        <v>55</v>
      </c>
      <c r="E27" s="958">
        <v>124</v>
      </c>
      <c r="F27" s="958">
        <v>9</v>
      </c>
      <c r="G27" s="958">
        <v>8</v>
      </c>
      <c r="H27" s="958">
        <v>136</v>
      </c>
      <c r="I27" s="958">
        <v>122</v>
      </c>
      <c r="J27" s="958">
        <v>45</v>
      </c>
      <c r="K27" s="958">
        <v>41</v>
      </c>
      <c r="L27" s="958">
        <v>108</v>
      </c>
      <c r="M27" s="958">
        <v>78</v>
      </c>
      <c r="N27" s="958">
        <v>34</v>
      </c>
      <c r="O27" s="958">
        <v>55</v>
      </c>
      <c r="P27" s="958">
        <v>12</v>
      </c>
      <c r="Q27" s="958">
        <v>11</v>
      </c>
      <c r="R27" s="958">
        <v>27</v>
      </c>
    </row>
    <row r="28" spans="1:18" s="528" customFormat="1" ht="14.25" customHeight="1">
      <c r="A28" s="182" t="s">
        <v>41</v>
      </c>
      <c r="B28" s="957">
        <v>309</v>
      </c>
      <c r="C28" s="958">
        <v>161</v>
      </c>
      <c r="D28" s="958">
        <v>164</v>
      </c>
      <c r="E28" s="958">
        <v>259</v>
      </c>
      <c r="F28" s="958">
        <v>9</v>
      </c>
      <c r="G28" s="958">
        <v>29</v>
      </c>
      <c r="H28" s="958">
        <v>277</v>
      </c>
      <c r="I28" s="958">
        <v>231</v>
      </c>
      <c r="J28" s="958">
        <v>72</v>
      </c>
      <c r="K28" s="958">
        <v>65</v>
      </c>
      <c r="L28" s="958">
        <v>200</v>
      </c>
      <c r="M28" s="958">
        <v>159</v>
      </c>
      <c r="N28" s="958">
        <v>109</v>
      </c>
      <c r="O28" s="958">
        <v>75</v>
      </c>
      <c r="P28" s="958">
        <v>3</v>
      </c>
      <c r="Q28" s="958">
        <v>11</v>
      </c>
      <c r="R28" s="958">
        <v>42</v>
      </c>
    </row>
    <row r="29" spans="1:18" s="528" customFormat="1" ht="14.25" customHeight="1">
      <c r="A29" s="182" t="s">
        <v>100</v>
      </c>
      <c r="B29" s="957">
        <v>256</v>
      </c>
      <c r="C29" s="958">
        <v>120</v>
      </c>
      <c r="D29" s="958">
        <v>142</v>
      </c>
      <c r="E29" s="958">
        <v>202</v>
      </c>
      <c r="F29" s="958">
        <v>10</v>
      </c>
      <c r="G29" s="958">
        <v>27</v>
      </c>
      <c r="H29" s="958">
        <v>220</v>
      </c>
      <c r="I29" s="958">
        <v>171</v>
      </c>
      <c r="J29" s="958">
        <v>43</v>
      </c>
      <c r="K29" s="958">
        <v>35</v>
      </c>
      <c r="L29" s="958">
        <v>146</v>
      </c>
      <c r="M29" s="958">
        <v>123</v>
      </c>
      <c r="N29" s="958">
        <v>86</v>
      </c>
      <c r="O29" s="958">
        <v>55</v>
      </c>
      <c r="P29" s="958">
        <v>4</v>
      </c>
      <c r="Q29" s="958">
        <v>8</v>
      </c>
      <c r="R29" s="958">
        <v>27</v>
      </c>
    </row>
    <row r="30" spans="1:18" s="528" customFormat="1" ht="14.25" customHeight="1">
      <c r="A30" s="182" t="s">
        <v>101</v>
      </c>
      <c r="B30" s="957">
        <v>74</v>
      </c>
      <c r="C30" s="958">
        <v>32</v>
      </c>
      <c r="D30" s="958">
        <v>19</v>
      </c>
      <c r="E30" s="958">
        <v>45</v>
      </c>
      <c r="F30" s="958">
        <v>10</v>
      </c>
      <c r="G30" s="958">
        <v>12</v>
      </c>
      <c r="H30" s="958">
        <v>60</v>
      </c>
      <c r="I30" s="958">
        <v>32</v>
      </c>
      <c r="J30" s="958">
        <v>10</v>
      </c>
      <c r="K30" s="958">
        <v>9</v>
      </c>
      <c r="L30" s="958">
        <v>25</v>
      </c>
      <c r="M30" s="958">
        <v>22</v>
      </c>
      <c r="N30" s="958">
        <v>13</v>
      </c>
      <c r="O30" s="958">
        <v>6</v>
      </c>
      <c r="P30" s="958">
        <v>1</v>
      </c>
      <c r="Q30" s="958">
        <v>1</v>
      </c>
      <c r="R30" s="958">
        <v>15</v>
      </c>
    </row>
    <row r="31" spans="1:18" s="528" customFormat="1" ht="6" customHeight="1">
      <c r="A31" s="927"/>
      <c r="B31" s="957"/>
      <c r="C31" s="958"/>
      <c r="D31" s="958"/>
      <c r="E31" s="958"/>
      <c r="F31" s="958"/>
      <c r="G31" s="958"/>
      <c r="H31" s="958"/>
      <c r="I31" s="958"/>
      <c r="J31" s="958"/>
      <c r="K31" s="958"/>
      <c r="L31" s="958"/>
      <c r="M31" s="958"/>
      <c r="N31" s="958"/>
      <c r="O31" s="958"/>
      <c r="P31" s="958"/>
      <c r="Q31" s="958"/>
      <c r="R31" s="958"/>
    </row>
    <row r="32" spans="1:18" s="528" customFormat="1" ht="14.25" customHeight="1">
      <c r="A32" s="929" t="s">
        <v>43</v>
      </c>
      <c r="B32" s="957"/>
      <c r="C32" s="958"/>
      <c r="D32" s="958"/>
      <c r="E32" s="958"/>
      <c r="F32" s="958"/>
      <c r="G32" s="958"/>
      <c r="H32" s="958"/>
      <c r="I32" s="958"/>
      <c r="J32" s="958"/>
      <c r="K32" s="958"/>
      <c r="L32" s="958"/>
      <c r="M32" s="958"/>
      <c r="N32" s="958"/>
      <c r="O32" s="958"/>
      <c r="P32" s="958"/>
      <c r="Q32" s="958"/>
      <c r="R32" s="958"/>
    </row>
    <row r="33" spans="1:18" s="528" customFormat="1" ht="14.25" customHeight="1">
      <c r="A33" s="182" t="s">
        <v>31</v>
      </c>
      <c r="B33" s="957">
        <v>8</v>
      </c>
      <c r="C33" s="958">
        <v>2</v>
      </c>
      <c r="D33" s="958">
        <v>1</v>
      </c>
      <c r="E33" s="958">
        <v>4</v>
      </c>
      <c r="F33" s="958">
        <v>0</v>
      </c>
      <c r="G33" s="958">
        <v>1</v>
      </c>
      <c r="H33" s="958">
        <v>5</v>
      </c>
      <c r="I33" s="958">
        <v>6</v>
      </c>
      <c r="J33" s="958">
        <v>2</v>
      </c>
      <c r="K33" s="958">
        <v>2</v>
      </c>
      <c r="L33" s="958">
        <v>4</v>
      </c>
      <c r="M33" s="958">
        <v>4</v>
      </c>
      <c r="N33" s="958">
        <v>2</v>
      </c>
      <c r="O33" s="958">
        <v>1</v>
      </c>
      <c r="P33" s="958">
        <v>2</v>
      </c>
      <c r="Q33" s="958">
        <v>0</v>
      </c>
      <c r="R33" s="958">
        <v>0</v>
      </c>
    </row>
    <row r="34" spans="1:18" s="528" customFormat="1" ht="14.25" customHeight="1">
      <c r="A34" s="182" t="s">
        <v>40</v>
      </c>
      <c r="B34" s="957">
        <v>53</v>
      </c>
      <c r="C34" s="958">
        <v>25</v>
      </c>
      <c r="D34" s="958">
        <v>29</v>
      </c>
      <c r="E34" s="958">
        <v>41</v>
      </c>
      <c r="F34" s="958">
        <v>3</v>
      </c>
      <c r="G34" s="958">
        <v>14</v>
      </c>
      <c r="H34" s="958">
        <v>49</v>
      </c>
      <c r="I34" s="958">
        <v>35</v>
      </c>
      <c r="J34" s="958">
        <v>10</v>
      </c>
      <c r="K34" s="958">
        <v>10</v>
      </c>
      <c r="L34" s="958">
        <v>29</v>
      </c>
      <c r="M34" s="958">
        <v>22</v>
      </c>
      <c r="N34" s="958">
        <v>15</v>
      </c>
      <c r="O34" s="958">
        <v>19</v>
      </c>
      <c r="P34" s="958">
        <v>0</v>
      </c>
      <c r="Q34" s="958">
        <v>2</v>
      </c>
      <c r="R34" s="958">
        <v>7</v>
      </c>
    </row>
    <row r="35" spans="1:18" s="528" customFormat="1" ht="14.25" customHeight="1">
      <c r="A35" s="182" t="s">
        <v>41</v>
      </c>
      <c r="B35" s="957">
        <v>133</v>
      </c>
      <c r="C35" s="958">
        <v>50</v>
      </c>
      <c r="D35" s="958">
        <v>82</v>
      </c>
      <c r="E35" s="958">
        <v>106</v>
      </c>
      <c r="F35" s="958">
        <v>5</v>
      </c>
      <c r="G35" s="958">
        <v>12</v>
      </c>
      <c r="H35" s="958">
        <v>116</v>
      </c>
      <c r="I35" s="958">
        <v>91</v>
      </c>
      <c r="J35" s="958">
        <v>27</v>
      </c>
      <c r="K35" s="958">
        <v>22</v>
      </c>
      <c r="L35" s="958">
        <v>76</v>
      </c>
      <c r="M35" s="958">
        <v>64</v>
      </c>
      <c r="N35" s="958">
        <v>52</v>
      </c>
      <c r="O35" s="958">
        <v>29</v>
      </c>
      <c r="P35" s="958">
        <v>2</v>
      </c>
      <c r="Q35" s="958">
        <v>7</v>
      </c>
      <c r="R35" s="958">
        <v>14</v>
      </c>
    </row>
    <row r="36" spans="1:18" s="528" customFormat="1" ht="14.25" customHeight="1">
      <c r="A36" s="182" t="s">
        <v>100</v>
      </c>
      <c r="B36" s="957">
        <v>89</v>
      </c>
      <c r="C36" s="958">
        <v>33</v>
      </c>
      <c r="D36" s="958">
        <v>52</v>
      </c>
      <c r="E36" s="958">
        <v>69</v>
      </c>
      <c r="F36" s="958">
        <v>4</v>
      </c>
      <c r="G36" s="958">
        <v>14</v>
      </c>
      <c r="H36" s="958">
        <v>83</v>
      </c>
      <c r="I36" s="958">
        <v>57</v>
      </c>
      <c r="J36" s="958">
        <v>16</v>
      </c>
      <c r="K36" s="958">
        <v>14</v>
      </c>
      <c r="L36" s="958">
        <v>48</v>
      </c>
      <c r="M36" s="958">
        <v>44</v>
      </c>
      <c r="N36" s="958">
        <v>30</v>
      </c>
      <c r="O36" s="958">
        <v>12</v>
      </c>
      <c r="P36" s="958">
        <v>1</v>
      </c>
      <c r="Q36" s="958">
        <v>4</v>
      </c>
      <c r="R36" s="958">
        <v>13</v>
      </c>
    </row>
    <row r="37" spans="1:18" s="528" customFormat="1" ht="14.25" customHeight="1">
      <c r="A37" s="182" t="s">
        <v>101</v>
      </c>
      <c r="B37" s="957">
        <v>44</v>
      </c>
      <c r="C37" s="958">
        <v>11</v>
      </c>
      <c r="D37" s="958">
        <v>9</v>
      </c>
      <c r="E37" s="958">
        <v>18</v>
      </c>
      <c r="F37" s="958">
        <v>6</v>
      </c>
      <c r="G37" s="958">
        <v>13</v>
      </c>
      <c r="H37" s="958">
        <v>39</v>
      </c>
      <c r="I37" s="958">
        <v>13</v>
      </c>
      <c r="J37" s="958">
        <v>5</v>
      </c>
      <c r="K37" s="958">
        <v>5</v>
      </c>
      <c r="L37" s="958">
        <v>10</v>
      </c>
      <c r="M37" s="958">
        <v>9</v>
      </c>
      <c r="N37" s="958">
        <v>15</v>
      </c>
      <c r="O37" s="958">
        <v>1</v>
      </c>
      <c r="P37" s="958">
        <v>0</v>
      </c>
      <c r="Q37" s="958">
        <v>0</v>
      </c>
      <c r="R37" s="958">
        <v>2</v>
      </c>
    </row>
    <row r="38" spans="1:18" s="528" customFormat="1" ht="6" customHeight="1">
      <c r="A38" s="182"/>
      <c r="B38" s="182"/>
      <c r="C38" s="191"/>
      <c r="D38" s="191"/>
      <c r="E38" s="191"/>
      <c r="F38" s="191"/>
      <c r="G38" s="191"/>
      <c r="H38" s="191"/>
      <c r="I38" s="191"/>
      <c r="J38" s="191"/>
      <c r="K38" s="191"/>
      <c r="L38" s="191"/>
      <c r="M38" s="191"/>
      <c r="N38" s="191"/>
      <c r="O38" s="191"/>
      <c r="P38" s="191"/>
      <c r="Q38" s="191"/>
      <c r="R38" s="191"/>
    </row>
    <row r="39" spans="1:18" s="528" customFormat="1" ht="14.25" customHeight="1">
      <c r="A39" s="1089" t="s">
        <v>338</v>
      </c>
      <c r="B39" s="1089"/>
      <c r="C39" s="1089"/>
      <c r="D39" s="1089"/>
      <c r="E39" s="1089"/>
      <c r="F39" s="1089"/>
      <c r="G39" s="1089"/>
      <c r="H39" s="1089"/>
      <c r="I39" s="1089"/>
      <c r="J39" s="1089"/>
      <c r="K39" s="897"/>
      <c r="L39" s="897"/>
      <c r="M39" s="897"/>
      <c r="N39" s="897"/>
      <c r="O39" s="191"/>
      <c r="P39" s="191"/>
      <c r="Q39" s="191"/>
      <c r="R39" s="191"/>
    </row>
    <row r="40" spans="1:18" s="528" customFormat="1" ht="6" customHeight="1">
      <c r="A40" s="61"/>
      <c r="B40" s="61"/>
      <c r="C40" s="191"/>
      <c r="D40" s="191"/>
      <c r="E40" s="191"/>
      <c r="F40" s="191"/>
      <c r="G40" s="191"/>
      <c r="H40" s="191"/>
      <c r="I40" s="191"/>
      <c r="J40" s="191"/>
      <c r="K40" s="191"/>
      <c r="L40" s="191"/>
      <c r="M40" s="191"/>
      <c r="N40" s="191"/>
      <c r="O40" s="191"/>
      <c r="P40" s="191"/>
      <c r="Q40" s="191"/>
      <c r="R40" s="191"/>
    </row>
    <row r="41" spans="1:18" s="529" customFormat="1" ht="14.25" customHeight="1">
      <c r="A41" s="539" t="s">
        <v>75</v>
      </c>
      <c r="B41" s="956">
        <v>1187</v>
      </c>
      <c r="C41" s="956">
        <v>562</v>
      </c>
      <c r="D41" s="956">
        <v>577</v>
      </c>
      <c r="E41" s="956">
        <v>922</v>
      </c>
      <c r="F41" s="956">
        <v>102</v>
      </c>
      <c r="G41" s="956">
        <v>173</v>
      </c>
      <c r="H41" s="956">
        <v>1060</v>
      </c>
      <c r="I41" s="956">
        <v>920</v>
      </c>
      <c r="J41" s="956">
        <v>486</v>
      </c>
      <c r="K41" s="956">
        <v>434</v>
      </c>
      <c r="L41" s="956">
        <v>696</v>
      </c>
      <c r="M41" s="956">
        <v>559</v>
      </c>
      <c r="N41" s="956">
        <v>570</v>
      </c>
      <c r="O41" s="956">
        <v>324</v>
      </c>
      <c r="P41" s="956">
        <v>36</v>
      </c>
      <c r="Q41" s="956">
        <v>56</v>
      </c>
      <c r="R41" s="956">
        <v>445</v>
      </c>
    </row>
    <row r="42" spans="1:18" s="529" customFormat="1" ht="6" customHeight="1">
      <c r="A42" s="927"/>
      <c r="B42" s="956"/>
      <c r="C42" s="98"/>
      <c r="D42" s="98"/>
      <c r="E42" s="98"/>
      <c r="F42" s="98"/>
      <c r="G42" s="98"/>
      <c r="H42" s="98"/>
      <c r="I42" s="98"/>
      <c r="J42" s="98"/>
      <c r="K42" s="98"/>
      <c r="L42" s="98"/>
      <c r="M42" s="98"/>
      <c r="N42" s="98"/>
      <c r="O42" s="98"/>
      <c r="P42" s="98"/>
      <c r="Q42" s="98"/>
      <c r="R42" s="98"/>
    </row>
    <row r="43" spans="1:18" s="529" customFormat="1" ht="14.25" customHeight="1">
      <c r="A43" s="182" t="s">
        <v>42</v>
      </c>
      <c r="B43" s="956">
        <v>860</v>
      </c>
      <c r="C43" s="958">
        <v>430</v>
      </c>
      <c r="D43" s="958">
        <v>398</v>
      </c>
      <c r="E43" s="958">
        <v>677</v>
      </c>
      <c r="F43" s="958">
        <v>64</v>
      </c>
      <c r="G43" s="958">
        <v>104</v>
      </c>
      <c r="H43" s="958">
        <v>757</v>
      </c>
      <c r="I43" s="958">
        <v>674</v>
      </c>
      <c r="J43" s="958">
        <v>342</v>
      </c>
      <c r="K43" s="958">
        <v>302</v>
      </c>
      <c r="L43" s="958">
        <v>524</v>
      </c>
      <c r="M43" s="958">
        <v>414</v>
      </c>
      <c r="N43" s="958">
        <v>383</v>
      </c>
      <c r="O43" s="958">
        <v>249</v>
      </c>
      <c r="P43" s="958">
        <v>31</v>
      </c>
      <c r="Q43" s="958">
        <v>40</v>
      </c>
      <c r="R43" s="958">
        <v>330</v>
      </c>
    </row>
    <row r="44" spans="1:18" s="529" customFormat="1" ht="14.25" customHeight="1">
      <c r="A44" s="927" t="s">
        <v>43</v>
      </c>
      <c r="B44" s="956">
        <v>327</v>
      </c>
      <c r="C44" s="958">
        <v>132</v>
      </c>
      <c r="D44" s="958">
        <v>179</v>
      </c>
      <c r="E44" s="958">
        <v>245</v>
      </c>
      <c r="F44" s="958">
        <v>38</v>
      </c>
      <c r="G44" s="958">
        <v>69</v>
      </c>
      <c r="H44" s="958">
        <v>303</v>
      </c>
      <c r="I44" s="958">
        <v>246</v>
      </c>
      <c r="J44" s="958">
        <v>144</v>
      </c>
      <c r="K44" s="958">
        <v>132</v>
      </c>
      <c r="L44" s="958">
        <v>172</v>
      </c>
      <c r="M44" s="958">
        <v>145</v>
      </c>
      <c r="N44" s="958">
        <v>187</v>
      </c>
      <c r="O44" s="958">
        <v>75</v>
      </c>
      <c r="P44" s="958">
        <v>5</v>
      </c>
      <c r="Q44" s="958">
        <v>16</v>
      </c>
      <c r="R44" s="958">
        <v>115</v>
      </c>
    </row>
    <row r="45" spans="1:18" s="529" customFormat="1" ht="6" customHeight="1">
      <c r="A45" s="927"/>
      <c r="B45" s="956"/>
      <c r="C45" s="958"/>
      <c r="D45" s="958"/>
      <c r="E45" s="958"/>
      <c r="F45" s="958"/>
      <c r="G45" s="958"/>
      <c r="H45" s="958"/>
      <c r="I45" s="958"/>
      <c r="J45" s="958"/>
      <c r="K45" s="958"/>
      <c r="L45" s="958"/>
      <c r="M45" s="958"/>
      <c r="N45" s="958"/>
      <c r="O45" s="958"/>
      <c r="P45" s="958"/>
      <c r="Q45" s="958"/>
      <c r="R45" s="958"/>
    </row>
    <row r="46" spans="1:18" s="529" customFormat="1" ht="14.25" customHeight="1">
      <c r="A46" s="182" t="s">
        <v>31</v>
      </c>
      <c r="B46" s="956">
        <v>65</v>
      </c>
      <c r="C46" s="958">
        <v>18</v>
      </c>
      <c r="D46" s="958">
        <v>10</v>
      </c>
      <c r="E46" s="958">
        <v>33</v>
      </c>
      <c r="F46" s="958">
        <v>1</v>
      </c>
      <c r="G46" s="958">
        <v>5</v>
      </c>
      <c r="H46" s="958">
        <v>41</v>
      </c>
      <c r="I46" s="958">
        <v>46</v>
      </c>
      <c r="J46" s="958">
        <v>17</v>
      </c>
      <c r="K46" s="958">
        <v>16</v>
      </c>
      <c r="L46" s="958">
        <v>35</v>
      </c>
      <c r="M46" s="958">
        <v>27</v>
      </c>
      <c r="N46" s="958">
        <v>22</v>
      </c>
      <c r="O46" s="958">
        <v>25</v>
      </c>
      <c r="P46" s="958">
        <v>12</v>
      </c>
      <c r="Q46" s="958">
        <v>2</v>
      </c>
      <c r="R46" s="958">
        <v>25</v>
      </c>
    </row>
    <row r="47" spans="1:18" s="529" customFormat="1" ht="14.25" customHeight="1">
      <c r="A47" s="182" t="s">
        <v>40</v>
      </c>
      <c r="B47" s="956">
        <v>217</v>
      </c>
      <c r="C47" s="958">
        <v>117</v>
      </c>
      <c r="D47" s="958">
        <v>86</v>
      </c>
      <c r="E47" s="958">
        <v>169</v>
      </c>
      <c r="F47" s="958">
        <v>19</v>
      </c>
      <c r="G47" s="958">
        <v>26</v>
      </c>
      <c r="H47" s="958">
        <v>192</v>
      </c>
      <c r="I47" s="958">
        <v>177</v>
      </c>
      <c r="J47" s="958">
        <v>88</v>
      </c>
      <c r="K47" s="958">
        <v>79</v>
      </c>
      <c r="L47" s="958">
        <v>139</v>
      </c>
      <c r="M47" s="958">
        <v>102</v>
      </c>
      <c r="N47" s="958">
        <v>86</v>
      </c>
      <c r="O47" s="958">
        <v>86</v>
      </c>
      <c r="P47" s="958">
        <v>12</v>
      </c>
      <c r="Q47" s="958">
        <v>16</v>
      </c>
      <c r="R47" s="958">
        <v>76</v>
      </c>
    </row>
    <row r="48" spans="1:18" s="529" customFormat="1" ht="14.25" customHeight="1">
      <c r="A48" s="182" t="s">
        <v>41</v>
      </c>
      <c r="B48" s="956">
        <v>442</v>
      </c>
      <c r="C48" s="958">
        <v>221</v>
      </c>
      <c r="D48" s="958">
        <v>255</v>
      </c>
      <c r="E48" s="958">
        <v>377</v>
      </c>
      <c r="F48" s="958">
        <v>30</v>
      </c>
      <c r="G48" s="958">
        <v>56</v>
      </c>
      <c r="H48" s="958">
        <v>411</v>
      </c>
      <c r="I48" s="958">
        <v>357</v>
      </c>
      <c r="J48" s="958">
        <v>194</v>
      </c>
      <c r="K48" s="958">
        <v>174</v>
      </c>
      <c r="L48" s="958">
        <v>282</v>
      </c>
      <c r="M48" s="958">
        <v>226</v>
      </c>
      <c r="N48" s="958">
        <v>242</v>
      </c>
      <c r="O48" s="958">
        <v>124</v>
      </c>
      <c r="P48" s="958">
        <v>6</v>
      </c>
      <c r="Q48" s="958">
        <v>24</v>
      </c>
      <c r="R48" s="958">
        <v>174</v>
      </c>
    </row>
    <row r="49" spans="1:18" s="529" customFormat="1" ht="14.25" customHeight="1">
      <c r="A49" s="182" t="s">
        <v>100</v>
      </c>
      <c r="B49" s="956">
        <v>345</v>
      </c>
      <c r="C49" s="958">
        <v>159</v>
      </c>
      <c r="D49" s="958">
        <v>197</v>
      </c>
      <c r="E49" s="958">
        <v>276</v>
      </c>
      <c r="F49" s="958">
        <v>27</v>
      </c>
      <c r="G49" s="958">
        <v>53</v>
      </c>
      <c r="H49" s="958">
        <v>311</v>
      </c>
      <c r="I49" s="958">
        <v>274</v>
      </c>
      <c r="J49" s="958">
        <v>141</v>
      </c>
      <c r="K49" s="958">
        <v>123</v>
      </c>
      <c r="L49" s="958">
        <v>203</v>
      </c>
      <c r="M49" s="958">
        <v>172</v>
      </c>
      <c r="N49" s="958">
        <v>177</v>
      </c>
      <c r="O49" s="958">
        <v>80</v>
      </c>
      <c r="P49" s="958">
        <v>5</v>
      </c>
      <c r="Q49" s="958">
        <v>13</v>
      </c>
      <c r="R49" s="958">
        <v>117</v>
      </c>
    </row>
    <row r="50" spans="1:18" s="529" customFormat="1" ht="14.25" customHeight="1">
      <c r="A50" s="182" t="s">
        <v>101</v>
      </c>
      <c r="B50" s="956">
        <v>118</v>
      </c>
      <c r="C50" s="958">
        <v>47</v>
      </c>
      <c r="D50" s="958">
        <v>29</v>
      </c>
      <c r="E50" s="958">
        <v>67</v>
      </c>
      <c r="F50" s="958">
        <v>25</v>
      </c>
      <c r="G50" s="958">
        <v>33</v>
      </c>
      <c r="H50" s="958">
        <v>105</v>
      </c>
      <c r="I50" s="958">
        <v>66</v>
      </c>
      <c r="J50" s="958">
        <v>46</v>
      </c>
      <c r="K50" s="958">
        <v>42</v>
      </c>
      <c r="L50" s="958">
        <v>37</v>
      </c>
      <c r="M50" s="958">
        <v>32</v>
      </c>
      <c r="N50" s="958">
        <v>43</v>
      </c>
      <c r="O50" s="958">
        <v>9</v>
      </c>
      <c r="P50" s="958">
        <v>1</v>
      </c>
      <c r="Q50" s="958">
        <v>1</v>
      </c>
      <c r="R50" s="958">
        <v>53</v>
      </c>
    </row>
    <row r="51" spans="1:18" s="529" customFormat="1" ht="6" customHeight="1">
      <c r="A51" s="927"/>
      <c r="B51" s="956"/>
      <c r="C51" s="958"/>
      <c r="D51" s="958"/>
      <c r="E51" s="958"/>
      <c r="F51" s="958"/>
      <c r="G51" s="958"/>
      <c r="H51" s="958"/>
      <c r="I51" s="958"/>
      <c r="J51" s="958"/>
      <c r="K51" s="958"/>
      <c r="L51" s="958"/>
      <c r="M51" s="958"/>
      <c r="N51" s="958"/>
      <c r="O51" s="958"/>
      <c r="P51" s="958"/>
      <c r="Q51" s="958"/>
      <c r="R51" s="958"/>
    </row>
    <row r="52" spans="1:18" s="529" customFormat="1" ht="14.25" customHeight="1">
      <c r="A52" s="929" t="s">
        <v>42</v>
      </c>
      <c r="B52" s="956"/>
      <c r="C52" s="958"/>
      <c r="D52" s="958"/>
      <c r="E52" s="958"/>
      <c r="F52" s="958"/>
      <c r="G52" s="958"/>
      <c r="H52" s="958"/>
      <c r="I52" s="958"/>
      <c r="J52" s="958"/>
      <c r="K52" s="958"/>
      <c r="L52" s="958"/>
      <c r="M52" s="958"/>
      <c r="N52" s="958"/>
      <c r="O52" s="958"/>
      <c r="P52" s="958"/>
      <c r="Q52" s="958"/>
      <c r="R52" s="958"/>
    </row>
    <row r="53" spans="1:18" s="529" customFormat="1" ht="14.25" customHeight="1">
      <c r="A53" s="182" t="s">
        <v>31</v>
      </c>
      <c r="B53" s="956">
        <v>57</v>
      </c>
      <c r="C53" s="958">
        <v>16</v>
      </c>
      <c r="D53" s="958">
        <v>8</v>
      </c>
      <c r="E53" s="958">
        <v>29</v>
      </c>
      <c r="F53" s="958">
        <v>1</v>
      </c>
      <c r="G53" s="958">
        <v>4</v>
      </c>
      <c r="H53" s="958">
        <v>36</v>
      </c>
      <c r="I53" s="958">
        <v>40</v>
      </c>
      <c r="J53" s="958">
        <v>15</v>
      </c>
      <c r="K53" s="958">
        <v>14</v>
      </c>
      <c r="L53" s="958">
        <v>30</v>
      </c>
      <c r="M53" s="958">
        <v>23</v>
      </c>
      <c r="N53" s="958">
        <v>17</v>
      </c>
      <c r="O53" s="958">
        <v>24</v>
      </c>
      <c r="P53" s="958">
        <v>10</v>
      </c>
      <c r="Q53" s="958">
        <v>2</v>
      </c>
      <c r="R53" s="958">
        <v>25</v>
      </c>
    </row>
    <row r="54" spans="1:18" s="529" customFormat="1" ht="14.25" customHeight="1">
      <c r="A54" s="182" t="s">
        <v>40</v>
      </c>
      <c r="B54" s="956">
        <v>164</v>
      </c>
      <c r="C54" s="958">
        <v>91</v>
      </c>
      <c r="D54" s="958">
        <v>57</v>
      </c>
      <c r="E54" s="958">
        <v>128</v>
      </c>
      <c r="F54" s="958">
        <v>13</v>
      </c>
      <c r="G54" s="958">
        <v>11</v>
      </c>
      <c r="H54" s="958">
        <v>143</v>
      </c>
      <c r="I54" s="958">
        <v>138</v>
      </c>
      <c r="J54" s="958">
        <v>69</v>
      </c>
      <c r="K54" s="958">
        <v>61</v>
      </c>
      <c r="L54" s="958">
        <v>110</v>
      </c>
      <c r="M54" s="958">
        <v>80</v>
      </c>
      <c r="N54" s="958">
        <v>59</v>
      </c>
      <c r="O54" s="958">
        <v>63</v>
      </c>
      <c r="P54" s="958">
        <v>12</v>
      </c>
      <c r="Q54" s="958">
        <v>14</v>
      </c>
      <c r="R54" s="958">
        <v>59</v>
      </c>
    </row>
    <row r="55" spans="1:18" s="529" customFormat="1" ht="14.25" customHeight="1">
      <c r="A55" s="182" t="s">
        <v>41</v>
      </c>
      <c r="B55" s="956">
        <v>309</v>
      </c>
      <c r="C55" s="958">
        <v>166</v>
      </c>
      <c r="D55" s="958">
        <v>169</v>
      </c>
      <c r="E55" s="958">
        <v>267</v>
      </c>
      <c r="F55" s="958">
        <v>18</v>
      </c>
      <c r="G55" s="958">
        <v>39</v>
      </c>
      <c r="H55" s="958">
        <v>288</v>
      </c>
      <c r="I55" s="958">
        <v>251</v>
      </c>
      <c r="J55" s="958">
        <v>133</v>
      </c>
      <c r="K55" s="958">
        <v>120</v>
      </c>
      <c r="L55" s="958">
        <v>203</v>
      </c>
      <c r="M55" s="958">
        <v>160</v>
      </c>
      <c r="N55" s="958">
        <v>159</v>
      </c>
      <c r="O55" s="958">
        <v>89</v>
      </c>
      <c r="P55" s="958">
        <v>4</v>
      </c>
      <c r="Q55" s="958">
        <v>15</v>
      </c>
      <c r="R55" s="958">
        <v>120</v>
      </c>
    </row>
    <row r="56" spans="1:18" s="529" customFormat="1" ht="14.25" customHeight="1">
      <c r="A56" s="182" t="s">
        <v>100</v>
      </c>
      <c r="B56" s="956">
        <v>256</v>
      </c>
      <c r="C56" s="958">
        <v>124</v>
      </c>
      <c r="D56" s="958">
        <v>144</v>
      </c>
      <c r="E56" s="958">
        <v>206</v>
      </c>
      <c r="F56" s="958">
        <v>19</v>
      </c>
      <c r="G56" s="958">
        <v>36</v>
      </c>
      <c r="H56" s="958">
        <v>227</v>
      </c>
      <c r="I56" s="958">
        <v>201</v>
      </c>
      <c r="J56" s="958">
        <v>95</v>
      </c>
      <c r="K56" s="958">
        <v>81</v>
      </c>
      <c r="L56" s="958">
        <v>155</v>
      </c>
      <c r="M56" s="958">
        <v>128</v>
      </c>
      <c r="N56" s="958">
        <v>124</v>
      </c>
      <c r="O56" s="958">
        <v>65</v>
      </c>
      <c r="P56" s="958">
        <v>4</v>
      </c>
      <c r="Q56" s="958">
        <v>8</v>
      </c>
      <c r="R56" s="958">
        <v>88</v>
      </c>
    </row>
    <row r="57" spans="1:18" s="529" customFormat="1" ht="14.25" customHeight="1">
      <c r="A57" s="182" t="s">
        <v>101</v>
      </c>
      <c r="B57" s="956">
        <v>74</v>
      </c>
      <c r="C57" s="958">
        <v>33</v>
      </c>
      <c r="D57" s="958">
        <v>20</v>
      </c>
      <c r="E57" s="958">
        <v>47</v>
      </c>
      <c r="F57" s="958">
        <v>13</v>
      </c>
      <c r="G57" s="958">
        <v>14</v>
      </c>
      <c r="H57" s="958">
        <v>63</v>
      </c>
      <c r="I57" s="958">
        <v>44</v>
      </c>
      <c r="J57" s="958">
        <v>30</v>
      </c>
      <c r="K57" s="958">
        <v>26</v>
      </c>
      <c r="L57" s="958">
        <v>26</v>
      </c>
      <c r="M57" s="958">
        <v>23</v>
      </c>
      <c r="N57" s="958">
        <v>24</v>
      </c>
      <c r="O57" s="958">
        <v>8</v>
      </c>
      <c r="P57" s="958">
        <v>1</v>
      </c>
      <c r="Q57" s="958">
        <v>1</v>
      </c>
      <c r="R57" s="958">
        <v>38</v>
      </c>
    </row>
    <row r="58" spans="1:18" s="529" customFormat="1" ht="6" customHeight="1">
      <c r="A58" s="927"/>
      <c r="B58" s="956"/>
      <c r="C58" s="958"/>
      <c r="D58" s="958"/>
      <c r="E58" s="958"/>
      <c r="F58" s="958"/>
      <c r="G58" s="958"/>
      <c r="H58" s="958"/>
      <c r="I58" s="958"/>
      <c r="J58" s="958"/>
      <c r="K58" s="958"/>
      <c r="L58" s="958"/>
      <c r="M58" s="958"/>
      <c r="N58" s="958"/>
      <c r="O58" s="958"/>
      <c r="P58" s="958"/>
      <c r="Q58" s="958"/>
      <c r="R58" s="958"/>
    </row>
    <row r="59" spans="1:18" s="529" customFormat="1" ht="14.25" customHeight="1">
      <c r="A59" s="929" t="s">
        <v>43</v>
      </c>
      <c r="B59" s="956"/>
      <c r="C59" s="958"/>
      <c r="D59" s="958"/>
      <c r="E59" s="958"/>
      <c r="F59" s="958"/>
      <c r="G59" s="958"/>
      <c r="H59" s="958"/>
      <c r="I59" s="958"/>
      <c r="J59" s="958"/>
      <c r="K59" s="958"/>
      <c r="L59" s="958"/>
      <c r="M59" s="958"/>
      <c r="N59" s="958"/>
      <c r="O59" s="958"/>
      <c r="P59" s="958"/>
      <c r="Q59" s="958"/>
      <c r="R59" s="958"/>
    </row>
    <row r="60" spans="1:18" s="529" customFormat="1" ht="14.25" customHeight="1">
      <c r="A60" s="182" t="s">
        <v>31</v>
      </c>
      <c r="B60" s="956">
        <v>8</v>
      </c>
      <c r="C60" s="958">
        <v>2</v>
      </c>
      <c r="D60" s="958">
        <v>2</v>
      </c>
      <c r="E60" s="958">
        <v>4</v>
      </c>
      <c r="F60" s="958">
        <v>0</v>
      </c>
      <c r="G60" s="958">
        <v>1</v>
      </c>
      <c r="H60" s="958">
        <v>5</v>
      </c>
      <c r="I60" s="958">
        <v>6</v>
      </c>
      <c r="J60" s="958">
        <v>2</v>
      </c>
      <c r="K60" s="958">
        <v>2</v>
      </c>
      <c r="L60" s="958">
        <v>5</v>
      </c>
      <c r="M60" s="958">
        <v>4</v>
      </c>
      <c r="N60" s="958">
        <v>5</v>
      </c>
      <c r="O60" s="958">
        <v>1</v>
      </c>
      <c r="P60" s="958">
        <v>2</v>
      </c>
      <c r="Q60" s="958">
        <v>0</v>
      </c>
      <c r="R60" s="958">
        <v>0</v>
      </c>
    </row>
    <row r="61" spans="1:18" s="529" customFormat="1" ht="14.25" customHeight="1">
      <c r="A61" s="182" t="s">
        <v>40</v>
      </c>
      <c r="B61" s="956">
        <v>53</v>
      </c>
      <c r="C61" s="958">
        <v>26</v>
      </c>
      <c r="D61" s="958">
        <v>29</v>
      </c>
      <c r="E61" s="958">
        <v>41</v>
      </c>
      <c r="F61" s="958">
        <v>6</v>
      </c>
      <c r="G61" s="958">
        <v>15</v>
      </c>
      <c r="H61" s="958">
        <v>49</v>
      </c>
      <c r="I61" s="958">
        <v>39</v>
      </c>
      <c r="J61" s="958">
        <v>19</v>
      </c>
      <c r="K61" s="958">
        <v>18</v>
      </c>
      <c r="L61" s="958">
        <v>29</v>
      </c>
      <c r="M61" s="958">
        <v>22</v>
      </c>
      <c r="N61" s="958">
        <v>27</v>
      </c>
      <c r="O61" s="958">
        <v>23</v>
      </c>
      <c r="P61" s="958">
        <v>0</v>
      </c>
      <c r="Q61" s="958">
        <v>2</v>
      </c>
      <c r="R61" s="958">
        <v>17</v>
      </c>
    </row>
    <row r="62" spans="1:18" s="529" customFormat="1" ht="14.25" customHeight="1">
      <c r="A62" s="182" t="s">
        <v>41</v>
      </c>
      <c r="B62" s="956">
        <v>133</v>
      </c>
      <c r="C62" s="958">
        <v>55</v>
      </c>
      <c r="D62" s="958">
        <v>86</v>
      </c>
      <c r="E62" s="958">
        <v>110</v>
      </c>
      <c r="F62" s="958">
        <v>12</v>
      </c>
      <c r="G62" s="958">
        <v>17</v>
      </c>
      <c r="H62" s="958">
        <v>123</v>
      </c>
      <c r="I62" s="958">
        <v>106</v>
      </c>
      <c r="J62" s="958">
        <v>61</v>
      </c>
      <c r="K62" s="958">
        <v>54</v>
      </c>
      <c r="L62" s="958">
        <v>79</v>
      </c>
      <c r="M62" s="958">
        <v>66</v>
      </c>
      <c r="N62" s="958">
        <v>83</v>
      </c>
      <c r="O62" s="958">
        <v>35</v>
      </c>
      <c r="P62" s="958">
        <v>2</v>
      </c>
      <c r="Q62" s="958">
        <v>9</v>
      </c>
      <c r="R62" s="958">
        <v>54</v>
      </c>
    </row>
    <row r="63" spans="1:18" s="529" customFormat="1" ht="14.25" customHeight="1">
      <c r="A63" s="182" t="s">
        <v>100</v>
      </c>
      <c r="B63" s="956">
        <v>89</v>
      </c>
      <c r="C63" s="958">
        <v>35</v>
      </c>
      <c r="D63" s="958">
        <v>53</v>
      </c>
      <c r="E63" s="958">
        <v>70</v>
      </c>
      <c r="F63" s="958">
        <v>8</v>
      </c>
      <c r="G63" s="958">
        <v>17</v>
      </c>
      <c r="H63" s="958">
        <v>84</v>
      </c>
      <c r="I63" s="958">
        <v>73</v>
      </c>
      <c r="J63" s="958">
        <v>46</v>
      </c>
      <c r="K63" s="958">
        <v>42</v>
      </c>
      <c r="L63" s="958">
        <v>48</v>
      </c>
      <c r="M63" s="958">
        <v>44</v>
      </c>
      <c r="N63" s="958">
        <v>53</v>
      </c>
      <c r="O63" s="958">
        <v>15</v>
      </c>
      <c r="P63" s="958">
        <v>1</v>
      </c>
      <c r="Q63" s="958">
        <v>5</v>
      </c>
      <c r="R63" s="958">
        <v>29</v>
      </c>
    </row>
    <row r="64" spans="1:18" s="529" customFormat="1" ht="14.25" customHeight="1">
      <c r="A64" s="182" t="s">
        <v>101</v>
      </c>
      <c r="B64" s="956">
        <v>44</v>
      </c>
      <c r="C64" s="958">
        <v>14</v>
      </c>
      <c r="D64" s="958">
        <v>9</v>
      </c>
      <c r="E64" s="958">
        <v>20</v>
      </c>
      <c r="F64" s="958">
        <v>12</v>
      </c>
      <c r="G64" s="958">
        <v>19</v>
      </c>
      <c r="H64" s="958">
        <v>42</v>
      </c>
      <c r="I64" s="958">
        <v>22</v>
      </c>
      <c r="J64" s="958">
        <v>16</v>
      </c>
      <c r="K64" s="958">
        <v>16</v>
      </c>
      <c r="L64" s="958">
        <v>11</v>
      </c>
      <c r="M64" s="958">
        <v>9</v>
      </c>
      <c r="N64" s="958">
        <v>19</v>
      </c>
      <c r="O64" s="958">
        <v>1</v>
      </c>
      <c r="P64" s="958">
        <v>0</v>
      </c>
      <c r="Q64" s="958">
        <v>0</v>
      </c>
      <c r="R64" s="958">
        <v>15</v>
      </c>
    </row>
    <row r="65" spans="1:18" s="529" customFormat="1" ht="6" customHeight="1" thickBot="1">
      <c r="A65" s="550"/>
      <c r="B65" s="550"/>
      <c r="C65" s="218"/>
      <c r="D65" s="218"/>
      <c r="E65" s="218"/>
      <c r="F65" s="218"/>
      <c r="G65" s="218"/>
      <c r="H65" s="218"/>
      <c r="I65" s="218"/>
      <c r="J65" s="218"/>
      <c r="K65" s="218"/>
      <c r="L65" s="218"/>
      <c r="M65" s="218"/>
      <c r="N65" s="218"/>
      <c r="O65" s="218"/>
      <c r="P65" s="218"/>
      <c r="Q65" s="218"/>
      <c r="R65" s="218"/>
    </row>
    <row r="66" spans="1:18" ht="12.75" customHeight="1">
      <c r="A66" s="409"/>
      <c r="B66" s="409"/>
      <c r="C66" s="549"/>
      <c r="D66" s="549"/>
      <c r="E66" s="549"/>
      <c r="F66" s="549"/>
      <c r="G66" s="549"/>
      <c r="H66" s="549"/>
      <c r="I66" s="549"/>
      <c r="J66" s="549"/>
      <c r="K66" s="549"/>
      <c r="L66" s="549"/>
      <c r="M66" s="549"/>
      <c r="N66" s="549"/>
      <c r="O66" s="549"/>
      <c r="P66" s="549"/>
      <c r="Q66" s="549"/>
    </row>
    <row r="67" spans="1:18" s="525" customFormat="1" ht="11.25" customHeight="1">
      <c r="A67" s="115" t="s">
        <v>195</v>
      </c>
      <c r="B67" s="414"/>
      <c r="C67" s="547"/>
      <c r="D67" s="547"/>
      <c r="E67" s="547"/>
      <c r="F67" s="547"/>
      <c r="G67" s="547"/>
      <c r="H67" s="547"/>
      <c r="I67" s="547"/>
      <c r="J67" s="547"/>
      <c r="K67" s="547"/>
      <c r="L67" s="547"/>
      <c r="M67" s="547"/>
      <c r="N67" s="547"/>
      <c r="O67" s="547"/>
      <c r="P67" s="547"/>
      <c r="Q67" s="547"/>
    </row>
    <row r="68" spans="1:18" s="525" customFormat="1" ht="11.25" customHeight="1">
      <c r="A68" s="1103" t="s">
        <v>576</v>
      </c>
      <c r="B68" s="1103"/>
      <c r="C68" s="1103"/>
      <c r="D68" s="1103"/>
      <c r="E68" s="1103"/>
      <c r="F68" s="1103"/>
      <c r="G68" s="1103"/>
      <c r="H68" s="1103"/>
      <c r="I68" s="1103"/>
      <c r="J68" s="1103"/>
      <c r="K68" s="1103"/>
      <c r="L68" s="1103"/>
      <c r="M68" s="904"/>
      <c r="N68" s="904"/>
      <c r="O68" s="904"/>
      <c r="P68" s="904"/>
      <c r="Q68" s="547"/>
      <c r="R68" s="727"/>
    </row>
    <row r="69" spans="1:18" s="525" customFormat="1" ht="11.25" customHeight="1">
      <c r="A69" s="993" t="s">
        <v>577</v>
      </c>
      <c r="B69" s="993"/>
      <c r="C69" s="993"/>
      <c r="D69" s="993"/>
      <c r="E69" s="993"/>
      <c r="F69" s="993"/>
      <c r="G69" s="993"/>
      <c r="H69" s="993"/>
      <c r="I69" s="993"/>
      <c r="J69" s="993"/>
      <c r="K69" s="993"/>
      <c r="L69" s="993"/>
      <c r="M69" s="885"/>
      <c r="N69" s="885"/>
      <c r="O69" s="885"/>
      <c r="P69" s="885"/>
      <c r="Q69" s="547"/>
      <c r="R69" s="727"/>
    </row>
    <row r="70" spans="1:18" s="525" customFormat="1" ht="11.25" customHeight="1">
      <c r="A70" s="1009" t="s">
        <v>578</v>
      </c>
      <c r="B70" s="1009"/>
      <c r="C70" s="1009"/>
      <c r="D70" s="1009"/>
      <c r="E70" s="1009"/>
      <c r="F70" s="1009"/>
      <c r="G70" s="1009"/>
      <c r="H70" s="1009"/>
      <c r="I70" s="1009"/>
      <c r="J70" s="1009"/>
      <c r="K70" s="1009"/>
      <c r="L70" s="1009"/>
      <c r="M70" s="905"/>
      <c r="N70" s="905"/>
      <c r="O70" s="905"/>
      <c r="P70" s="905"/>
      <c r="Q70" s="735"/>
      <c r="R70" s="735"/>
    </row>
    <row r="71" spans="1:18" s="525" customFormat="1" ht="11.25" customHeight="1">
      <c r="A71" s="1022" t="s">
        <v>196</v>
      </c>
      <c r="B71" s="1022"/>
      <c r="C71" s="1022"/>
      <c r="D71" s="1022"/>
      <c r="E71" s="1022"/>
      <c r="F71" s="1022"/>
      <c r="G71" s="1022"/>
      <c r="H71" s="1022"/>
      <c r="I71" s="1022"/>
      <c r="J71" s="1022"/>
      <c r="K71" s="1022"/>
      <c r="L71" s="1022"/>
      <c r="M71" s="891"/>
      <c r="N71" s="891"/>
      <c r="O71" s="891"/>
      <c r="P71" s="891"/>
      <c r="Q71" s="891"/>
      <c r="R71" s="891"/>
    </row>
    <row r="72" spans="1:18" s="794" customFormat="1" ht="11.25" customHeight="1">
      <c r="A72" s="1088" t="s">
        <v>792</v>
      </c>
      <c r="B72" s="1088"/>
      <c r="C72" s="1088"/>
      <c r="D72" s="1088"/>
      <c r="E72" s="1088"/>
      <c r="F72" s="1088"/>
      <c r="G72" s="1088"/>
      <c r="H72" s="1088"/>
      <c r="I72" s="1088"/>
      <c r="J72" s="1088"/>
      <c r="K72" s="1088"/>
      <c r="L72" s="1088"/>
      <c r="M72" s="793"/>
      <c r="N72" s="793"/>
      <c r="O72" s="793"/>
      <c r="P72" s="793"/>
      <c r="Q72" s="793"/>
      <c r="R72" s="793"/>
    </row>
    <row r="73" spans="1:18" s="525" customFormat="1" ht="11.25" customHeight="1">
      <c r="K73" s="765"/>
      <c r="L73" s="765"/>
      <c r="M73" s="765"/>
      <c r="N73" s="765"/>
      <c r="Q73" s="544"/>
    </row>
    <row r="74" spans="1:18" s="525" customFormat="1" ht="11.25" customHeight="1">
      <c r="A74" s="1100" t="s">
        <v>704</v>
      </c>
      <c r="B74" s="1101"/>
      <c r="K74" s="765"/>
      <c r="L74" s="765"/>
      <c r="M74" s="765"/>
      <c r="N74" s="765"/>
      <c r="Q74" s="544"/>
    </row>
    <row r="75" spans="1:18" s="525" customFormat="1" ht="11.25" customHeight="1">
      <c r="K75" s="765"/>
      <c r="L75" s="765"/>
      <c r="M75" s="765"/>
      <c r="N75" s="765"/>
      <c r="Q75" s="544"/>
    </row>
    <row r="76" spans="1:18" s="525" customFormat="1" ht="11.25" customHeight="1">
      <c r="K76" s="765"/>
      <c r="L76" s="765"/>
      <c r="M76" s="765"/>
      <c r="N76" s="765"/>
      <c r="Q76" s="544"/>
    </row>
    <row r="77" spans="1:18" s="525" customFormat="1" ht="11.25" customHeight="1">
      <c r="K77" s="765"/>
      <c r="L77" s="765"/>
      <c r="M77" s="765"/>
      <c r="N77" s="765"/>
      <c r="Q77" s="544"/>
    </row>
    <row r="78" spans="1:18" s="525" customFormat="1" ht="11.25" customHeight="1">
      <c r="K78" s="765"/>
      <c r="L78" s="765"/>
      <c r="M78" s="765"/>
      <c r="N78" s="765"/>
      <c r="Q78" s="544"/>
    </row>
  </sheetData>
  <mergeCells count="29">
    <mergeCell ref="A1:J1"/>
    <mergeCell ref="L1:M1"/>
    <mergeCell ref="A74:B74"/>
    <mergeCell ref="R3:R10"/>
    <mergeCell ref="P3:P10"/>
    <mergeCell ref="D3:D10"/>
    <mergeCell ref="I3:J3"/>
    <mergeCell ref="I5:I6"/>
    <mergeCell ref="K8:K10"/>
    <mergeCell ref="M8:M10"/>
    <mergeCell ref="A68:L68"/>
    <mergeCell ref="A69:L69"/>
    <mergeCell ref="A70:L70"/>
    <mergeCell ref="A71:L71"/>
    <mergeCell ref="A72:L72"/>
    <mergeCell ref="T1:V1"/>
    <mergeCell ref="A39:J39"/>
    <mergeCell ref="Q3:Q10"/>
    <mergeCell ref="O3:O10"/>
    <mergeCell ref="A12:P12"/>
    <mergeCell ref="B3:B10"/>
    <mergeCell ref="C3:C10"/>
    <mergeCell ref="E3:E10"/>
    <mergeCell ref="F3:F10"/>
    <mergeCell ref="G3:G10"/>
    <mergeCell ref="H3:H10"/>
    <mergeCell ref="J5:J10"/>
    <mergeCell ref="L5:L10"/>
    <mergeCell ref="N5:N10"/>
  </mergeCells>
  <phoneticPr fontId="22" type="noConversion"/>
  <hyperlinks>
    <hyperlink ref="L1" location="Contents!A1" display="back to contents"/>
  </hyperlinks>
  <pageMargins left="0.74803149606299213" right="0.74803149606299213" top="0.98425196850393704" bottom="0.98425196850393704" header="0.51181102362204722" footer="0.51181102362204722"/>
  <pageSetup paperSize="9" scale="54" orientation="landscape" r:id="rId1"/>
  <headerFooter alignWithMargins="0"/>
  <rowBreaks count="1" manualBreakCount="1">
    <brk id="38"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7"/>
  <sheetViews>
    <sheetView showGridLines="0" zoomScaleNormal="100" workbookViewId="0">
      <selection sqref="A1:K1"/>
    </sheetView>
  </sheetViews>
  <sheetFormatPr defaultColWidth="9.1640625" defaultRowHeight="11.25" customHeight="1"/>
  <cols>
    <col min="1" max="1" width="18.5" style="16" customWidth="1"/>
    <col min="2" max="2" width="12" style="16" customWidth="1"/>
    <col min="3" max="3" width="15.33203125" style="16" customWidth="1"/>
    <col min="4" max="8" width="14" style="16" customWidth="1"/>
    <col min="9" max="13" width="12.1640625" style="16" customWidth="1"/>
    <col min="14" max="14" width="14.1640625" style="16" customWidth="1"/>
    <col min="15" max="15" width="12.1640625" style="16" customWidth="1"/>
    <col min="16" max="16" width="10" style="16" customWidth="1"/>
    <col min="17" max="17" width="10" style="193" customWidth="1"/>
    <col min="18" max="18" width="11.5" style="193" customWidth="1"/>
    <col min="19" max="19" width="2.33203125" style="193" customWidth="1"/>
    <col min="20" max="20" width="17.5" style="16" customWidth="1"/>
    <col min="21" max="21" width="3" style="16" customWidth="1"/>
    <col min="22" max="16384" width="9.1640625" style="16"/>
  </cols>
  <sheetData>
    <row r="1" spans="1:24" ht="18" customHeight="1">
      <c r="A1" s="992" t="s">
        <v>718</v>
      </c>
      <c r="B1" s="992"/>
      <c r="C1" s="992"/>
      <c r="D1" s="992"/>
      <c r="E1" s="992"/>
      <c r="F1" s="992"/>
      <c r="G1" s="992"/>
      <c r="H1" s="992"/>
      <c r="I1" s="992"/>
      <c r="J1" s="992"/>
      <c r="K1" s="992"/>
      <c r="L1" s="886"/>
      <c r="M1" s="1372" t="s">
        <v>1376</v>
      </c>
      <c r="N1" s="1372"/>
      <c r="O1" s="886"/>
      <c r="P1" s="886"/>
      <c r="Q1" s="886"/>
      <c r="R1" s="886"/>
      <c r="S1" s="886"/>
      <c r="T1" s="886"/>
      <c r="V1" s="984"/>
      <c r="W1" s="984"/>
      <c r="X1" s="984"/>
    </row>
    <row r="2" spans="1:24" ht="15" customHeight="1">
      <c r="A2" s="553"/>
      <c r="B2" s="553"/>
      <c r="C2" s="553"/>
      <c r="D2" s="553"/>
      <c r="E2" s="553"/>
      <c r="F2" s="553"/>
      <c r="G2" s="553"/>
      <c r="H2" s="553"/>
      <c r="I2" s="553"/>
      <c r="J2" s="553"/>
      <c r="K2" s="553"/>
      <c r="L2" s="553"/>
      <c r="M2" s="553"/>
      <c r="N2" s="553"/>
      <c r="O2" s="553"/>
      <c r="P2" s="553"/>
      <c r="Q2" s="553"/>
      <c r="R2" s="553"/>
      <c r="S2" s="553"/>
      <c r="T2" s="686"/>
      <c r="U2" s="686"/>
    </row>
    <row r="3" spans="1:24" s="529" customFormat="1" ht="12.75" customHeight="1">
      <c r="A3" s="538"/>
      <c r="B3" s="1118" t="s">
        <v>275</v>
      </c>
      <c r="C3" s="1118" t="s">
        <v>197</v>
      </c>
      <c r="D3" s="1118" t="s">
        <v>33</v>
      </c>
      <c r="E3" s="1094" t="s">
        <v>376</v>
      </c>
      <c r="F3" s="1094" t="s">
        <v>361</v>
      </c>
      <c r="G3" s="1094" t="s">
        <v>362</v>
      </c>
      <c r="H3" s="1094" t="s">
        <v>363</v>
      </c>
      <c r="I3" s="1109" t="s">
        <v>91</v>
      </c>
      <c r="J3" s="1109"/>
      <c r="K3" s="866"/>
      <c r="L3" s="867"/>
      <c r="M3" s="867"/>
      <c r="N3" s="1112" t="s">
        <v>677</v>
      </c>
      <c r="O3" s="1112" t="s">
        <v>34</v>
      </c>
      <c r="P3" s="1107" t="s">
        <v>377</v>
      </c>
      <c r="Q3" s="1090" t="s">
        <v>193</v>
      </c>
      <c r="R3" s="1124" t="s">
        <v>378</v>
      </c>
      <c r="S3" s="868"/>
      <c r="T3" s="1121" t="s">
        <v>379</v>
      </c>
    </row>
    <row r="4" spans="1:24" s="529" customFormat="1" ht="12.75" customHeight="1">
      <c r="A4" s="538"/>
      <c r="B4" s="1125"/>
      <c r="C4" s="1125"/>
      <c r="D4" s="1125"/>
      <c r="E4" s="1094"/>
      <c r="F4" s="1094"/>
      <c r="G4" s="1094"/>
      <c r="H4" s="1094"/>
      <c r="I4" s="1126" t="s">
        <v>194</v>
      </c>
      <c r="J4" s="869" t="s">
        <v>92</v>
      </c>
      <c r="K4" s="870"/>
      <c r="L4" s="863" t="s">
        <v>92</v>
      </c>
      <c r="M4" s="870"/>
      <c r="N4" s="1108"/>
      <c r="O4" s="1108"/>
      <c r="P4" s="1108"/>
      <c r="Q4" s="1120"/>
      <c r="R4" s="1124"/>
      <c r="S4" s="868"/>
      <c r="T4" s="1122"/>
    </row>
    <row r="5" spans="1:24" s="529" customFormat="1" ht="12.75" customHeight="1">
      <c r="A5" s="538"/>
      <c r="B5" s="1125"/>
      <c r="C5" s="1125"/>
      <c r="D5" s="1125"/>
      <c r="E5" s="1094"/>
      <c r="F5" s="1094"/>
      <c r="G5" s="1094"/>
      <c r="H5" s="1094"/>
      <c r="I5" s="1108"/>
      <c r="J5" s="1118" t="s">
        <v>673</v>
      </c>
      <c r="K5" s="865" t="s">
        <v>766</v>
      </c>
      <c r="L5" s="1110" t="s">
        <v>674</v>
      </c>
      <c r="M5" s="865" t="s">
        <v>766</v>
      </c>
      <c r="N5" s="1108"/>
      <c r="O5" s="1108"/>
      <c r="P5" s="1108"/>
      <c r="Q5" s="1120"/>
      <c r="R5" s="1124"/>
      <c r="S5" s="871"/>
      <c r="T5" s="1122"/>
    </row>
    <row r="6" spans="1:24" s="928" customFormat="1" ht="12.75" customHeight="1">
      <c r="A6" s="538"/>
      <c r="B6" s="1125"/>
      <c r="C6" s="1125"/>
      <c r="D6" s="1125"/>
      <c r="E6" s="1094"/>
      <c r="F6" s="1094"/>
      <c r="G6" s="1094"/>
      <c r="H6" s="1094"/>
      <c r="I6" s="1108"/>
      <c r="J6" s="1118"/>
      <c r="K6" s="1098" t="s">
        <v>32</v>
      </c>
      <c r="L6" s="1111"/>
      <c r="M6" s="1098" t="s">
        <v>412</v>
      </c>
      <c r="N6" s="1108"/>
      <c r="O6" s="1108"/>
      <c r="P6" s="1108"/>
      <c r="Q6" s="1120"/>
      <c r="R6" s="1124"/>
      <c r="S6" s="871"/>
      <c r="T6" s="1122"/>
    </row>
    <row r="7" spans="1:24" s="928" customFormat="1" ht="12.75" customHeight="1">
      <c r="A7" s="538"/>
      <c r="B7" s="1125"/>
      <c r="C7" s="1125"/>
      <c r="D7" s="1125"/>
      <c r="E7" s="1094"/>
      <c r="F7" s="1094"/>
      <c r="G7" s="1094"/>
      <c r="H7" s="1094"/>
      <c r="I7" s="1108"/>
      <c r="J7" s="1118"/>
      <c r="K7" s="1098"/>
      <c r="L7" s="1111"/>
      <c r="M7" s="1098"/>
      <c r="N7" s="1108"/>
      <c r="O7" s="1108"/>
      <c r="P7" s="1108"/>
      <c r="Q7" s="1120"/>
      <c r="R7" s="1124"/>
      <c r="S7" s="871"/>
      <c r="T7" s="1122"/>
    </row>
    <row r="8" spans="1:24" s="928" customFormat="1" ht="12.75" customHeight="1">
      <c r="A8" s="538"/>
      <c r="B8" s="1125"/>
      <c r="C8" s="1125"/>
      <c r="D8" s="1125"/>
      <c r="E8" s="1094"/>
      <c r="F8" s="1094"/>
      <c r="G8" s="1094"/>
      <c r="H8" s="1094"/>
      <c r="I8" s="1108"/>
      <c r="J8" s="1118"/>
      <c r="K8" s="1098"/>
      <c r="L8" s="1111"/>
      <c r="M8" s="1098"/>
      <c r="N8" s="1108"/>
      <c r="O8" s="1108"/>
      <c r="P8" s="1108"/>
      <c r="Q8" s="1120"/>
      <c r="R8" s="1124"/>
      <c r="S8" s="871"/>
      <c r="T8" s="1122"/>
    </row>
    <row r="9" spans="1:24" s="529" customFormat="1" ht="12.75">
      <c r="A9" s="538"/>
      <c r="B9" s="1125"/>
      <c r="C9" s="1125"/>
      <c r="D9" s="1125"/>
      <c r="E9" s="1094"/>
      <c r="F9" s="1094"/>
      <c r="G9" s="1094"/>
      <c r="H9" s="1094"/>
      <c r="I9" s="1108"/>
      <c r="J9" s="1118"/>
      <c r="K9" s="1098"/>
      <c r="L9" s="1111"/>
      <c r="M9" s="1098"/>
      <c r="N9" s="1108"/>
      <c r="O9" s="1108"/>
      <c r="P9" s="1108"/>
      <c r="Q9" s="1120"/>
      <c r="R9" s="1124"/>
      <c r="S9" s="871"/>
      <c r="T9" s="1122"/>
    </row>
    <row r="10" spans="1:24" s="529" customFormat="1" ht="9" customHeight="1">
      <c r="A10" s="418"/>
      <c r="B10" s="418"/>
      <c r="C10" s="418"/>
      <c r="D10" s="418"/>
      <c r="E10" s="552"/>
      <c r="F10" s="552"/>
      <c r="G10" s="552"/>
      <c r="H10" s="552"/>
      <c r="I10" s="418"/>
      <c r="J10" s="418"/>
      <c r="K10" s="418"/>
      <c r="L10" s="418"/>
      <c r="M10" s="418"/>
      <c r="N10" s="418"/>
      <c r="O10" s="418"/>
      <c r="P10" s="418"/>
      <c r="Q10" s="418"/>
      <c r="R10" s="418"/>
      <c r="S10" s="418"/>
      <c r="T10" s="418"/>
    </row>
    <row r="11" spans="1:24" s="529" customFormat="1" ht="15" customHeight="1">
      <c r="A11" s="1123" t="s">
        <v>273</v>
      </c>
      <c r="B11" s="1123"/>
      <c r="C11" s="1123"/>
      <c r="D11" s="1123"/>
      <c r="E11" s="1123"/>
      <c r="F11" s="1123"/>
      <c r="G11" s="1123"/>
      <c r="H11" s="1123"/>
      <c r="I11" s="1123"/>
      <c r="J11" s="1123"/>
      <c r="K11" s="1123"/>
      <c r="L11" s="1123"/>
      <c r="M11" s="1123"/>
      <c r="N11" s="1123"/>
      <c r="O11" s="1123"/>
      <c r="P11" s="1123"/>
      <c r="Q11" s="1123"/>
      <c r="R11" s="897"/>
      <c r="S11" s="545"/>
      <c r="T11" s="545"/>
    </row>
    <row r="12" spans="1:24" s="529" customFormat="1" ht="6" customHeight="1">
      <c r="A12" s="545"/>
      <c r="B12" s="545"/>
      <c r="C12" s="545"/>
      <c r="D12" s="545"/>
      <c r="E12" s="545"/>
      <c r="F12" s="545"/>
      <c r="G12" s="545"/>
      <c r="H12" s="545"/>
      <c r="I12" s="545"/>
      <c r="J12" s="545"/>
      <c r="K12" s="545"/>
      <c r="L12" s="545"/>
      <c r="M12" s="545"/>
      <c r="N12" s="545"/>
      <c r="O12" s="545"/>
      <c r="P12" s="545"/>
      <c r="Q12" s="545"/>
      <c r="R12" s="545"/>
      <c r="S12" s="545"/>
      <c r="T12" s="545"/>
    </row>
    <row r="13" spans="1:24" s="528" customFormat="1" ht="15" customHeight="1">
      <c r="A13" s="539" t="s">
        <v>142</v>
      </c>
      <c r="B13" s="962">
        <v>68</v>
      </c>
      <c r="C13" s="962">
        <v>9</v>
      </c>
      <c r="D13" s="962">
        <v>7</v>
      </c>
      <c r="E13" s="962">
        <v>17</v>
      </c>
      <c r="F13" s="962">
        <v>0</v>
      </c>
      <c r="G13" s="962">
        <v>1</v>
      </c>
      <c r="H13" s="962">
        <v>22</v>
      </c>
      <c r="I13" s="962">
        <v>8</v>
      </c>
      <c r="J13" s="962">
        <v>4</v>
      </c>
      <c r="K13" s="962">
        <v>4</v>
      </c>
      <c r="L13" s="962">
        <v>4</v>
      </c>
      <c r="M13" s="962">
        <v>4</v>
      </c>
      <c r="N13" s="962">
        <v>0</v>
      </c>
      <c r="O13" s="962">
        <v>10</v>
      </c>
      <c r="P13" s="962">
        <v>2</v>
      </c>
      <c r="Q13" s="962">
        <v>5</v>
      </c>
      <c r="R13" s="962">
        <f>B13-H13-I13-N13-O13-P13-Q13</f>
        <v>21</v>
      </c>
      <c r="S13" s="963"/>
      <c r="T13" s="962">
        <v>25</v>
      </c>
    </row>
    <row r="14" spans="1:24" s="528" customFormat="1" ht="6" customHeight="1">
      <c r="A14" s="927"/>
      <c r="B14" s="964"/>
      <c r="C14" s="964"/>
      <c r="D14" s="964"/>
      <c r="E14" s="964"/>
      <c r="F14" s="964"/>
      <c r="G14" s="964"/>
      <c r="H14" s="964"/>
      <c r="I14" s="964"/>
      <c r="J14" s="964"/>
      <c r="K14" s="964"/>
      <c r="L14" s="964"/>
      <c r="M14" s="964"/>
      <c r="N14" s="964"/>
      <c r="O14" s="964"/>
      <c r="P14" s="964"/>
      <c r="Q14" s="964"/>
      <c r="R14" s="964"/>
      <c r="S14" s="963"/>
      <c r="T14" s="964"/>
    </row>
    <row r="15" spans="1:24" s="528" customFormat="1" ht="15" customHeight="1">
      <c r="A15" s="182" t="s">
        <v>42</v>
      </c>
      <c r="B15" s="965">
        <v>53</v>
      </c>
      <c r="C15" s="965">
        <v>9</v>
      </c>
      <c r="D15" s="965">
        <v>6</v>
      </c>
      <c r="E15" s="965">
        <v>16</v>
      </c>
      <c r="F15" s="965">
        <v>0</v>
      </c>
      <c r="G15" s="965">
        <v>0</v>
      </c>
      <c r="H15" s="965">
        <v>18</v>
      </c>
      <c r="I15" s="965">
        <v>8</v>
      </c>
      <c r="J15" s="965">
        <v>4</v>
      </c>
      <c r="K15" s="965">
        <v>4</v>
      </c>
      <c r="L15" s="965">
        <v>4</v>
      </c>
      <c r="M15" s="965">
        <v>4</v>
      </c>
      <c r="N15" s="965">
        <v>0</v>
      </c>
      <c r="O15" s="965">
        <v>9</v>
      </c>
      <c r="P15" s="965">
        <v>1</v>
      </c>
      <c r="Q15" s="965">
        <v>1</v>
      </c>
      <c r="R15" s="965">
        <f t="shared" ref="R15:R16" si="0">B15-H15-I15-N15-O15-P15-Q15</f>
        <v>16</v>
      </c>
      <c r="S15" s="656"/>
      <c r="T15" s="965">
        <v>21</v>
      </c>
    </row>
    <row r="16" spans="1:24" s="528" customFormat="1" ht="15" customHeight="1">
      <c r="A16" s="927" t="s">
        <v>43</v>
      </c>
      <c r="B16" s="965">
        <v>15</v>
      </c>
      <c r="C16" s="965">
        <v>0</v>
      </c>
      <c r="D16" s="965">
        <v>1</v>
      </c>
      <c r="E16" s="965">
        <v>1</v>
      </c>
      <c r="F16" s="965">
        <v>0</v>
      </c>
      <c r="G16" s="965">
        <v>1</v>
      </c>
      <c r="H16" s="965">
        <v>4</v>
      </c>
      <c r="I16" s="965">
        <v>0</v>
      </c>
      <c r="J16" s="965">
        <v>0</v>
      </c>
      <c r="K16" s="965">
        <v>0</v>
      </c>
      <c r="L16" s="965">
        <v>0</v>
      </c>
      <c r="M16" s="965">
        <v>0</v>
      </c>
      <c r="N16" s="965">
        <v>0</v>
      </c>
      <c r="O16" s="965">
        <v>1</v>
      </c>
      <c r="P16" s="965">
        <v>1</v>
      </c>
      <c r="Q16" s="965">
        <v>4</v>
      </c>
      <c r="R16" s="965">
        <f t="shared" si="0"/>
        <v>5</v>
      </c>
      <c r="S16" s="656"/>
      <c r="T16" s="965">
        <v>4</v>
      </c>
    </row>
    <row r="17" spans="1:20" s="528" customFormat="1" ht="6" customHeight="1">
      <c r="A17" s="927"/>
      <c r="B17" s="965"/>
      <c r="C17" s="965"/>
      <c r="D17" s="965"/>
      <c r="E17" s="965"/>
      <c r="F17" s="965"/>
      <c r="G17" s="965"/>
      <c r="H17" s="965"/>
      <c r="I17" s="965"/>
      <c r="J17" s="965"/>
      <c r="K17" s="965"/>
      <c r="L17" s="965"/>
      <c r="M17" s="965"/>
      <c r="N17" s="965"/>
      <c r="O17" s="965"/>
      <c r="P17" s="965"/>
      <c r="Q17" s="965"/>
      <c r="R17" s="965"/>
      <c r="S17" s="656"/>
      <c r="T17" s="965"/>
    </row>
    <row r="18" spans="1:20" s="528" customFormat="1" ht="15" customHeight="1">
      <c r="A18" s="182" t="s">
        <v>31</v>
      </c>
      <c r="B18" s="965">
        <v>5</v>
      </c>
      <c r="C18" s="965">
        <v>0</v>
      </c>
      <c r="D18" s="965">
        <v>0</v>
      </c>
      <c r="E18" s="965">
        <v>0</v>
      </c>
      <c r="F18" s="965">
        <v>0</v>
      </c>
      <c r="G18" s="965">
        <v>0</v>
      </c>
      <c r="H18" s="965">
        <v>0</v>
      </c>
      <c r="I18" s="965">
        <v>0</v>
      </c>
      <c r="J18" s="965">
        <v>0</v>
      </c>
      <c r="K18" s="965">
        <v>0</v>
      </c>
      <c r="L18" s="965">
        <v>0</v>
      </c>
      <c r="M18" s="965">
        <v>0</v>
      </c>
      <c r="N18" s="965">
        <v>0</v>
      </c>
      <c r="O18" s="965">
        <v>2</v>
      </c>
      <c r="P18" s="965">
        <v>2</v>
      </c>
      <c r="Q18" s="965">
        <v>0</v>
      </c>
      <c r="R18" s="965">
        <f t="shared" ref="R18:R22" si="1">B18-H18-I18-N18-O18-P18-Q18</f>
        <v>1</v>
      </c>
      <c r="S18" s="656"/>
      <c r="T18" s="965">
        <v>2</v>
      </c>
    </row>
    <row r="19" spans="1:20" s="528" customFormat="1" ht="15" customHeight="1">
      <c r="A19" s="182" t="s">
        <v>40</v>
      </c>
      <c r="B19" s="965">
        <v>6</v>
      </c>
      <c r="C19" s="965">
        <v>1</v>
      </c>
      <c r="D19" s="965">
        <v>0</v>
      </c>
      <c r="E19" s="965">
        <v>1</v>
      </c>
      <c r="F19" s="965">
        <v>0</v>
      </c>
      <c r="G19" s="965">
        <v>0</v>
      </c>
      <c r="H19" s="965">
        <v>1</v>
      </c>
      <c r="I19" s="965">
        <v>1</v>
      </c>
      <c r="J19" s="965">
        <v>0</v>
      </c>
      <c r="K19" s="965">
        <v>0</v>
      </c>
      <c r="L19" s="965">
        <v>1</v>
      </c>
      <c r="M19" s="965">
        <v>1</v>
      </c>
      <c r="N19" s="965">
        <v>0</v>
      </c>
      <c r="O19" s="965">
        <v>0</v>
      </c>
      <c r="P19" s="965">
        <v>0</v>
      </c>
      <c r="Q19" s="965">
        <v>1</v>
      </c>
      <c r="R19" s="965">
        <f t="shared" si="1"/>
        <v>3</v>
      </c>
      <c r="S19" s="656"/>
      <c r="T19" s="965">
        <v>2</v>
      </c>
    </row>
    <row r="20" spans="1:20" s="528" customFormat="1" ht="15" customHeight="1">
      <c r="A20" s="182" t="s">
        <v>41</v>
      </c>
      <c r="B20" s="965">
        <v>16</v>
      </c>
      <c r="C20" s="965">
        <v>4</v>
      </c>
      <c r="D20" s="965">
        <v>4</v>
      </c>
      <c r="E20" s="965">
        <v>9</v>
      </c>
      <c r="F20" s="965">
        <v>0</v>
      </c>
      <c r="G20" s="965">
        <v>0</v>
      </c>
      <c r="H20" s="965">
        <v>9</v>
      </c>
      <c r="I20" s="965">
        <v>1</v>
      </c>
      <c r="J20" s="965">
        <v>1</v>
      </c>
      <c r="K20" s="965">
        <v>1</v>
      </c>
      <c r="L20" s="965">
        <v>0</v>
      </c>
      <c r="M20" s="965">
        <v>0</v>
      </c>
      <c r="N20" s="965">
        <v>0</v>
      </c>
      <c r="O20" s="965">
        <v>3</v>
      </c>
      <c r="P20" s="965">
        <v>0</v>
      </c>
      <c r="Q20" s="965">
        <v>0</v>
      </c>
      <c r="R20" s="965">
        <f t="shared" si="1"/>
        <v>3</v>
      </c>
      <c r="S20" s="656"/>
      <c r="T20" s="965">
        <v>6</v>
      </c>
    </row>
    <row r="21" spans="1:20" s="528" customFormat="1" ht="15" customHeight="1">
      <c r="A21" s="182" t="s">
        <v>100</v>
      </c>
      <c r="B21" s="965">
        <v>28</v>
      </c>
      <c r="C21" s="965">
        <v>2</v>
      </c>
      <c r="D21" s="965">
        <v>1</v>
      </c>
      <c r="E21" s="965">
        <v>3</v>
      </c>
      <c r="F21" s="965">
        <v>0</v>
      </c>
      <c r="G21" s="965">
        <v>1</v>
      </c>
      <c r="H21" s="965">
        <v>5</v>
      </c>
      <c r="I21" s="965">
        <v>3</v>
      </c>
      <c r="J21" s="965">
        <v>2</v>
      </c>
      <c r="K21" s="965">
        <v>2</v>
      </c>
      <c r="L21" s="965">
        <v>1</v>
      </c>
      <c r="M21" s="965">
        <v>1</v>
      </c>
      <c r="N21" s="965">
        <v>0</v>
      </c>
      <c r="O21" s="965">
        <v>5</v>
      </c>
      <c r="P21" s="965">
        <v>0</v>
      </c>
      <c r="Q21" s="965">
        <v>4</v>
      </c>
      <c r="R21" s="965">
        <f t="shared" si="1"/>
        <v>11</v>
      </c>
      <c r="S21" s="656"/>
      <c r="T21" s="965">
        <v>7</v>
      </c>
    </row>
    <row r="22" spans="1:20" s="528" customFormat="1" ht="15" customHeight="1">
      <c r="A22" s="182" t="s">
        <v>101</v>
      </c>
      <c r="B22" s="965">
        <v>13</v>
      </c>
      <c r="C22" s="965">
        <v>2</v>
      </c>
      <c r="D22" s="965">
        <v>2</v>
      </c>
      <c r="E22" s="965">
        <v>4</v>
      </c>
      <c r="F22" s="965">
        <v>0</v>
      </c>
      <c r="G22" s="965">
        <v>0</v>
      </c>
      <c r="H22" s="965">
        <v>7</v>
      </c>
      <c r="I22" s="965">
        <v>3</v>
      </c>
      <c r="J22" s="965">
        <v>1</v>
      </c>
      <c r="K22" s="965">
        <v>1</v>
      </c>
      <c r="L22" s="965">
        <v>2</v>
      </c>
      <c r="M22" s="965">
        <v>2</v>
      </c>
      <c r="N22" s="965">
        <v>0</v>
      </c>
      <c r="O22" s="965">
        <v>0</v>
      </c>
      <c r="P22" s="965">
        <v>0</v>
      </c>
      <c r="Q22" s="965">
        <v>0</v>
      </c>
      <c r="R22" s="965">
        <f t="shared" si="1"/>
        <v>3</v>
      </c>
      <c r="S22" s="656"/>
      <c r="T22" s="965">
        <v>8</v>
      </c>
    </row>
    <row r="23" spans="1:20" s="528" customFormat="1" ht="6" customHeight="1">
      <c r="A23" s="927"/>
      <c r="B23" s="965"/>
      <c r="C23" s="965"/>
      <c r="D23" s="965"/>
      <c r="E23" s="965"/>
      <c r="F23" s="965"/>
      <c r="G23" s="965"/>
      <c r="H23" s="965"/>
      <c r="I23" s="965"/>
      <c r="J23" s="965"/>
      <c r="K23" s="965"/>
      <c r="L23" s="965"/>
      <c r="M23" s="965"/>
      <c r="N23" s="965"/>
      <c r="O23" s="965"/>
      <c r="P23" s="965"/>
      <c r="Q23" s="965"/>
      <c r="R23" s="965"/>
      <c r="S23" s="656"/>
      <c r="T23" s="965"/>
    </row>
    <row r="24" spans="1:20" s="528" customFormat="1" ht="15" customHeight="1">
      <c r="A24" s="929" t="s">
        <v>42</v>
      </c>
      <c r="B24" s="965"/>
      <c r="C24" s="965"/>
      <c r="D24" s="965"/>
      <c r="E24" s="965"/>
      <c r="F24" s="965"/>
      <c r="G24" s="965"/>
      <c r="H24" s="965"/>
      <c r="I24" s="965"/>
      <c r="J24" s="965"/>
      <c r="K24" s="965"/>
      <c r="L24" s="965"/>
      <c r="M24" s="965"/>
      <c r="N24" s="965"/>
      <c r="O24" s="965"/>
      <c r="P24" s="965"/>
      <c r="Q24" s="965"/>
      <c r="R24" s="965"/>
      <c r="S24" s="656"/>
      <c r="T24" s="965"/>
    </row>
    <row r="25" spans="1:20" s="528" customFormat="1" ht="15" customHeight="1">
      <c r="A25" s="182" t="s">
        <v>31</v>
      </c>
      <c r="B25" s="965">
        <v>4</v>
      </c>
      <c r="C25" s="965">
        <v>0</v>
      </c>
      <c r="D25" s="965">
        <v>0</v>
      </c>
      <c r="E25" s="965">
        <v>0</v>
      </c>
      <c r="F25" s="965">
        <v>0</v>
      </c>
      <c r="G25" s="965">
        <v>0</v>
      </c>
      <c r="H25" s="965">
        <v>0</v>
      </c>
      <c r="I25" s="965">
        <v>0</v>
      </c>
      <c r="J25" s="965">
        <v>0</v>
      </c>
      <c r="K25" s="965">
        <v>0</v>
      </c>
      <c r="L25" s="965">
        <v>0</v>
      </c>
      <c r="M25" s="965">
        <v>0</v>
      </c>
      <c r="N25" s="965">
        <v>0</v>
      </c>
      <c r="O25" s="965">
        <v>2</v>
      </c>
      <c r="P25" s="965">
        <v>1</v>
      </c>
      <c r="Q25" s="965">
        <v>0</v>
      </c>
      <c r="R25" s="965">
        <f>B25-H25-I25-N25-O25-P25-Q25</f>
        <v>1</v>
      </c>
      <c r="S25" s="656"/>
      <c r="T25" s="965">
        <v>2</v>
      </c>
    </row>
    <row r="26" spans="1:20" s="528" customFormat="1" ht="15" customHeight="1">
      <c r="A26" s="182" t="s">
        <v>40</v>
      </c>
      <c r="B26" s="965">
        <v>3</v>
      </c>
      <c r="C26" s="965">
        <v>1</v>
      </c>
      <c r="D26" s="965">
        <v>0</v>
      </c>
      <c r="E26" s="965">
        <v>1</v>
      </c>
      <c r="F26" s="965">
        <v>0</v>
      </c>
      <c r="G26" s="965">
        <v>0</v>
      </c>
      <c r="H26" s="965">
        <v>1</v>
      </c>
      <c r="I26" s="965">
        <v>1</v>
      </c>
      <c r="J26" s="965">
        <v>0</v>
      </c>
      <c r="K26" s="965">
        <v>0</v>
      </c>
      <c r="L26" s="965">
        <v>1</v>
      </c>
      <c r="M26" s="965">
        <v>1</v>
      </c>
      <c r="N26" s="965">
        <v>0</v>
      </c>
      <c r="O26" s="965">
        <v>0</v>
      </c>
      <c r="P26" s="965">
        <v>0</v>
      </c>
      <c r="Q26" s="965">
        <v>0</v>
      </c>
      <c r="R26" s="965">
        <f t="shared" ref="R26:R29" si="2">B26-H26-I26-N26-O26-P26-Q26</f>
        <v>1</v>
      </c>
      <c r="S26" s="656"/>
      <c r="T26" s="965">
        <v>1</v>
      </c>
    </row>
    <row r="27" spans="1:20" s="528" customFormat="1" ht="15" customHeight="1">
      <c r="A27" s="182" t="s">
        <v>41</v>
      </c>
      <c r="B27" s="965">
        <v>12</v>
      </c>
      <c r="C27" s="965">
        <v>4</v>
      </c>
      <c r="D27" s="965">
        <v>3</v>
      </c>
      <c r="E27" s="965">
        <v>8</v>
      </c>
      <c r="F27" s="965">
        <v>0</v>
      </c>
      <c r="G27" s="965">
        <v>0</v>
      </c>
      <c r="H27" s="965">
        <v>8</v>
      </c>
      <c r="I27" s="965">
        <v>1</v>
      </c>
      <c r="J27" s="965">
        <v>1</v>
      </c>
      <c r="K27" s="965">
        <v>1</v>
      </c>
      <c r="L27" s="965">
        <v>0</v>
      </c>
      <c r="M27" s="965">
        <v>0</v>
      </c>
      <c r="N27" s="965">
        <v>0</v>
      </c>
      <c r="O27" s="965">
        <v>2</v>
      </c>
      <c r="P27" s="965">
        <v>0</v>
      </c>
      <c r="Q27" s="965">
        <v>0</v>
      </c>
      <c r="R27" s="965">
        <f t="shared" si="2"/>
        <v>1</v>
      </c>
      <c r="S27" s="656"/>
      <c r="T27" s="965">
        <v>4</v>
      </c>
    </row>
    <row r="28" spans="1:20" s="528" customFormat="1" ht="15" customHeight="1">
      <c r="A28" s="182" t="s">
        <v>100</v>
      </c>
      <c r="B28" s="965">
        <v>23</v>
      </c>
      <c r="C28" s="965">
        <v>2</v>
      </c>
      <c r="D28" s="965">
        <v>1</v>
      </c>
      <c r="E28" s="965">
        <v>3</v>
      </c>
      <c r="F28" s="965">
        <v>0</v>
      </c>
      <c r="G28" s="965">
        <v>0</v>
      </c>
      <c r="H28" s="965">
        <v>4</v>
      </c>
      <c r="I28" s="965">
        <v>3</v>
      </c>
      <c r="J28" s="965">
        <v>2</v>
      </c>
      <c r="K28" s="965">
        <v>2</v>
      </c>
      <c r="L28" s="965">
        <v>1</v>
      </c>
      <c r="M28" s="965">
        <v>1</v>
      </c>
      <c r="N28" s="965">
        <v>0</v>
      </c>
      <c r="O28" s="965">
        <v>5</v>
      </c>
      <c r="P28" s="965">
        <v>0</v>
      </c>
      <c r="Q28" s="965">
        <v>1</v>
      </c>
      <c r="R28" s="965">
        <f t="shared" si="2"/>
        <v>10</v>
      </c>
      <c r="S28" s="656"/>
      <c r="T28" s="965">
        <v>6</v>
      </c>
    </row>
    <row r="29" spans="1:20" s="528" customFormat="1" ht="15" customHeight="1">
      <c r="A29" s="182" t="s">
        <v>101</v>
      </c>
      <c r="B29" s="965">
        <v>11</v>
      </c>
      <c r="C29" s="965">
        <v>2</v>
      </c>
      <c r="D29" s="965">
        <v>2</v>
      </c>
      <c r="E29" s="965">
        <v>4</v>
      </c>
      <c r="F29" s="965">
        <v>0</v>
      </c>
      <c r="G29" s="965">
        <v>0</v>
      </c>
      <c r="H29" s="965">
        <v>5</v>
      </c>
      <c r="I29" s="965">
        <v>3</v>
      </c>
      <c r="J29" s="965">
        <v>1</v>
      </c>
      <c r="K29" s="965">
        <v>1</v>
      </c>
      <c r="L29" s="965">
        <v>2</v>
      </c>
      <c r="M29" s="965">
        <v>2</v>
      </c>
      <c r="N29" s="965">
        <v>0</v>
      </c>
      <c r="O29" s="965">
        <v>0</v>
      </c>
      <c r="P29" s="965">
        <v>0</v>
      </c>
      <c r="Q29" s="965">
        <v>0</v>
      </c>
      <c r="R29" s="965">
        <f t="shared" si="2"/>
        <v>3</v>
      </c>
      <c r="S29" s="656"/>
      <c r="T29" s="965">
        <v>8</v>
      </c>
    </row>
    <row r="30" spans="1:20" s="528" customFormat="1" ht="6" customHeight="1">
      <c r="A30" s="927"/>
      <c r="B30" s="965"/>
      <c r="C30" s="965"/>
      <c r="D30" s="965"/>
      <c r="E30" s="965"/>
      <c r="F30" s="965"/>
      <c r="G30" s="965"/>
      <c r="H30" s="965"/>
      <c r="I30" s="965"/>
      <c r="J30" s="965"/>
      <c r="K30" s="965"/>
      <c r="L30" s="965"/>
      <c r="M30" s="965"/>
      <c r="N30" s="965"/>
      <c r="O30" s="965"/>
      <c r="P30" s="965"/>
      <c r="Q30" s="965"/>
      <c r="R30" s="965"/>
      <c r="S30" s="656"/>
      <c r="T30" s="965"/>
    </row>
    <row r="31" spans="1:20" s="528" customFormat="1" ht="15" customHeight="1">
      <c r="A31" s="929" t="s">
        <v>43</v>
      </c>
      <c r="B31" s="965"/>
      <c r="C31" s="965"/>
      <c r="D31" s="965"/>
      <c r="E31" s="965"/>
      <c r="F31" s="965"/>
      <c r="G31" s="965"/>
      <c r="H31" s="965"/>
      <c r="I31" s="965"/>
      <c r="J31" s="965"/>
      <c r="K31" s="965"/>
      <c r="L31" s="965"/>
      <c r="M31" s="965"/>
      <c r="N31" s="965"/>
      <c r="O31" s="965"/>
      <c r="P31" s="965"/>
      <c r="Q31" s="965"/>
      <c r="R31" s="965"/>
      <c r="S31" s="656"/>
      <c r="T31" s="965"/>
    </row>
    <row r="32" spans="1:20" s="528" customFormat="1" ht="15" customHeight="1">
      <c r="A32" s="182" t="s">
        <v>31</v>
      </c>
      <c r="B32" s="965">
        <v>1</v>
      </c>
      <c r="C32" s="965">
        <v>0</v>
      </c>
      <c r="D32" s="965">
        <v>0</v>
      </c>
      <c r="E32" s="965">
        <v>0</v>
      </c>
      <c r="F32" s="965">
        <v>0</v>
      </c>
      <c r="G32" s="965">
        <v>0</v>
      </c>
      <c r="H32" s="965">
        <v>0</v>
      </c>
      <c r="I32" s="965">
        <v>0</v>
      </c>
      <c r="J32" s="965">
        <v>0</v>
      </c>
      <c r="K32" s="965">
        <v>0</v>
      </c>
      <c r="L32" s="965">
        <v>0</v>
      </c>
      <c r="M32" s="965">
        <v>0</v>
      </c>
      <c r="N32" s="965">
        <v>0</v>
      </c>
      <c r="O32" s="965">
        <v>0</v>
      </c>
      <c r="P32" s="965">
        <v>1</v>
      </c>
      <c r="Q32" s="965">
        <v>0</v>
      </c>
      <c r="R32" s="965">
        <f t="shared" ref="R32:R36" si="3">B32-H32-I32-N32-O32-P32-Q32</f>
        <v>0</v>
      </c>
      <c r="S32" s="656"/>
      <c r="T32" s="965">
        <v>0</v>
      </c>
    </row>
    <row r="33" spans="1:32" s="528" customFormat="1" ht="15" customHeight="1">
      <c r="A33" s="182" t="s">
        <v>40</v>
      </c>
      <c r="B33" s="965">
        <v>3</v>
      </c>
      <c r="C33" s="965">
        <v>0</v>
      </c>
      <c r="D33" s="965">
        <v>0</v>
      </c>
      <c r="E33" s="965">
        <v>0</v>
      </c>
      <c r="F33" s="965">
        <v>0</v>
      </c>
      <c r="G33" s="965">
        <v>0</v>
      </c>
      <c r="H33" s="965">
        <v>0</v>
      </c>
      <c r="I33" s="965">
        <v>0</v>
      </c>
      <c r="J33" s="965">
        <v>0</v>
      </c>
      <c r="K33" s="965">
        <v>0</v>
      </c>
      <c r="L33" s="965">
        <v>0</v>
      </c>
      <c r="M33" s="965">
        <v>0</v>
      </c>
      <c r="N33" s="965">
        <v>0</v>
      </c>
      <c r="O33" s="965">
        <v>0</v>
      </c>
      <c r="P33" s="965">
        <v>0</v>
      </c>
      <c r="Q33" s="965">
        <v>1</v>
      </c>
      <c r="R33" s="965">
        <f t="shared" si="3"/>
        <v>2</v>
      </c>
      <c r="S33" s="656"/>
      <c r="T33" s="965">
        <v>1</v>
      </c>
    </row>
    <row r="34" spans="1:32" s="528" customFormat="1" ht="15" customHeight="1">
      <c r="A34" s="182" t="s">
        <v>41</v>
      </c>
      <c r="B34" s="965">
        <v>4</v>
      </c>
      <c r="C34" s="965">
        <v>0</v>
      </c>
      <c r="D34" s="965">
        <v>1</v>
      </c>
      <c r="E34" s="965">
        <v>1</v>
      </c>
      <c r="F34" s="965">
        <v>0</v>
      </c>
      <c r="G34" s="965">
        <v>0</v>
      </c>
      <c r="H34" s="965">
        <v>1</v>
      </c>
      <c r="I34" s="965">
        <v>0</v>
      </c>
      <c r="J34" s="965">
        <v>0</v>
      </c>
      <c r="K34" s="965">
        <v>0</v>
      </c>
      <c r="L34" s="965">
        <v>0</v>
      </c>
      <c r="M34" s="965">
        <v>0</v>
      </c>
      <c r="N34" s="965">
        <v>0</v>
      </c>
      <c r="O34" s="965">
        <v>1</v>
      </c>
      <c r="P34" s="965">
        <v>0</v>
      </c>
      <c r="Q34" s="965">
        <v>0</v>
      </c>
      <c r="R34" s="965">
        <f t="shared" si="3"/>
        <v>2</v>
      </c>
      <c r="S34" s="656"/>
      <c r="T34" s="965">
        <v>2</v>
      </c>
    </row>
    <row r="35" spans="1:32" s="528" customFormat="1" ht="15" customHeight="1">
      <c r="A35" s="182" t="s">
        <v>100</v>
      </c>
      <c r="B35" s="965">
        <v>5</v>
      </c>
      <c r="C35" s="965">
        <v>0</v>
      </c>
      <c r="D35" s="965">
        <v>0</v>
      </c>
      <c r="E35" s="965">
        <v>0</v>
      </c>
      <c r="F35" s="965">
        <v>0</v>
      </c>
      <c r="G35" s="965">
        <v>1</v>
      </c>
      <c r="H35" s="965">
        <v>1</v>
      </c>
      <c r="I35" s="965">
        <v>0</v>
      </c>
      <c r="J35" s="965">
        <v>0</v>
      </c>
      <c r="K35" s="965">
        <v>0</v>
      </c>
      <c r="L35" s="965">
        <v>0</v>
      </c>
      <c r="M35" s="965">
        <v>0</v>
      </c>
      <c r="N35" s="965">
        <v>0</v>
      </c>
      <c r="O35" s="965">
        <v>0</v>
      </c>
      <c r="P35" s="965">
        <v>0</v>
      </c>
      <c r="Q35" s="965">
        <v>3</v>
      </c>
      <c r="R35" s="965">
        <f t="shared" si="3"/>
        <v>1</v>
      </c>
      <c r="S35" s="656"/>
      <c r="T35" s="965">
        <v>1</v>
      </c>
    </row>
    <row r="36" spans="1:32" s="528" customFormat="1" ht="15" customHeight="1">
      <c r="A36" s="182" t="s">
        <v>101</v>
      </c>
      <c r="B36" s="965">
        <v>2</v>
      </c>
      <c r="C36" s="965">
        <v>0</v>
      </c>
      <c r="D36" s="965">
        <v>0</v>
      </c>
      <c r="E36" s="965">
        <v>0</v>
      </c>
      <c r="F36" s="965">
        <v>0</v>
      </c>
      <c r="G36" s="965">
        <v>0</v>
      </c>
      <c r="H36" s="965">
        <v>2</v>
      </c>
      <c r="I36" s="965">
        <v>0</v>
      </c>
      <c r="J36" s="965">
        <v>0</v>
      </c>
      <c r="K36" s="965">
        <v>0</v>
      </c>
      <c r="L36" s="965">
        <v>0</v>
      </c>
      <c r="M36" s="965">
        <v>0</v>
      </c>
      <c r="N36" s="965">
        <v>0</v>
      </c>
      <c r="O36" s="965">
        <v>0</v>
      </c>
      <c r="P36" s="965">
        <v>0</v>
      </c>
      <c r="Q36" s="965">
        <v>0</v>
      </c>
      <c r="R36" s="965">
        <f t="shared" si="3"/>
        <v>0</v>
      </c>
      <c r="S36" s="656"/>
      <c r="T36" s="965">
        <v>0</v>
      </c>
    </row>
    <row r="37" spans="1:32" s="528" customFormat="1" ht="6" customHeight="1">
      <c r="A37" s="182"/>
      <c r="B37" s="191"/>
      <c r="C37" s="191"/>
      <c r="D37" s="191"/>
      <c r="E37" s="191"/>
      <c r="F37" s="191"/>
      <c r="G37" s="191"/>
      <c r="H37" s="191"/>
      <c r="I37" s="191"/>
      <c r="J37" s="191"/>
      <c r="K37" s="191"/>
      <c r="L37" s="191"/>
      <c r="M37" s="191"/>
      <c r="N37" s="191"/>
      <c r="O37" s="191"/>
      <c r="P37" s="191"/>
      <c r="Q37" s="191"/>
      <c r="R37" s="191"/>
      <c r="S37" s="191"/>
      <c r="T37" s="191"/>
    </row>
    <row r="38" spans="1:32" s="528" customFormat="1" ht="15" customHeight="1">
      <c r="A38" s="1089" t="s">
        <v>295</v>
      </c>
      <c r="B38" s="1089"/>
      <c r="C38" s="1089"/>
      <c r="D38" s="1089"/>
      <c r="E38" s="1089"/>
      <c r="F38" s="1089"/>
      <c r="G38" s="1089"/>
      <c r="H38" s="1089"/>
      <c r="I38" s="1089"/>
      <c r="J38" s="1089"/>
      <c r="K38" s="1089"/>
      <c r="L38" s="1089"/>
      <c r="M38" s="1089"/>
      <c r="N38" s="1089"/>
      <c r="O38" s="1089"/>
      <c r="P38" s="1089"/>
      <c r="Q38" s="1089"/>
      <c r="R38" s="897"/>
      <c r="S38" s="545"/>
      <c r="T38" s="545"/>
    </row>
    <row r="39" spans="1:32" s="528" customFormat="1" ht="15" customHeight="1">
      <c r="A39" s="1119" t="s">
        <v>297</v>
      </c>
      <c r="B39" s="1119"/>
      <c r="C39" s="1119"/>
      <c r="D39" s="1119"/>
      <c r="E39" s="1119"/>
      <c r="F39" s="1119"/>
      <c r="G39" s="1119"/>
      <c r="H39" s="1119"/>
      <c r="I39" s="1119"/>
      <c r="J39" s="1119"/>
      <c r="K39" s="1119"/>
      <c r="L39" s="1119"/>
      <c r="M39" s="1119"/>
      <c r="N39" s="1119"/>
      <c r="O39" s="1119"/>
      <c r="P39" s="1119"/>
      <c r="Q39" s="1119"/>
      <c r="R39" s="1119"/>
      <c r="S39" s="1119"/>
      <c r="T39" s="1119"/>
    </row>
    <row r="40" spans="1:32" s="528" customFormat="1" ht="6" customHeight="1">
      <c r="A40" s="545"/>
      <c r="B40" s="545"/>
      <c r="C40" s="545"/>
      <c r="D40" s="545"/>
      <c r="E40" s="545"/>
      <c r="F40" s="545"/>
      <c r="G40" s="545"/>
      <c r="H40" s="545"/>
      <c r="I40" s="545"/>
      <c r="J40" s="545"/>
      <c r="K40" s="545"/>
      <c r="L40" s="545"/>
      <c r="M40" s="545"/>
      <c r="N40" s="545"/>
      <c r="O40" s="545"/>
      <c r="P40" s="545"/>
      <c r="Q40" s="545"/>
      <c r="R40" s="545"/>
      <c r="S40" s="545"/>
      <c r="T40" s="545"/>
    </row>
    <row r="41" spans="1:32" s="528" customFormat="1" ht="15" customHeight="1">
      <c r="A41" s="539" t="s">
        <v>142</v>
      </c>
      <c r="B41" s="962">
        <v>178</v>
      </c>
      <c r="C41" s="962">
        <v>32</v>
      </c>
      <c r="D41" s="962">
        <v>15</v>
      </c>
      <c r="E41" s="962">
        <v>49</v>
      </c>
      <c r="F41" s="962">
        <v>4</v>
      </c>
      <c r="G41" s="962">
        <v>17</v>
      </c>
      <c r="H41" s="962">
        <v>84</v>
      </c>
      <c r="I41" s="962">
        <v>11</v>
      </c>
      <c r="J41" s="962">
        <v>3</v>
      </c>
      <c r="K41" s="962">
        <v>3</v>
      </c>
      <c r="L41" s="962">
        <v>8</v>
      </c>
      <c r="M41" s="962">
        <v>7</v>
      </c>
      <c r="N41" s="962">
        <v>0</v>
      </c>
      <c r="O41" s="962">
        <v>32</v>
      </c>
      <c r="P41" s="962">
        <v>7</v>
      </c>
      <c r="Q41" s="962">
        <v>13</v>
      </c>
      <c r="R41" s="962">
        <f>B41-H41-I41-N41-O41-P41-Q41</f>
        <v>31</v>
      </c>
      <c r="S41" s="963"/>
      <c r="T41" s="962">
        <v>32</v>
      </c>
      <c r="U41" s="780"/>
      <c r="V41" s="780"/>
      <c r="W41" s="780"/>
      <c r="X41" s="780"/>
      <c r="Y41" s="780"/>
      <c r="Z41" s="780"/>
      <c r="AA41" s="780"/>
      <c r="AB41" s="780"/>
      <c r="AC41" s="780"/>
      <c r="AD41" s="780"/>
      <c r="AE41" s="780"/>
      <c r="AF41" s="780"/>
    </row>
    <row r="42" spans="1:32" s="528" customFormat="1" ht="6" customHeight="1">
      <c r="A42" s="927"/>
      <c r="B42" s="964"/>
      <c r="C42" s="964"/>
      <c r="D42" s="964"/>
      <c r="E42" s="964"/>
      <c r="F42" s="964"/>
      <c r="G42" s="964"/>
      <c r="H42" s="964"/>
      <c r="I42" s="964"/>
      <c r="J42" s="964"/>
      <c r="K42" s="964"/>
      <c r="L42" s="964"/>
      <c r="M42" s="964"/>
      <c r="N42" s="964"/>
      <c r="O42" s="964"/>
      <c r="P42" s="964"/>
      <c r="Q42" s="964"/>
      <c r="R42" s="964"/>
      <c r="S42" s="963"/>
      <c r="T42" s="964"/>
    </row>
    <row r="43" spans="1:32" s="528" customFormat="1" ht="15" customHeight="1">
      <c r="A43" s="182" t="s">
        <v>42</v>
      </c>
      <c r="B43" s="965">
        <v>124</v>
      </c>
      <c r="C43" s="965">
        <v>23</v>
      </c>
      <c r="D43" s="965">
        <v>10</v>
      </c>
      <c r="E43" s="965">
        <v>35</v>
      </c>
      <c r="F43" s="965">
        <v>3</v>
      </c>
      <c r="G43" s="965">
        <v>9</v>
      </c>
      <c r="H43" s="965">
        <v>53</v>
      </c>
      <c r="I43" s="965">
        <v>11</v>
      </c>
      <c r="J43" s="965">
        <v>3</v>
      </c>
      <c r="K43" s="965">
        <v>3</v>
      </c>
      <c r="L43" s="965">
        <v>8</v>
      </c>
      <c r="M43" s="965">
        <v>7</v>
      </c>
      <c r="N43" s="965">
        <v>0</v>
      </c>
      <c r="O43" s="965">
        <v>28</v>
      </c>
      <c r="P43" s="965">
        <v>4</v>
      </c>
      <c r="Q43" s="965">
        <v>7</v>
      </c>
      <c r="R43" s="965">
        <f t="shared" ref="R43:R44" si="4">B43-H43-I43-N43-O43-P43-Q43</f>
        <v>21</v>
      </c>
      <c r="S43" s="963"/>
      <c r="T43" s="965">
        <v>27</v>
      </c>
    </row>
    <row r="44" spans="1:32" s="528" customFormat="1" ht="15" customHeight="1">
      <c r="A44" s="927" t="s">
        <v>43</v>
      </c>
      <c r="B44" s="965">
        <v>54</v>
      </c>
      <c r="C44" s="965">
        <v>9</v>
      </c>
      <c r="D44" s="965">
        <v>5</v>
      </c>
      <c r="E44" s="965">
        <v>14</v>
      </c>
      <c r="F44" s="965">
        <v>1</v>
      </c>
      <c r="G44" s="965">
        <v>8</v>
      </c>
      <c r="H44" s="965">
        <v>31</v>
      </c>
      <c r="I44" s="965">
        <v>0</v>
      </c>
      <c r="J44" s="965">
        <v>0</v>
      </c>
      <c r="K44" s="965">
        <v>0</v>
      </c>
      <c r="L44" s="965">
        <v>0</v>
      </c>
      <c r="M44" s="965">
        <v>0</v>
      </c>
      <c r="N44" s="965">
        <v>0</v>
      </c>
      <c r="O44" s="965">
        <v>4</v>
      </c>
      <c r="P44" s="965">
        <v>3</v>
      </c>
      <c r="Q44" s="965">
        <v>6</v>
      </c>
      <c r="R44" s="965">
        <f t="shared" si="4"/>
        <v>10</v>
      </c>
      <c r="S44" s="963"/>
      <c r="T44" s="965">
        <v>5</v>
      </c>
    </row>
    <row r="45" spans="1:32" s="528" customFormat="1" ht="6" customHeight="1">
      <c r="A45" s="927"/>
      <c r="B45" s="965"/>
      <c r="C45" s="965"/>
      <c r="D45" s="965"/>
      <c r="E45" s="965"/>
      <c r="F45" s="965"/>
      <c r="G45" s="965"/>
      <c r="H45" s="965"/>
      <c r="I45" s="965"/>
      <c r="J45" s="965"/>
      <c r="K45" s="965"/>
      <c r="L45" s="965"/>
      <c r="M45" s="965"/>
      <c r="N45" s="965"/>
      <c r="O45" s="965"/>
      <c r="P45" s="965"/>
      <c r="Q45" s="965"/>
      <c r="R45" s="965"/>
      <c r="S45" s="963"/>
      <c r="T45" s="965"/>
    </row>
    <row r="46" spans="1:32" s="528" customFormat="1" ht="15" customHeight="1">
      <c r="A46" s="182" t="s">
        <v>31</v>
      </c>
      <c r="B46" s="965">
        <v>12</v>
      </c>
      <c r="C46" s="965">
        <v>2</v>
      </c>
      <c r="D46" s="965">
        <v>0</v>
      </c>
      <c r="E46" s="965">
        <v>2</v>
      </c>
      <c r="F46" s="965">
        <v>0</v>
      </c>
      <c r="G46" s="965">
        <v>0</v>
      </c>
      <c r="H46" s="965">
        <v>2</v>
      </c>
      <c r="I46" s="965">
        <v>0</v>
      </c>
      <c r="J46" s="965">
        <v>0</v>
      </c>
      <c r="K46" s="965">
        <v>0</v>
      </c>
      <c r="L46" s="965">
        <v>0</v>
      </c>
      <c r="M46" s="965">
        <v>0</v>
      </c>
      <c r="N46" s="965">
        <v>0</v>
      </c>
      <c r="O46" s="965">
        <v>3</v>
      </c>
      <c r="P46" s="965">
        <v>5</v>
      </c>
      <c r="Q46" s="965">
        <v>0</v>
      </c>
      <c r="R46" s="965">
        <f t="shared" ref="R46:R50" si="5">B46-H46-I46-N46-O46-P46-Q46</f>
        <v>2</v>
      </c>
      <c r="S46" s="963"/>
      <c r="T46" s="965">
        <v>0</v>
      </c>
    </row>
    <row r="47" spans="1:32" s="528" customFormat="1" ht="15" customHeight="1">
      <c r="A47" s="182" t="s">
        <v>40</v>
      </c>
      <c r="B47" s="965">
        <v>26</v>
      </c>
      <c r="C47" s="965">
        <v>4</v>
      </c>
      <c r="D47" s="965">
        <v>0</v>
      </c>
      <c r="E47" s="965">
        <v>4</v>
      </c>
      <c r="F47" s="965">
        <v>1</v>
      </c>
      <c r="G47" s="965">
        <v>4</v>
      </c>
      <c r="H47" s="965">
        <v>10</v>
      </c>
      <c r="I47" s="965">
        <v>2</v>
      </c>
      <c r="J47" s="965">
        <v>0</v>
      </c>
      <c r="K47" s="965">
        <v>0</v>
      </c>
      <c r="L47" s="965">
        <v>2</v>
      </c>
      <c r="M47" s="965">
        <v>2</v>
      </c>
      <c r="N47" s="965">
        <v>0</v>
      </c>
      <c r="O47" s="965">
        <v>8</v>
      </c>
      <c r="P47" s="965">
        <v>0</v>
      </c>
      <c r="Q47" s="965">
        <v>2</v>
      </c>
      <c r="R47" s="965">
        <f t="shared" si="5"/>
        <v>4</v>
      </c>
      <c r="S47" s="963"/>
      <c r="T47" s="965">
        <v>4</v>
      </c>
    </row>
    <row r="48" spans="1:32" s="528" customFormat="1" ht="15" customHeight="1">
      <c r="A48" s="182" t="s">
        <v>41</v>
      </c>
      <c r="B48" s="965">
        <v>50</v>
      </c>
      <c r="C48" s="965">
        <v>15</v>
      </c>
      <c r="D48" s="965">
        <v>6</v>
      </c>
      <c r="E48" s="965">
        <v>22</v>
      </c>
      <c r="F48" s="965">
        <v>1</v>
      </c>
      <c r="G48" s="965">
        <v>3</v>
      </c>
      <c r="H48" s="965">
        <v>28</v>
      </c>
      <c r="I48" s="965">
        <v>3</v>
      </c>
      <c r="J48" s="965">
        <v>1</v>
      </c>
      <c r="K48" s="965">
        <v>1</v>
      </c>
      <c r="L48" s="965">
        <v>2</v>
      </c>
      <c r="M48" s="965">
        <v>2</v>
      </c>
      <c r="N48" s="965">
        <v>0</v>
      </c>
      <c r="O48" s="965">
        <v>8</v>
      </c>
      <c r="P48" s="965">
        <v>1</v>
      </c>
      <c r="Q48" s="965">
        <v>5</v>
      </c>
      <c r="R48" s="965">
        <f t="shared" si="5"/>
        <v>5</v>
      </c>
      <c r="S48" s="963"/>
      <c r="T48" s="965">
        <v>10</v>
      </c>
    </row>
    <row r="49" spans="1:20" s="528" customFormat="1" ht="15" customHeight="1">
      <c r="A49" s="182" t="s">
        <v>100</v>
      </c>
      <c r="B49" s="965">
        <v>52</v>
      </c>
      <c r="C49" s="965">
        <v>4</v>
      </c>
      <c r="D49" s="965">
        <v>5</v>
      </c>
      <c r="E49" s="965">
        <v>10</v>
      </c>
      <c r="F49" s="965">
        <v>0</v>
      </c>
      <c r="G49" s="965">
        <v>4</v>
      </c>
      <c r="H49" s="965">
        <v>19</v>
      </c>
      <c r="I49" s="965">
        <v>2</v>
      </c>
      <c r="J49" s="965">
        <v>1</v>
      </c>
      <c r="K49" s="965">
        <v>1</v>
      </c>
      <c r="L49" s="965">
        <v>1</v>
      </c>
      <c r="M49" s="965">
        <v>1</v>
      </c>
      <c r="N49" s="965">
        <v>0</v>
      </c>
      <c r="O49" s="965">
        <v>11</v>
      </c>
      <c r="P49" s="965">
        <v>1</v>
      </c>
      <c r="Q49" s="965">
        <v>6</v>
      </c>
      <c r="R49" s="965">
        <f t="shared" si="5"/>
        <v>13</v>
      </c>
      <c r="S49" s="963"/>
      <c r="T49" s="965">
        <v>8</v>
      </c>
    </row>
    <row r="50" spans="1:20" s="528" customFormat="1" ht="15" customHeight="1">
      <c r="A50" s="182" t="s">
        <v>101</v>
      </c>
      <c r="B50" s="965">
        <v>38</v>
      </c>
      <c r="C50" s="965">
        <v>7</v>
      </c>
      <c r="D50" s="965">
        <v>4</v>
      </c>
      <c r="E50" s="965">
        <v>11</v>
      </c>
      <c r="F50" s="965">
        <v>2</v>
      </c>
      <c r="G50" s="965">
        <v>6</v>
      </c>
      <c r="H50" s="965">
        <v>25</v>
      </c>
      <c r="I50" s="965">
        <v>4</v>
      </c>
      <c r="J50" s="965">
        <v>1</v>
      </c>
      <c r="K50" s="965">
        <v>1</v>
      </c>
      <c r="L50" s="965">
        <v>3</v>
      </c>
      <c r="M50" s="965">
        <v>2</v>
      </c>
      <c r="N50" s="965">
        <v>0</v>
      </c>
      <c r="O50" s="965">
        <v>2</v>
      </c>
      <c r="P50" s="965">
        <v>0</v>
      </c>
      <c r="Q50" s="965">
        <v>0</v>
      </c>
      <c r="R50" s="965">
        <f t="shared" si="5"/>
        <v>7</v>
      </c>
      <c r="S50" s="963"/>
      <c r="T50" s="965">
        <v>10</v>
      </c>
    </row>
    <row r="51" spans="1:20" s="528" customFormat="1" ht="6" customHeight="1">
      <c r="A51" s="927"/>
      <c r="B51" s="965"/>
      <c r="C51" s="965"/>
      <c r="D51" s="965"/>
      <c r="E51" s="965"/>
      <c r="F51" s="965"/>
      <c r="G51" s="965"/>
      <c r="H51" s="965"/>
      <c r="I51" s="965"/>
      <c r="J51" s="965"/>
      <c r="K51" s="965"/>
      <c r="L51" s="965"/>
      <c r="M51" s="965"/>
      <c r="N51" s="965"/>
      <c r="O51" s="965"/>
      <c r="P51" s="965"/>
      <c r="Q51" s="965"/>
      <c r="R51" s="965"/>
      <c r="S51" s="963"/>
      <c r="T51" s="965"/>
    </row>
    <row r="52" spans="1:20" s="528" customFormat="1" ht="15" customHeight="1">
      <c r="A52" s="929" t="s">
        <v>42</v>
      </c>
      <c r="B52" s="965"/>
      <c r="C52" s="965"/>
      <c r="D52" s="965"/>
      <c r="E52" s="965"/>
      <c r="F52" s="965"/>
      <c r="G52" s="965"/>
      <c r="H52" s="965"/>
      <c r="I52" s="965"/>
      <c r="J52" s="965"/>
      <c r="K52" s="965"/>
      <c r="L52" s="965"/>
      <c r="M52" s="965"/>
      <c r="N52" s="965"/>
      <c r="O52" s="965"/>
      <c r="P52" s="965"/>
      <c r="Q52" s="965"/>
      <c r="R52" s="965"/>
      <c r="S52" s="963"/>
      <c r="T52" s="965"/>
    </row>
    <row r="53" spans="1:20" s="528" customFormat="1" ht="15" customHeight="1">
      <c r="A53" s="182" t="s">
        <v>31</v>
      </c>
      <c r="B53" s="965">
        <v>10</v>
      </c>
      <c r="C53" s="965">
        <v>2</v>
      </c>
      <c r="D53" s="965">
        <v>0</v>
      </c>
      <c r="E53" s="965">
        <v>2</v>
      </c>
      <c r="F53" s="965">
        <v>0</v>
      </c>
      <c r="G53" s="965">
        <v>0</v>
      </c>
      <c r="H53" s="965">
        <v>2</v>
      </c>
      <c r="I53" s="965">
        <v>0</v>
      </c>
      <c r="J53" s="965">
        <v>0</v>
      </c>
      <c r="K53" s="965">
        <v>0</v>
      </c>
      <c r="L53" s="965">
        <v>0</v>
      </c>
      <c r="M53" s="965">
        <v>0</v>
      </c>
      <c r="N53" s="965">
        <v>0</v>
      </c>
      <c r="O53" s="965">
        <v>3</v>
      </c>
      <c r="P53" s="965">
        <v>3</v>
      </c>
      <c r="Q53" s="965">
        <v>0</v>
      </c>
      <c r="R53" s="965">
        <f t="shared" ref="R53:R57" si="6">B53-H53-I53-N53-O53-P53-Q53</f>
        <v>2</v>
      </c>
      <c r="S53" s="963"/>
      <c r="T53" s="965">
        <v>0</v>
      </c>
    </row>
    <row r="54" spans="1:20" s="528" customFormat="1" ht="15" customHeight="1">
      <c r="A54" s="182" t="s">
        <v>40</v>
      </c>
      <c r="B54" s="965">
        <v>18</v>
      </c>
      <c r="C54" s="965">
        <v>3</v>
      </c>
      <c r="D54" s="965">
        <v>0</v>
      </c>
      <c r="E54" s="965">
        <v>3</v>
      </c>
      <c r="F54" s="965">
        <v>1</v>
      </c>
      <c r="G54" s="965">
        <v>1</v>
      </c>
      <c r="H54" s="965">
        <v>6</v>
      </c>
      <c r="I54" s="965">
        <v>2</v>
      </c>
      <c r="J54" s="965">
        <v>0</v>
      </c>
      <c r="K54" s="965">
        <v>0</v>
      </c>
      <c r="L54" s="965">
        <v>2</v>
      </c>
      <c r="M54" s="965">
        <v>2</v>
      </c>
      <c r="N54" s="965">
        <v>0</v>
      </c>
      <c r="O54" s="965">
        <v>8</v>
      </c>
      <c r="P54" s="965">
        <v>0</v>
      </c>
      <c r="Q54" s="965">
        <v>1</v>
      </c>
      <c r="R54" s="965">
        <f t="shared" si="6"/>
        <v>1</v>
      </c>
      <c r="S54" s="963"/>
      <c r="T54" s="965">
        <v>3</v>
      </c>
    </row>
    <row r="55" spans="1:20" s="528" customFormat="1" ht="15" customHeight="1">
      <c r="A55" s="182" t="s">
        <v>41</v>
      </c>
      <c r="B55" s="965">
        <v>35</v>
      </c>
      <c r="C55" s="965">
        <v>11</v>
      </c>
      <c r="D55" s="965">
        <v>5</v>
      </c>
      <c r="E55" s="965">
        <v>17</v>
      </c>
      <c r="F55" s="965">
        <v>1</v>
      </c>
      <c r="G55" s="965">
        <v>2</v>
      </c>
      <c r="H55" s="965">
        <v>22</v>
      </c>
      <c r="I55" s="965">
        <v>3</v>
      </c>
      <c r="J55" s="965">
        <v>1</v>
      </c>
      <c r="K55" s="965">
        <v>1</v>
      </c>
      <c r="L55" s="965">
        <v>2</v>
      </c>
      <c r="M55" s="965">
        <v>2</v>
      </c>
      <c r="N55" s="965">
        <v>0</v>
      </c>
      <c r="O55" s="965">
        <v>6</v>
      </c>
      <c r="P55" s="965">
        <v>0</v>
      </c>
      <c r="Q55" s="965">
        <v>3</v>
      </c>
      <c r="R55" s="965">
        <f t="shared" si="6"/>
        <v>1</v>
      </c>
      <c r="S55" s="963"/>
      <c r="T55" s="965">
        <v>9</v>
      </c>
    </row>
    <row r="56" spans="1:20" s="528" customFormat="1" ht="15" customHeight="1">
      <c r="A56" s="182" t="s">
        <v>100</v>
      </c>
      <c r="B56" s="965">
        <v>36</v>
      </c>
      <c r="C56" s="965">
        <v>2</v>
      </c>
      <c r="D56" s="965">
        <v>3</v>
      </c>
      <c r="E56" s="965">
        <v>6</v>
      </c>
      <c r="F56" s="965">
        <v>0</v>
      </c>
      <c r="G56" s="965">
        <v>2</v>
      </c>
      <c r="H56" s="965">
        <v>9</v>
      </c>
      <c r="I56" s="965">
        <v>2</v>
      </c>
      <c r="J56" s="965">
        <v>1</v>
      </c>
      <c r="K56" s="965">
        <v>1</v>
      </c>
      <c r="L56" s="965">
        <v>1</v>
      </c>
      <c r="M56" s="965">
        <v>1</v>
      </c>
      <c r="N56" s="965">
        <v>0</v>
      </c>
      <c r="O56" s="965">
        <v>10</v>
      </c>
      <c r="P56" s="965">
        <v>1</v>
      </c>
      <c r="Q56" s="965">
        <v>3</v>
      </c>
      <c r="R56" s="965">
        <f t="shared" si="6"/>
        <v>11</v>
      </c>
      <c r="S56" s="963"/>
      <c r="T56" s="965">
        <v>5</v>
      </c>
    </row>
    <row r="57" spans="1:20" s="528" customFormat="1" ht="15" customHeight="1">
      <c r="A57" s="182" t="s">
        <v>101</v>
      </c>
      <c r="B57" s="965">
        <v>25</v>
      </c>
      <c r="C57" s="965">
        <v>5</v>
      </c>
      <c r="D57" s="965">
        <v>2</v>
      </c>
      <c r="E57" s="965">
        <v>7</v>
      </c>
      <c r="F57" s="965">
        <v>1</v>
      </c>
      <c r="G57" s="965">
        <v>4</v>
      </c>
      <c r="H57" s="965">
        <v>14</v>
      </c>
      <c r="I57" s="965">
        <v>4</v>
      </c>
      <c r="J57" s="965">
        <v>1</v>
      </c>
      <c r="K57" s="965">
        <v>1</v>
      </c>
      <c r="L57" s="965">
        <v>3</v>
      </c>
      <c r="M57" s="965">
        <v>2</v>
      </c>
      <c r="N57" s="965">
        <v>0</v>
      </c>
      <c r="O57" s="965">
        <v>1</v>
      </c>
      <c r="P57" s="965">
        <v>0</v>
      </c>
      <c r="Q57" s="965">
        <v>0</v>
      </c>
      <c r="R57" s="965">
        <f t="shared" si="6"/>
        <v>6</v>
      </c>
      <c r="S57" s="963"/>
      <c r="T57" s="965">
        <v>10</v>
      </c>
    </row>
    <row r="58" spans="1:20" s="528" customFormat="1" ht="6" customHeight="1">
      <c r="A58" s="927"/>
      <c r="B58" s="965"/>
      <c r="C58" s="965"/>
      <c r="D58" s="965"/>
      <c r="E58" s="965"/>
      <c r="F58" s="965"/>
      <c r="G58" s="965"/>
      <c r="H58" s="965"/>
      <c r="I58" s="965"/>
      <c r="J58" s="965"/>
      <c r="K58" s="965"/>
      <c r="L58" s="965"/>
      <c r="M58" s="965"/>
      <c r="N58" s="965"/>
      <c r="O58" s="965"/>
      <c r="P58" s="965"/>
      <c r="Q58" s="965"/>
      <c r="R58" s="965"/>
      <c r="S58" s="963"/>
      <c r="T58" s="965"/>
    </row>
    <row r="59" spans="1:20" s="528" customFormat="1" ht="15" customHeight="1">
      <c r="A59" s="929" t="s">
        <v>43</v>
      </c>
      <c r="B59" s="965"/>
      <c r="C59" s="965"/>
      <c r="D59" s="965"/>
      <c r="E59" s="965"/>
      <c r="F59" s="965"/>
      <c r="G59" s="965"/>
      <c r="H59" s="965"/>
      <c r="I59" s="965"/>
      <c r="J59" s="965"/>
      <c r="K59" s="965"/>
      <c r="L59" s="965"/>
      <c r="M59" s="965"/>
      <c r="N59" s="965"/>
      <c r="O59" s="965"/>
      <c r="P59" s="965"/>
      <c r="Q59" s="965"/>
      <c r="R59" s="965"/>
      <c r="S59" s="963"/>
      <c r="T59" s="965"/>
    </row>
    <row r="60" spans="1:20" s="528" customFormat="1" ht="15" customHeight="1">
      <c r="A60" s="182" t="s">
        <v>31</v>
      </c>
      <c r="B60" s="965">
        <v>2</v>
      </c>
      <c r="C60" s="965">
        <v>0</v>
      </c>
      <c r="D60" s="965">
        <v>0</v>
      </c>
      <c r="E60" s="965">
        <v>0</v>
      </c>
      <c r="F60" s="965">
        <v>0</v>
      </c>
      <c r="G60" s="965">
        <v>0</v>
      </c>
      <c r="H60" s="965">
        <v>0</v>
      </c>
      <c r="I60" s="965">
        <v>0</v>
      </c>
      <c r="J60" s="965">
        <v>0</v>
      </c>
      <c r="K60" s="965">
        <v>0</v>
      </c>
      <c r="L60" s="965">
        <v>0</v>
      </c>
      <c r="M60" s="965">
        <v>0</v>
      </c>
      <c r="N60" s="965">
        <v>0</v>
      </c>
      <c r="O60" s="965">
        <v>0</v>
      </c>
      <c r="P60" s="965">
        <v>2</v>
      </c>
      <c r="Q60" s="965">
        <v>0</v>
      </c>
      <c r="R60" s="965">
        <f>B60-H60-I60-N60-O60-P60-Q60</f>
        <v>0</v>
      </c>
      <c r="S60" s="963"/>
      <c r="T60" s="965">
        <v>0</v>
      </c>
    </row>
    <row r="61" spans="1:20" s="528" customFormat="1" ht="15" customHeight="1">
      <c r="A61" s="182" t="s">
        <v>40</v>
      </c>
      <c r="B61" s="965">
        <v>8</v>
      </c>
      <c r="C61" s="965">
        <v>1</v>
      </c>
      <c r="D61" s="965">
        <v>0</v>
      </c>
      <c r="E61" s="965">
        <v>1</v>
      </c>
      <c r="F61" s="965">
        <v>0</v>
      </c>
      <c r="G61" s="965">
        <v>3</v>
      </c>
      <c r="H61" s="965">
        <v>4</v>
      </c>
      <c r="I61" s="965">
        <v>0</v>
      </c>
      <c r="J61" s="965">
        <v>0</v>
      </c>
      <c r="K61" s="965">
        <v>0</v>
      </c>
      <c r="L61" s="965">
        <v>0</v>
      </c>
      <c r="M61" s="965">
        <v>0</v>
      </c>
      <c r="N61" s="965">
        <v>0</v>
      </c>
      <c r="O61" s="965">
        <v>0</v>
      </c>
      <c r="P61" s="965">
        <v>0</v>
      </c>
      <c r="Q61" s="965">
        <v>1</v>
      </c>
      <c r="R61" s="965">
        <f t="shared" ref="R61:R64" si="7">B61-H61-I61-N61-O61-P61-Q61</f>
        <v>3</v>
      </c>
      <c r="S61" s="963"/>
      <c r="T61" s="965">
        <v>1</v>
      </c>
    </row>
    <row r="62" spans="1:20" s="528" customFormat="1" ht="15" customHeight="1">
      <c r="A62" s="182" t="s">
        <v>41</v>
      </c>
      <c r="B62" s="965">
        <v>15</v>
      </c>
      <c r="C62" s="965">
        <v>4</v>
      </c>
      <c r="D62" s="965">
        <v>1</v>
      </c>
      <c r="E62" s="965">
        <v>5</v>
      </c>
      <c r="F62" s="965">
        <v>0</v>
      </c>
      <c r="G62" s="965">
        <v>1</v>
      </c>
      <c r="H62" s="965">
        <v>6</v>
      </c>
      <c r="I62" s="965">
        <v>0</v>
      </c>
      <c r="J62" s="965">
        <v>0</v>
      </c>
      <c r="K62" s="965">
        <v>0</v>
      </c>
      <c r="L62" s="965">
        <v>0</v>
      </c>
      <c r="M62" s="965">
        <v>0</v>
      </c>
      <c r="N62" s="965">
        <v>0</v>
      </c>
      <c r="O62" s="965">
        <v>2</v>
      </c>
      <c r="P62" s="965">
        <v>1</v>
      </c>
      <c r="Q62" s="965">
        <v>2</v>
      </c>
      <c r="R62" s="965">
        <f t="shared" si="7"/>
        <v>4</v>
      </c>
      <c r="S62" s="963"/>
      <c r="T62" s="965">
        <v>1</v>
      </c>
    </row>
    <row r="63" spans="1:20" s="528" customFormat="1" ht="15" customHeight="1">
      <c r="A63" s="182" t="s">
        <v>100</v>
      </c>
      <c r="B63" s="965">
        <v>16</v>
      </c>
      <c r="C63" s="965">
        <v>2</v>
      </c>
      <c r="D63" s="965">
        <v>2</v>
      </c>
      <c r="E63" s="965">
        <v>4</v>
      </c>
      <c r="F63" s="965">
        <v>0</v>
      </c>
      <c r="G63" s="965">
        <v>2</v>
      </c>
      <c r="H63" s="965">
        <v>10</v>
      </c>
      <c r="I63" s="965">
        <v>0</v>
      </c>
      <c r="J63" s="965">
        <v>0</v>
      </c>
      <c r="K63" s="965">
        <v>0</v>
      </c>
      <c r="L63" s="965">
        <v>0</v>
      </c>
      <c r="M63" s="965">
        <v>0</v>
      </c>
      <c r="N63" s="965">
        <v>0</v>
      </c>
      <c r="O63" s="965">
        <v>1</v>
      </c>
      <c r="P63" s="965">
        <v>0</v>
      </c>
      <c r="Q63" s="965">
        <v>3</v>
      </c>
      <c r="R63" s="965">
        <f t="shared" si="7"/>
        <v>2</v>
      </c>
      <c r="S63" s="963"/>
      <c r="T63" s="965">
        <v>3</v>
      </c>
    </row>
    <row r="64" spans="1:20" s="528" customFormat="1" ht="15" customHeight="1">
      <c r="A64" s="182" t="s">
        <v>101</v>
      </c>
      <c r="B64" s="965">
        <v>13</v>
      </c>
      <c r="C64" s="965">
        <v>2</v>
      </c>
      <c r="D64" s="965">
        <v>2</v>
      </c>
      <c r="E64" s="965">
        <v>4</v>
      </c>
      <c r="F64" s="965">
        <v>1</v>
      </c>
      <c r="G64" s="965">
        <v>2</v>
      </c>
      <c r="H64" s="965">
        <v>11</v>
      </c>
      <c r="I64" s="965">
        <v>0</v>
      </c>
      <c r="J64" s="965">
        <v>0</v>
      </c>
      <c r="K64" s="965">
        <v>0</v>
      </c>
      <c r="L64" s="965">
        <v>0</v>
      </c>
      <c r="M64" s="965">
        <v>0</v>
      </c>
      <c r="N64" s="965">
        <v>0</v>
      </c>
      <c r="O64" s="965">
        <v>1</v>
      </c>
      <c r="P64" s="965">
        <v>0</v>
      </c>
      <c r="Q64" s="965">
        <v>0</v>
      </c>
      <c r="R64" s="965">
        <f t="shared" si="7"/>
        <v>1</v>
      </c>
      <c r="S64" s="963"/>
      <c r="T64" s="965">
        <v>0</v>
      </c>
    </row>
    <row r="65" spans="1:20" s="529" customFormat="1" ht="6" customHeight="1" thickBot="1">
      <c r="A65" s="550"/>
      <c r="B65" s="548"/>
      <c r="C65" s="548"/>
      <c r="D65" s="548"/>
      <c r="E65" s="548"/>
      <c r="F65" s="548"/>
      <c r="G65" s="548"/>
      <c r="H65" s="548"/>
      <c r="I65" s="548"/>
      <c r="J65" s="548"/>
      <c r="K65" s="548"/>
      <c r="L65" s="548"/>
      <c r="M65" s="548"/>
      <c r="N65" s="548"/>
      <c r="O65" s="548"/>
      <c r="P65" s="548"/>
      <c r="Q65" s="548"/>
      <c r="R65" s="548"/>
      <c r="S65" s="548"/>
      <c r="T65" s="548"/>
    </row>
    <row r="66" spans="1:20" s="529" customFormat="1" ht="12.75" customHeight="1">
      <c r="A66" s="542"/>
      <c r="B66" s="546"/>
      <c r="C66" s="546"/>
      <c r="D66" s="546"/>
      <c r="E66" s="546"/>
      <c r="F66" s="546"/>
      <c r="G66" s="546"/>
      <c r="H66" s="546"/>
      <c r="I66" s="546"/>
      <c r="J66" s="546"/>
      <c r="K66" s="546"/>
      <c r="L66" s="546"/>
      <c r="M66" s="546"/>
      <c r="N66" s="546"/>
      <c r="O66" s="546"/>
      <c r="P66" s="546"/>
      <c r="Q66" s="546"/>
      <c r="R66" s="546"/>
      <c r="S66" s="546"/>
    </row>
    <row r="67" spans="1:20" s="555" customFormat="1" ht="11.25" customHeight="1">
      <c r="A67" s="554" t="s">
        <v>195</v>
      </c>
      <c r="B67" s="543"/>
      <c r="C67" s="543"/>
      <c r="D67" s="543"/>
      <c r="E67" s="543"/>
      <c r="F67" s="543"/>
      <c r="G67" s="543"/>
      <c r="H67" s="543"/>
      <c r="I67" s="543"/>
      <c r="J67" s="543"/>
      <c r="K67" s="543"/>
      <c r="L67" s="543"/>
      <c r="M67" s="543"/>
      <c r="N67" s="543"/>
      <c r="O67" s="543"/>
      <c r="P67" s="543"/>
      <c r="Q67" s="543"/>
      <c r="R67" s="543"/>
      <c r="S67" s="543"/>
    </row>
    <row r="68" spans="1:20" s="555" customFormat="1" ht="11.25" customHeight="1">
      <c r="A68" s="1105" t="s">
        <v>579</v>
      </c>
      <c r="B68" s="1105"/>
      <c r="C68" s="1105"/>
      <c r="D68" s="1105"/>
      <c r="E68" s="1105"/>
      <c r="F68" s="1105"/>
      <c r="G68" s="1105"/>
      <c r="H68" s="1105"/>
      <c r="I68" s="1105"/>
      <c r="J68" s="1105"/>
      <c r="K68" s="1105"/>
      <c r="L68" s="1105"/>
      <c r="M68" s="1105"/>
      <c r="N68" s="1105"/>
      <c r="O68" s="1105"/>
      <c r="P68" s="1105"/>
      <c r="Q68" s="1105"/>
      <c r="R68" s="1105"/>
      <c r="S68" s="726"/>
      <c r="T68" s="726"/>
    </row>
    <row r="69" spans="1:20" s="555" customFormat="1" ht="11.25" customHeight="1">
      <c r="A69" s="1106" t="s">
        <v>580</v>
      </c>
      <c r="B69" s="1106"/>
      <c r="C69" s="1106"/>
      <c r="D69" s="1106"/>
      <c r="E69" s="1106"/>
      <c r="F69" s="1106"/>
      <c r="G69" s="1106"/>
      <c r="H69" s="1106"/>
      <c r="I69" s="1106"/>
      <c r="J69" s="1106"/>
      <c r="K69" s="1106"/>
      <c r="L69" s="1106"/>
      <c r="M69" s="1106"/>
      <c r="N69" s="1106"/>
      <c r="O69" s="1106"/>
      <c r="P69" s="1106"/>
      <c r="Q69" s="1106"/>
      <c r="R69" s="1106"/>
      <c r="S69" s="543"/>
      <c r="T69" s="725"/>
    </row>
    <row r="70" spans="1:20" s="738" customFormat="1">
      <c r="A70" s="1117" t="s">
        <v>581</v>
      </c>
      <c r="B70" s="1117"/>
      <c r="C70" s="1117"/>
      <c r="D70" s="1117"/>
      <c r="E70" s="1117"/>
      <c r="F70" s="1117"/>
      <c r="G70" s="1117"/>
      <c r="H70" s="1117"/>
      <c r="I70" s="1117"/>
      <c r="J70" s="1117"/>
      <c r="K70" s="1117"/>
      <c r="L70" s="1117"/>
      <c r="M70" s="1117"/>
      <c r="N70" s="1117"/>
      <c r="O70" s="1117"/>
      <c r="P70" s="1117"/>
      <c r="Q70" s="1117"/>
      <c r="R70" s="1117"/>
      <c r="S70" s="737"/>
      <c r="T70" s="737"/>
    </row>
    <row r="71" spans="1:20" s="555" customFormat="1">
      <c r="A71" s="1104" t="s">
        <v>587</v>
      </c>
      <c r="B71" s="1104"/>
      <c r="C71" s="1104"/>
      <c r="D71" s="1104"/>
      <c r="E71" s="1104"/>
      <c r="F71" s="1104"/>
      <c r="G71" s="1104"/>
      <c r="H71" s="1104"/>
      <c r="I71" s="1104"/>
      <c r="J71" s="1104"/>
      <c r="K71" s="1104"/>
      <c r="L71" s="1104"/>
      <c r="M71" s="1104"/>
      <c r="N71" s="1104"/>
      <c r="O71" s="1104"/>
      <c r="P71" s="1104"/>
      <c r="Q71" s="1104"/>
      <c r="R71" s="1104"/>
      <c r="S71" s="736"/>
      <c r="T71" s="726"/>
    </row>
    <row r="72" spans="1:20" s="555" customFormat="1">
      <c r="A72" s="1009" t="s">
        <v>582</v>
      </c>
      <c r="B72" s="1009"/>
      <c r="C72" s="1009"/>
      <c r="D72" s="1009"/>
      <c r="E72" s="1009"/>
      <c r="F72" s="1009"/>
      <c r="G72" s="1009"/>
      <c r="H72" s="1009"/>
      <c r="I72" s="1009"/>
      <c r="J72" s="1009"/>
      <c r="K72" s="1009"/>
      <c r="L72" s="1009"/>
      <c r="M72" s="1009"/>
      <c r="N72" s="1009"/>
      <c r="O72" s="1009"/>
      <c r="P72" s="1009"/>
      <c r="Q72" s="1009"/>
      <c r="R72" s="1009"/>
      <c r="S72" s="726"/>
      <c r="T72" s="726"/>
    </row>
    <row r="73" spans="1:20" s="907" customFormat="1">
      <c r="A73" s="1009"/>
      <c r="B73" s="1009"/>
      <c r="C73" s="1009"/>
      <c r="D73" s="1009"/>
      <c r="E73" s="1009"/>
      <c r="F73" s="1009"/>
      <c r="G73" s="1009"/>
      <c r="H73" s="1009"/>
      <c r="I73" s="1009"/>
      <c r="J73" s="1009"/>
      <c r="K73" s="1009"/>
      <c r="L73" s="1009"/>
      <c r="M73" s="1009"/>
      <c r="N73" s="1009"/>
      <c r="O73" s="1009"/>
      <c r="P73" s="1009"/>
      <c r="Q73" s="1009"/>
      <c r="R73" s="1009"/>
      <c r="S73" s="726"/>
      <c r="T73" s="726"/>
    </row>
    <row r="74" spans="1:20" s="555" customFormat="1" ht="11.25" customHeight="1">
      <c r="A74" s="1105" t="s">
        <v>583</v>
      </c>
      <c r="B74" s="1105"/>
      <c r="C74" s="1105"/>
      <c r="D74" s="1105"/>
      <c r="E74" s="1105"/>
      <c r="F74" s="1105"/>
      <c r="G74" s="1105"/>
      <c r="H74" s="1105"/>
      <c r="I74" s="1105"/>
      <c r="J74" s="1105"/>
      <c r="K74" s="1105"/>
      <c r="L74" s="1105"/>
      <c r="M74" s="1105"/>
      <c r="N74" s="1105"/>
      <c r="O74" s="1105"/>
      <c r="P74" s="1105"/>
      <c r="Q74" s="1105"/>
      <c r="R74" s="1105"/>
      <c r="S74" s="726"/>
      <c r="T74" s="726"/>
    </row>
    <row r="75" spans="1:20" s="555" customFormat="1" ht="11.25" customHeight="1">
      <c r="A75" s="1106" t="s">
        <v>584</v>
      </c>
      <c r="B75" s="1106"/>
      <c r="C75" s="1106"/>
      <c r="D75" s="1106"/>
      <c r="E75" s="1106"/>
      <c r="F75" s="1106"/>
      <c r="G75" s="1106"/>
      <c r="H75" s="1106"/>
      <c r="I75" s="1106"/>
      <c r="J75" s="1106"/>
      <c r="K75" s="1106"/>
      <c r="L75" s="1106"/>
      <c r="M75" s="1106"/>
      <c r="N75" s="1106"/>
      <c r="O75" s="1106"/>
      <c r="P75" s="1106"/>
      <c r="Q75" s="1106"/>
      <c r="R75" s="1106"/>
      <c r="S75" s="543"/>
      <c r="T75" s="725"/>
    </row>
    <row r="76" spans="1:20" s="555" customFormat="1">
      <c r="A76" s="1105" t="s">
        <v>585</v>
      </c>
      <c r="B76" s="1105"/>
      <c r="C76" s="1105"/>
      <c r="D76" s="1105"/>
      <c r="E76" s="1105"/>
      <c r="F76" s="1105"/>
      <c r="G76" s="1105"/>
      <c r="H76" s="1105"/>
      <c r="I76" s="1105"/>
      <c r="J76" s="1105"/>
      <c r="K76" s="1105"/>
      <c r="L76" s="1105"/>
      <c r="M76" s="1105"/>
      <c r="N76" s="1105"/>
      <c r="O76" s="1105"/>
      <c r="P76" s="1105"/>
      <c r="Q76" s="1105"/>
      <c r="R76" s="1105"/>
      <c r="S76" s="726"/>
      <c r="T76" s="726"/>
    </row>
    <row r="77" spans="1:20" s="706" customFormat="1" ht="11.25" customHeight="1">
      <c r="A77" s="1106" t="s">
        <v>586</v>
      </c>
      <c r="B77" s="1106"/>
      <c r="C77" s="1106"/>
      <c r="D77" s="1106"/>
      <c r="E77" s="1106"/>
      <c r="F77" s="1106"/>
      <c r="G77" s="1106"/>
      <c r="H77" s="1106"/>
      <c r="I77" s="1106"/>
      <c r="J77" s="1106"/>
      <c r="K77" s="1106"/>
      <c r="L77" s="1106"/>
      <c r="M77" s="1106"/>
      <c r="N77" s="1106"/>
      <c r="O77" s="1106"/>
      <c r="P77" s="1106"/>
      <c r="Q77" s="1106"/>
      <c r="R77" s="1106"/>
      <c r="S77" s="543"/>
      <c r="T77" s="725"/>
    </row>
    <row r="78" spans="1:20" s="555" customFormat="1" ht="11.25" customHeight="1">
      <c r="A78" s="693" t="s">
        <v>533</v>
      </c>
      <c r="B78" s="693"/>
      <c r="C78" s="693"/>
      <c r="D78" s="693"/>
      <c r="E78" s="693"/>
      <c r="F78" s="693"/>
      <c r="G78" s="693"/>
      <c r="H78" s="693"/>
      <c r="I78" s="693"/>
      <c r="J78" s="693"/>
      <c r="K78" s="773"/>
      <c r="L78" s="773"/>
      <c r="M78" s="773"/>
      <c r="N78" s="773"/>
      <c r="O78" s="543"/>
      <c r="P78" s="543"/>
      <c r="Q78" s="543"/>
      <c r="R78" s="543"/>
      <c r="S78" s="543"/>
    </row>
    <row r="79" spans="1:20" s="694" customFormat="1" ht="11.25" customHeight="1">
      <c r="A79" s="1104" t="s">
        <v>532</v>
      </c>
      <c r="B79" s="1104"/>
      <c r="C79" s="1104"/>
      <c r="D79" s="1104"/>
      <c r="E79" s="1104"/>
      <c r="F79" s="1104"/>
      <c r="G79" s="1104"/>
      <c r="H79" s="1104"/>
      <c r="I79" s="1104"/>
      <c r="J79" s="1104"/>
      <c r="K79" s="1104"/>
      <c r="L79" s="1104"/>
      <c r="M79" s="1104"/>
      <c r="N79" s="1104"/>
      <c r="O79" s="1104"/>
      <c r="P79" s="1104"/>
      <c r="Q79" s="1104"/>
      <c r="R79" s="1104"/>
      <c r="S79" s="543"/>
    </row>
    <row r="80" spans="1:20" s="555" customFormat="1" ht="11.25" customHeight="1">
      <c r="A80" s="1104" t="s">
        <v>294</v>
      </c>
      <c r="B80" s="1104"/>
      <c r="C80" s="1104"/>
      <c r="D80" s="1104"/>
      <c r="E80" s="1104"/>
      <c r="F80" s="1104"/>
      <c r="G80" s="1104"/>
      <c r="H80" s="1104"/>
      <c r="I80" s="1104"/>
      <c r="J80" s="1104"/>
      <c r="K80" s="1104"/>
      <c r="L80" s="1104"/>
      <c r="M80" s="1104"/>
      <c r="N80" s="1104"/>
      <c r="O80" s="1104"/>
      <c r="P80" s="1104"/>
      <c r="Q80" s="1104"/>
      <c r="R80" s="1104"/>
      <c r="S80" s="543"/>
    </row>
    <row r="81" spans="1:20" s="906" customFormat="1" ht="11.25" customHeight="1">
      <c r="A81" s="1105" t="s">
        <v>588</v>
      </c>
      <c r="B81" s="1105"/>
      <c r="C81" s="1105"/>
      <c r="D81" s="1105"/>
      <c r="E81" s="1105"/>
      <c r="F81" s="1105"/>
      <c r="G81" s="1105"/>
      <c r="H81" s="1105"/>
      <c r="I81" s="1105"/>
      <c r="J81" s="1105"/>
      <c r="K81" s="1105"/>
      <c r="L81" s="1105"/>
      <c r="M81" s="1105"/>
      <c r="N81" s="1105"/>
      <c r="O81" s="1105"/>
      <c r="P81" s="1105"/>
      <c r="Q81" s="1105"/>
      <c r="R81" s="1105"/>
      <c r="S81" s="1105"/>
    </row>
    <row r="82" spans="1:20" s="906" customFormat="1">
      <c r="A82" s="1105"/>
      <c r="B82" s="1105"/>
      <c r="C82" s="1105"/>
      <c r="D82" s="1105"/>
      <c r="E82" s="1105"/>
      <c r="F82" s="1105"/>
      <c r="G82" s="1105"/>
      <c r="H82" s="1105"/>
      <c r="I82" s="1105"/>
      <c r="J82" s="1105"/>
      <c r="K82" s="1105"/>
      <c r="L82" s="1105"/>
      <c r="M82" s="1105"/>
      <c r="N82" s="1105"/>
      <c r="O82" s="1105"/>
      <c r="P82" s="1105"/>
      <c r="Q82" s="1105"/>
      <c r="R82" s="1105"/>
      <c r="S82" s="1105"/>
    </row>
    <row r="83" spans="1:20" s="706" customFormat="1" ht="11.25" customHeight="1">
      <c r="A83" s="1104" t="s">
        <v>589</v>
      </c>
      <c r="B83" s="1104"/>
      <c r="C83" s="1104"/>
      <c r="D83" s="1104"/>
      <c r="E83" s="1104"/>
      <c r="F83" s="1104"/>
      <c r="G83" s="1104"/>
      <c r="H83" s="1104"/>
      <c r="I83" s="1104"/>
      <c r="J83" s="1104"/>
      <c r="K83" s="1104"/>
      <c r="L83" s="1104"/>
      <c r="M83" s="1104"/>
      <c r="N83" s="1104"/>
      <c r="O83" s="1104"/>
      <c r="P83" s="1104"/>
      <c r="Q83" s="1104"/>
      <c r="R83" s="1104"/>
      <c r="S83" s="724"/>
      <c r="T83" s="724"/>
    </row>
    <row r="84" spans="1:20" s="555" customFormat="1" ht="11.25" customHeight="1">
      <c r="A84" s="1115" t="s">
        <v>196</v>
      </c>
      <c r="B84" s="1115"/>
      <c r="C84" s="1115"/>
      <c r="D84" s="1115"/>
      <c r="E84" s="1115"/>
      <c r="F84" s="1115"/>
      <c r="G84" s="1115"/>
      <c r="H84" s="1115"/>
      <c r="I84" s="1115"/>
      <c r="J84" s="1115"/>
      <c r="K84" s="1115"/>
      <c r="L84" s="1115"/>
      <c r="M84" s="1115"/>
      <c r="N84" s="1115"/>
      <c r="O84" s="1115"/>
      <c r="P84" s="1115"/>
      <c r="Q84" s="1115"/>
      <c r="R84" s="1115"/>
      <c r="S84" s="1115"/>
      <c r="T84" s="1115"/>
    </row>
    <row r="85" spans="1:20" s="555" customFormat="1" ht="11.25" customHeight="1">
      <c r="A85" s="1116" t="s">
        <v>1368</v>
      </c>
      <c r="B85" s="1115"/>
      <c r="C85" s="1115"/>
      <c r="D85" s="1115"/>
      <c r="E85" s="1115"/>
      <c r="F85" s="1115"/>
      <c r="G85" s="1115"/>
      <c r="H85" s="1115"/>
      <c r="I85" s="1115"/>
      <c r="J85" s="1115"/>
      <c r="K85" s="1115"/>
      <c r="L85" s="1115"/>
      <c r="M85" s="1115"/>
      <c r="N85" s="1115"/>
      <c r="O85" s="1115"/>
      <c r="P85" s="1115"/>
      <c r="Q85" s="1115"/>
      <c r="R85" s="1115"/>
      <c r="S85" s="1115"/>
      <c r="T85" s="1115"/>
    </row>
    <row r="86" spans="1:20" s="555" customFormat="1" ht="11.25" customHeight="1">
      <c r="K86" s="774"/>
      <c r="L86" s="774"/>
      <c r="M86" s="774"/>
      <c r="N86" s="774"/>
      <c r="Q86" s="551"/>
      <c r="R86" s="551"/>
      <c r="S86" s="551"/>
    </row>
    <row r="87" spans="1:20" s="555" customFormat="1" ht="11.25" customHeight="1">
      <c r="A87" s="1113" t="s">
        <v>704</v>
      </c>
      <c r="B87" s="1114"/>
      <c r="C87" s="1114"/>
      <c r="K87" s="774"/>
      <c r="L87" s="774"/>
      <c r="M87" s="774"/>
      <c r="N87" s="774"/>
      <c r="Q87" s="551"/>
      <c r="R87" s="551"/>
      <c r="S87" s="551"/>
    </row>
  </sheetData>
  <mergeCells count="41">
    <mergeCell ref="A71:R71"/>
    <mergeCell ref="V1:X1"/>
    <mergeCell ref="J5:J9"/>
    <mergeCell ref="O3:O9"/>
    <mergeCell ref="A39:T39"/>
    <mergeCell ref="A38:Q38"/>
    <mergeCell ref="Q3:Q9"/>
    <mergeCell ref="T3:T9"/>
    <mergeCell ref="A11:Q11"/>
    <mergeCell ref="R3:R9"/>
    <mergeCell ref="C3:C9"/>
    <mergeCell ref="B3:B9"/>
    <mergeCell ref="D3:D9"/>
    <mergeCell ref="I4:I9"/>
    <mergeCell ref="M1:N1"/>
    <mergeCell ref="A87:C87"/>
    <mergeCell ref="A84:T84"/>
    <mergeCell ref="A85:T85"/>
    <mergeCell ref="A74:R74"/>
    <mergeCell ref="A83:R83"/>
    <mergeCell ref="A75:R75"/>
    <mergeCell ref="A76:R76"/>
    <mergeCell ref="A77:R77"/>
    <mergeCell ref="A81:S82"/>
    <mergeCell ref="A80:R80"/>
    <mergeCell ref="A79:R79"/>
    <mergeCell ref="A1:K1"/>
    <mergeCell ref="M6:M9"/>
    <mergeCell ref="K6:K9"/>
    <mergeCell ref="A68:R68"/>
    <mergeCell ref="A69:R69"/>
    <mergeCell ref="P3:P9"/>
    <mergeCell ref="E3:E9"/>
    <mergeCell ref="F3:F9"/>
    <mergeCell ref="G3:G9"/>
    <mergeCell ref="H3:H9"/>
    <mergeCell ref="I3:J3"/>
    <mergeCell ref="L5:L9"/>
    <mergeCell ref="N3:N9"/>
    <mergeCell ref="A72:R73"/>
    <mergeCell ref="A70:R70"/>
  </mergeCells>
  <phoneticPr fontId="22" type="noConversion"/>
  <hyperlinks>
    <hyperlink ref="M1" location="Contents!A1" display="back to contents"/>
  </hyperlinks>
  <pageMargins left="0.75" right="0.75" top="0.53" bottom="0.56000000000000005" header="0.32" footer="0.35"/>
  <pageSetup paperSize="9" scale="51" orientation="landscape" r:id="rId1"/>
  <headerFooter alignWithMargins="0"/>
  <rowBreaks count="1" manualBreakCount="1">
    <brk id="37" max="1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A24090400</value>
    </field>
    <field name="Objective-Title">
      <value order="0">Drug-related Deaths in 2018 - tables and charts</value>
    </field>
    <field name="Objective-Description">
      <value order="0"/>
    </field>
    <field name="Objective-CreationStamp">
      <value order="0">2019-04-09T09:47:26Z</value>
    </field>
    <field name="Objective-IsApproved">
      <value order="0">false</value>
    </field>
    <field name="Objective-IsPublished">
      <value order="0">true</value>
    </field>
    <field name="Objective-DatePublished">
      <value order="0">2019-07-09T13:29:08Z</value>
    </field>
    <field name="Objective-ModificationStamp">
      <value order="0">2019-07-09T13:29:08Z</value>
    </field>
    <field name="Objective-Owner">
      <value order="0">Dixon, Frank FJ (N310421)</value>
    </field>
    <field name="Objective-Path">
      <value order="0">Objective Global Folder:SG File Plan:People, communities and living:Population and migration:Demography:Research and analysis: Demography:National Records of Scotland (NRS): Vital Events: Publications: Drug-related Deaths: 2016-2021</value>
    </field>
    <field name="Objective-Parent">
      <value order="0">National Records of Scotland (NRS): Vital Events: Publications: Drug-related Deaths: 2016-2021</value>
    </field>
    <field name="Objective-State">
      <value order="0">Published</value>
    </field>
    <field name="Objective-VersionId">
      <value order="0">vA35897679</value>
    </field>
    <field name="Objective-Version">
      <value order="0">2.0</value>
    </field>
    <field name="Objective-VersionNumber">
      <value order="0">13</value>
    </field>
    <field name="Objective-VersionComment">
      <value order="0"/>
    </field>
    <field name="Objective-FileNumber">
      <value order="0">PROJ/11656</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39</vt:i4>
      </vt:variant>
    </vt:vector>
  </HeadingPairs>
  <TitlesOfParts>
    <vt:vector size="85" baseType="lpstr">
      <vt:lpstr>Contents</vt:lpstr>
      <vt:lpstr>1 - summary</vt:lpstr>
      <vt:lpstr>Figure 1</vt:lpstr>
      <vt:lpstr>2 - causes</vt:lpstr>
      <vt:lpstr>3 - drugs reported</vt:lpstr>
      <vt:lpstr>4 - sex and age</vt:lpstr>
      <vt:lpstr>5 - sex age cause</vt:lpstr>
      <vt:lpstr>6 - sex, age and drugs</vt:lpstr>
      <vt:lpstr>7 - only one drug involved</vt:lpstr>
      <vt:lpstr>8 - death rates by age</vt:lpstr>
      <vt:lpstr>9 - per problem drug user</vt:lpstr>
      <vt:lpstr>HB1 - summary</vt:lpstr>
      <vt:lpstr>HB2 - causes</vt:lpstr>
      <vt:lpstr>HB3 - drugs reported</vt:lpstr>
      <vt:lpstr>HB4 - rates by age-group</vt:lpstr>
      <vt:lpstr>HB5 - per problem drug user</vt:lpstr>
      <vt:lpstr>Figure 2</vt:lpstr>
      <vt:lpstr>C1 - summary</vt:lpstr>
      <vt:lpstr>C2 - causes</vt:lpstr>
      <vt:lpstr>C3 - drugs reported</vt:lpstr>
      <vt:lpstr>C4 - rates by age-group</vt:lpstr>
      <vt:lpstr>C5 - per problem drug user</vt:lpstr>
      <vt:lpstr>Figure 3</vt:lpstr>
      <vt:lpstr>X - different definitions</vt:lpstr>
      <vt:lpstr>Figure 4</vt:lpstr>
      <vt:lpstr>Y - ONS 'wide' defn - drugs</vt:lpstr>
      <vt:lpstr>Z - excluded and other causes</vt:lpstr>
      <vt:lpstr>NPS1</vt:lpstr>
      <vt:lpstr>NPS2</vt:lpstr>
      <vt:lpstr>NPS3</vt:lpstr>
      <vt:lpstr>CS1 - 'extra' deaths - drugs</vt:lpstr>
      <vt:lpstr>CS2 - 'extra' deaths - age sex</vt:lpstr>
      <vt:lpstr>EMCDDA - drug-induced deaths</vt:lpstr>
      <vt:lpstr>working + background</vt:lpstr>
      <vt:lpstr>unspecified drug</vt:lpstr>
      <vt:lpstr>1+ of main drugs implic</vt:lpstr>
      <vt:lpstr>8 calc Scots rates</vt:lpstr>
      <vt:lpstr>9 for prob drug user</vt:lpstr>
      <vt:lpstr>HB1 C1 calc first 5-yr aves</vt:lpstr>
      <vt:lpstr>HB4 calc HB rates</vt:lpstr>
      <vt:lpstr>Fig 2 calc rates</vt:lpstr>
      <vt:lpstr>C4 calc LA rates</vt:lpstr>
      <vt:lpstr>Fig 3 calc rates</vt:lpstr>
      <vt:lpstr>Fig 4 per million </vt:lpstr>
      <vt:lpstr>calc Scot rate for Table EMCDDA</vt:lpstr>
      <vt:lpstr>S UK rate per mill pop all ages</vt:lpstr>
      <vt:lpstr>'1 - summary'!Print_Area</vt:lpstr>
      <vt:lpstr>'1+ of main drugs implic'!Print_Area</vt:lpstr>
      <vt:lpstr>'2 - causes'!Print_Area</vt:lpstr>
      <vt:lpstr>'3 - drugs reported'!Print_Area</vt:lpstr>
      <vt:lpstr>'4 - sex and age'!Print_Area</vt:lpstr>
      <vt:lpstr>'5 - sex age cause'!Print_Area</vt:lpstr>
      <vt:lpstr>'6 - sex, age and drugs'!Print_Area</vt:lpstr>
      <vt:lpstr>'7 - only one drug involved'!Print_Area</vt:lpstr>
      <vt:lpstr>'8 - death rates by age'!Print_Area</vt:lpstr>
      <vt:lpstr>'8 calc Scots rates'!Print_Area</vt:lpstr>
      <vt:lpstr>'9 - per problem drug user'!Print_Area</vt:lpstr>
      <vt:lpstr>'9 for prob drug user'!Print_Area</vt:lpstr>
      <vt:lpstr>'C1 - summary'!Print_Area</vt:lpstr>
      <vt:lpstr>'C2 - causes'!Print_Area</vt:lpstr>
      <vt:lpstr>'C3 - drugs reported'!Print_Area</vt:lpstr>
      <vt:lpstr>'C4 - rates by age-group'!Print_Area</vt:lpstr>
      <vt:lpstr>'C5 - per problem drug user'!Print_Area</vt:lpstr>
      <vt:lpstr>'CS1 - ''extra'' deaths - drugs'!Print_Area</vt:lpstr>
      <vt:lpstr>'CS2 - ''extra'' deaths - age sex'!Print_Area</vt:lpstr>
      <vt:lpstr>'EMCDDA - drug-induced deaths'!Print_Area</vt:lpstr>
      <vt:lpstr>'Fig 2 calc rates'!Print_Area</vt:lpstr>
      <vt:lpstr>'Fig 3 calc rates'!Print_Area</vt:lpstr>
      <vt:lpstr>'Figure 1'!Print_Area</vt:lpstr>
      <vt:lpstr>'Figure 2'!Print_Area</vt:lpstr>
      <vt:lpstr>'Figure 3'!Print_Area</vt:lpstr>
      <vt:lpstr>'Figure 4'!Print_Area</vt:lpstr>
      <vt:lpstr>'HB1 - summary'!Print_Area</vt:lpstr>
      <vt:lpstr>'HB1 C1 calc first 5-yr aves'!Print_Area</vt:lpstr>
      <vt:lpstr>'HB2 - causes'!Print_Area</vt:lpstr>
      <vt:lpstr>'HB3 - drugs reported'!Print_Area</vt:lpstr>
      <vt:lpstr>'HB4 - rates by age-group'!Print_Area</vt:lpstr>
      <vt:lpstr>'HB5 - per problem drug user'!Print_Area</vt:lpstr>
      <vt:lpstr>'NPS1'!Print_Area</vt:lpstr>
      <vt:lpstr>'NPS2'!Print_Area</vt:lpstr>
      <vt:lpstr>'NPS3'!Print_Area</vt:lpstr>
      <vt:lpstr>'unspecified drug'!Print_Area</vt:lpstr>
      <vt:lpstr>'X - different definitions'!Print_Area</vt:lpstr>
      <vt:lpstr>'Y - ONS ''wide'' defn - drugs'!Print_Area</vt:lpstr>
      <vt:lpstr>'Z - excluded and other causes'!Print_Area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u443992</cp:lastModifiedBy>
  <cp:lastPrinted>2019-07-11T08:30:11Z</cp:lastPrinted>
  <dcterms:created xsi:type="dcterms:W3CDTF">2000-07-12T06:56:02Z</dcterms:created>
  <dcterms:modified xsi:type="dcterms:W3CDTF">2019-07-11T12:05:54Z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A24090400</vt:lpwstr>
  </property>
  <property fmtid="{D5CDD505-2E9C-101B-9397-08002B2CF9AE}" pid="4" name="Objective-Title">
    <vt:lpwstr>Drug-related Deaths in 2018 - tables and charts</vt:lpwstr>
  </property>
  <property fmtid="{D5CDD505-2E9C-101B-9397-08002B2CF9AE}" pid="5" name="Objective-Comment">
    <vt:lpwstr/>
  </property>
  <property fmtid="{D5CDD505-2E9C-101B-9397-08002B2CF9AE}" pid="6" name="Objective-CreationStamp">
    <vt:filetime>2019-04-09T09:47:34Z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2019-07-09T13:29:08Z</vt:filetime>
  </property>
  <property fmtid="{D5CDD505-2E9C-101B-9397-08002B2CF9AE}" pid="10" name="Objective-ModificationStamp">
    <vt:filetime>2019-07-09T13:29:08Z</vt:filetime>
  </property>
  <property fmtid="{D5CDD505-2E9C-101B-9397-08002B2CF9AE}" pid="11" name="Objective-Owner">
    <vt:lpwstr>Dixon, Frank FJ (N310421)</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Drug-related Deaths: 2016-2021:</vt:lpwstr>
  </property>
  <property fmtid="{D5CDD505-2E9C-101B-9397-08002B2CF9AE}" pid="13" name="Objective-Parent">
    <vt:lpwstr>National Records of Scotland (NRS): Vital Events: Publications: Drug-related Deaths: 2016-2021</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r8>13</vt:r8>
  </property>
  <property fmtid="{D5CDD505-2E9C-101B-9397-08002B2CF9AE}" pid="17" name="Objective-VersionComment">
    <vt:lpwstr/>
  </property>
  <property fmtid="{D5CDD505-2E9C-101B-9397-08002B2CF9AE}" pid="18" name="Objective-FileNumber">
    <vt:lpwstr>PROJ/11656</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vA35897679</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ies>
</file>