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66925"/>
  <mc:AlternateContent xmlns:mc="http://schemas.openxmlformats.org/markup-compatibility/2006">
    <mc:Choice Requires="x15">
      <x15ac:absPath xmlns:x15ac="http://schemas.microsoft.com/office/spreadsheetml/2010/11/ac" url="C:\Users\u446998\Downloads\"/>
    </mc:Choice>
  </mc:AlternateContent>
  <xr:revisionPtr revIDLastSave="0" documentId="13_ncr:1_{55DE3A94-717C-46B8-8A55-38BC5AF47C5E}" xr6:coauthVersionLast="47" xr6:coauthVersionMax="47" xr10:uidLastSave="{00000000-0000-0000-0000-000000000000}"/>
  <bookViews>
    <workbookView xWindow="-110" yWindow="-110" windowWidth="19420" windowHeight="10420" tabRatio="661" xr2:uid="{B7E4DF68-48A4-4638-BF87-0F8FCF976BDE}"/>
  </bookViews>
  <sheets>
    <sheet name="Cover sheet" sheetId="46" r:id="rId1"/>
    <sheet name="Contents" sheetId="45" r:id="rId2"/>
    <sheet name="fig 1" sheetId="3" r:id="rId3"/>
    <sheet name="fig 2" sheetId="25" r:id="rId4"/>
    <sheet name="fig 3" sheetId="43" r:id="rId5"/>
    <sheet name="fig 4" sheetId="30" r:id="rId6"/>
    <sheet name="fig 5" sheetId="32" r:id="rId7"/>
    <sheet name="fig 6" sheetId="34" r:id="rId8"/>
    <sheet name="fig 7a" sheetId="35" r:id="rId9"/>
    <sheet name="fig 7b" sheetId="37" r:id="rId10"/>
    <sheet name="fig 7c" sheetId="38" r:id="rId11"/>
    <sheet name="fig 7d" sheetId="39" r:id="rId12"/>
    <sheet name="fig 8" sheetId="40" r:id="rId13"/>
    <sheet name="fig 9" sheetId="42" r:id="rId14"/>
    <sheet name="1 - summary" sheetId="1" r:id="rId15"/>
    <sheet name="2 - causes" sheetId="4" r:id="rId16"/>
    <sheet name="3 - drugs reported" sheetId="5" r:id="rId17"/>
    <sheet name="4 - sex and age" sheetId="6" r:id="rId18"/>
    <sheet name="5 - sex and age (rates)" sheetId="9" r:id="rId19"/>
    <sheet name="6 - sex, age and cause" sheetId="7" r:id="rId20"/>
    <sheet name="7 - sex, age and drugs" sheetId="8" r:id="rId21"/>
    <sheet name="8 - only one drug implicated" sheetId="10" r:id="rId22"/>
    <sheet name="9 - SIMD quintiles" sheetId="11" r:id="rId23"/>
    <sheet name="10 - SIMD deciles" sheetId="12" r:id="rId24"/>
    <sheet name="11 - different definitions" sheetId="23" r:id="rId25"/>
    <sheet name="12 - UK comparisons" sheetId="41" r:id="rId26"/>
    <sheet name="HB1 - summary" sheetId="13" r:id="rId27"/>
    <sheet name="HB2 - causes" sheetId="14" r:id="rId28"/>
    <sheet name="HB3 - drugs implicated" sheetId="15" r:id="rId29"/>
    <sheet name="HB4 - ASMRs" sheetId="16" r:id="rId30"/>
    <sheet name="data fig 5 (hide)" sheetId="31" state="hidden" r:id="rId31"/>
    <sheet name="HB5 - rates by age group" sheetId="17" r:id="rId32"/>
    <sheet name="C1 - summary" sheetId="18" r:id="rId33"/>
    <sheet name="C2 - causes" sheetId="19" r:id="rId34"/>
    <sheet name="C3 - drugs implicated" sheetId="20" r:id="rId35"/>
    <sheet name="C4 - ASMRs" sheetId="21" r:id="rId36"/>
    <sheet name="data fig 6 (hide)" sheetId="33" state="hidden" r:id="rId37"/>
    <sheet name="C5 - rates by age group" sheetId="22" r:id="rId3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 i="6" l="1"/>
  <c r="W79" i="6"/>
  <c r="V79" i="6"/>
  <c r="W78" i="6"/>
  <c r="V78" i="6"/>
  <c r="W77" i="6"/>
  <c r="V77" i="6"/>
  <c r="W76" i="6"/>
  <c r="V76" i="6"/>
  <c r="W75" i="6"/>
  <c r="V75" i="6"/>
  <c r="W74" i="6"/>
  <c r="V74" i="6"/>
  <c r="W73" i="6"/>
  <c r="V73" i="6"/>
  <c r="W72" i="6"/>
  <c r="V72" i="6"/>
  <c r="W71" i="6"/>
  <c r="V71" i="6"/>
  <c r="W70" i="6"/>
  <c r="V70" i="6"/>
  <c r="W69" i="6"/>
  <c r="V69" i="6"/>
  <c r="W68" i="6"/>
  <c r="V68" i="6"/>
  <c r="W67" i="6"/>
  <c r="V67" i="6"/>
  <c r="W66" i="6"/>
  <c r="V66" i="6"/>
  <c r="W65" i="6"/>
  <c r="V65" i="6"/>
  <c r="W64" i="6"/>
  <c r="V64" i="6"/>
  <c r="W63" i="6"/>
  <c r="V63" i="6"/>
  <c r="W62" i="6"/>
  <c r="V62" i="6"/>
  <c r="W61" i="6"/>
  <c r="V61" i="6"/>
  <c r="W60" i="6"/>
  <c r="V60" i="6"/>
  <c r="W59" i="6"/>
  <c r="V59" i="6"/>
  <c r="W58" i="6"/>
  <c r="V58" i="6"/>
  <c r="W57" i="6"/>
  <c r="V57" i="6"/>
  <c r="W54" i="6"/>
  <c r="V54" i="6"/>
  <c r="W53" i="6"/>
  <c r="V53" i="6"/>
  <c r="W52" i="6"/>
  <c r="V52" i="6"/>
  <c r="W51" i="6"/>
  <c r="V51" i="6"/>
  <c r="W50" i="6"/>
  <c r="V50" i="6"/>
  <c r="W49" i="6"/>
  <c r="V49" i="6"/>
  <c r="W48" i="6"/>
  <c r="V48" i="6"/>
  <c r="W47" i="6"/>
  <c r="V47" i="6"/>
  <c r="W46" i="6"/>
  <c r="V46" i="6"/>
  <c r="W45" i="6"/>
  <c r="V45" i="6"/>
  <c r="W44" i="6"/>
  <c r="V44" i="6"/>
  <c r="W43" i="6"/>
  <c r="V43" i="6"/>
  <c r="W42" i="6"/>
  <c r="V42" i="6"/>
  <c r="W41" i="6"/>
  <c r="V41" i="6"/>
  <c r="W40" i="6"/>
  <c r="V40" i="6"/>
  <c r="W39" i="6"/>
  <c r="V39" i="6"/>
  <c r="W38" i="6"/>
  <c r="V38" i="6"/>
  <c r="W37" i="6"/>
  <c r="V37" i="6"/>
  <c r="W36" i="6"/>
  <c r="V36" i="6"/>
  <c r="W35" i="6"/>
  <c r="V35" i="6"/>
  <c r="W34" i="6"/>
  <c r="V34" i="6"/>
  <c r="W33" i="6"/>
  <c r="V33" i="6"/>
  <c r="W32" i="6"/>
  <c r="V32" i="6"/>
  <c r="W25" i="6"/>
  <c r="W26" i="6"/>
  <c r="W27" i="6"/>
  <c r="W6" i="6"/>
  <c r="W7" i="6"/>
  <c r="W8" i="6"/>
  <c r="W9" i="6"/>
  <c r="W10" i="6"/>
  <c r="W11" i="6"/>
  <c r="W12" i="6"/>
  <c r="W13" i="6"/>
  <c r="W14" i="6"/>
  <c r="W15" i="6"/>
  <c r="W16" i="6"/>
  <c r="W17" i="6"/>
  <c r="W18" i="6"/>
  <c r="W19" i="6"/>
  <c r="W20" i="6"/>
  <c r="W21" i="6"/>
  <c r="W22" i="6"/>
  <c r="W23" i="6"/>
  <c r="W24" i="6"/>
  <c r="V6" i="6"/>
  <c r="V7" i="6"/>
  <c r="V8" i="6"/>
  <c r="V9" i="6"/>
  <c r="V10" i="6"/>
  <c r="V11" i="6"/>
  <c r="V12" i="6"/>
  <c r="V13" i="6"/>
  <c r="V14" i="6"/>
  <c r="V15" i="6"/>
  <c r="V16" i="6"/>
  <c r="V17" i="6"/>
  <c r="V18" i="6"/>
  <c r="V19" i="6"/>
  <c r="V20" i="6"/>
  <c r="V21" i="6"/>
  <c r="V22" i="6"/>
  <c r="V23" i="6"/>
  <c r="V24" i="6"/>
  <c r="V25" i="6"/>
  <c r="V26" i="6"/>
  <c r="V27" i="6"/>
  <c r="V5" i="6"/>
  <c r="C3" i="31"/>
  <c r="C4" i="33"/>
  <c r="E4" i="33" s="1"/>
  <c r="D4" i="33"/>
  <c r="C5" i="33"/>
  <c r="D5" i="33"/>
  <c r="C6" i="33"/>
  <c r="E6" i="33" s="1"/>
  <c r="D6" i="33"/>
  <c r="C7" i="33"/>
  <c r="D7" i="33"/>
  <c r="C8" i="33"/>
  <c r="D8" i="33"/>
  <c r="C9" i="33"/>
  <c r="D9" i="33"/>
  <c r="E9" i="33" s="1"/>
  <c r="C10" i="33"/>
  <c r="D10" i="33"/>
  <c r="C11" i="33"/>
  <c r="D11" i="33"/>
  <c r="C12" i="33"/>
  <c r="E12" i="33" s="1"/>
  <c r="D12" i="33"/>
  <c r="C13" i="33"/>
  <c r="D13" i="33"/>
  <c r="C14" i="33"/>
  <c r="E14" i="33" s="1"/>
  <c r="D14" i="33"/>
  <c r="C15" i="33"/>
  <c r="D15" i="33"/>
  <c r="C16" i="33"/>
  <c r="D16" i="33"/>
  <c r="C17" i="33"/>
  <c r="D17" i="33"/>
  <c r="C18" i="33"/>
  <c r="D18" i="33"/>
  <c r="C19" i="33"/>
  <c r="D19" i="33"/>
  <c r="C20" i="33"/>
  <c r="E20" i="33" s="1"/>
  <c r="D20" i="33"/>
  <c r="C21" i="33"/>
  <c r="D21" i="33"/>
  <c r="C22" i="33"/>
  <c r="D22" i="33"/>
  <c r="C23" i="33"/>
  <c r="D23" i="33"/>
  <c r="C24" i="33"/>
  <c r="D24" i="33"/>
  <c r="C25" i="33"/>
  <c r="D25" i="33"/>
  <c r="C26" i="33"/>
  <c r="E26" i="33" s="1"/>
  <c r="D26" i="33"/>
  <c r="C27" i="33"/>
  <c r="D27" i="33"/>
  <c r="C28" i="33"/>
  <c r="D28" i="33"/>
  <c r="C29" i="33"/>
  <c r="D29" i="33"/>
  <c r="C30" i="33"/>
  <c r="E30" i="33" s="1"/>
  <c r="D30" i="33"/>
  <c r="C31" i="33"/>
  <c r="D31" i="33"/>
  <c r="C32" i="33"/>
  <c r="D32" i="33"/>
  <c r="C33" i="33"/>
  <c r="D33" i="33"/>
  <c r="D3" i="33"/>
  <c r="C3" i="33"/>
  <c r="C4" i="31"/>
  <c r="A8" i="31" s="1"/>
  <c r="C5" i="31"/>
  <c r="C6" i="31"/>
  <c r="C7" i="31"/>
  <c r="C8" i="31"/>
  <c r="C9" i="31"/>
  <c r="C10" i="31"/>
  <c r="C11" i="31"/>
  <c r="C12" i="31"/>
  <c r="C13" i="31"/>
  <c r="A13" i="31" s="1"/>
  <c r="C14" i="31"/>
  <c r="C15" i="31"/>
  <c r="D4" i="31"/>
  <c r="D5" i="31"/>
  <c r="D6" i="31"/>
  <c r="E6" i="31" s="1"/>
  <c r="D7" i="31"/>
  <c r="D8" i="31"/>
  <c r="E8" i="31" s="1"/>
  <c r="D9" i="31"/>
  <c r="D10" i="31"/>
  <c r="D11" i="31"/>
  <c r="D12" i="31"/>
  <c r="D13" i="31"/>
  <c r="D14" i="31"/>
  <c r="D15" i="31"/>
  <c r="D3" i="31"/>
  <c r="G48" i="23"/>
  <c r="E48" i="23"/>
  <c r="F48" i="23"/>
  <c r="E47" i="23"/>
  <c r="D29" i="1"/>
  <c r="E15" i="31"/>
  <c r="E12" i="31"/>
  <c r="E7" i="31"/>
  <c r="E22" i="23"/>
  <c r="F6" i="23"/>
  <c r="F7" i="23"/>
  <c r="F8" i="23"/>
  <c r="F9" i="23"/>
  <c r="F10" i="23"/>
  <c r="F11" i="23"/>
  <c r="F12" i="23"/>
  <c r="F13" i="23"/>
  <c r="F14" i="23"/>
  <c r="F15" i="23"/>
  <c r="F16" i="23"/>
  <c r="F17" i="23"/>
  <c r="F18" i="23"/>
  <c r="F19" i="23"/>
  <c r="F20" i="23"/>
  <c r="F21" i="23"/>
  <c r="F5" i="23"/>
  <c r="E23" i="23"/>
  <c r="F23" i="23"/>
  <c r="G23" i="23"/>
  <c r="E24" i="23"/>
  <c r="F24" i="23"/>
  <c r="G24" i="23"/>
  <c r="E25" i="23"/>
  <c r="F25" i="23"/>
  <c r="G25" i="23"/>
  <c r="E26" i="23"/>
  <c r="F26" i="23"/>
  <c r="G26" i="23"/>
  <c r="E27" i="23"/>
  <c r="F27" i="23"/>
  <c r="G27" i="23"/>
  <c r="E28" i="23"/>
  <c r="F28" i="23"/>
  <c r="G28" i="23"/>
  <c r="E29" i="23"/>
  <c r="F29" i="23"/>
  <c r="G29" i="23"/>
  <c r="E30" i="23"/>
  <c r="F30" i="23"/>
  <c r="G30" i="23"/>
  <c r="E31" i="23"/>
  <c r="F31" i="23"/>
  <c r="G31" i="23"/>
  <c r="E32" i="23"/>
  <c r="F32" i="23"/>
  <c r="G32" i="23"/>
  <c r="E33" i="23"/>
  <c r="F33" i="23"/>
  <c r="G33" i="23"/>
  <c r="E34" i="23"/>
  <c r="F34" i="23"/>
  <c r="G34" i="23"/>
  <c r="E35" i="23"/>
  <c r="F35" i="23"/>
  <c r="G35" i="23"/>
  <c r="E36" i="23"/>
  <c r="F36" i="23"/>
  <c r="G36" i="23"/>
  <c r="E37" i="23"/>
  <c r="F37" i="23"/>
  <c r="G37" i="23"/>
  <c r="E38" i="23"/>
  <c r="F38" i="23"/>
  <c r="G38" i="23"/>
  <c r="E39" i="23"/>
  <c r="F39" i="23"/>
  <c r="G39" i="23"/>
  <c r="E40" i="23"/>
  <c r="F40" i="23"/>
  <c r="G40" i="23"/>
  <c r="E41" i="23"/>
  <c r="F41" i="23"/>
  <c r="G41" i="23"/>
  <c r="E42" i="23"/>
  <c r="F42" i="23"/>
  <c r="G42" i="23"/>
  <c r="E43" i="23"/>
  <c r="F43" i="23"/>
  <c r="G43" i="23"/>
  <c r="E44" i="23"/>
  <c r="F44" i="23"/>
  <c r="G44" i="23"/>
  <c r="E45" i="23"/>
  <c r="F45" i="23"/>
  <c r="G45" i="23"/>
  <c r="E46" i="23"/>
  <c r="F46" i="23"/>
  <c r="G46" i="23"/>
  <c r="F47" i="23"/>
  <c r="G47" i="23"/>
  <c r="F22" i="23"/>
  <c r="G22" i="23"/>
  <c r="C57" i="1"/>
  <c r="C56" i="1"/>
  <c r="D55" i="1"/>
  <c r="F55" i="1"/>
  <c r="E55" i="1"/>
  <c r="C55" i="1"/>
  <c r="D54" i="1"/>
  <c r="F54" i="1"/>
  <c r="E54" i="1"/>
  <c r="C54" i="1"/>
  <c r="D53" i="1"/>
  <c r="F53" i="1"/>
  <c r="E53" i="1"/>
  <c r="C53" i="1"/>
  <c r="D52" i="1"/>
  <c r="F52" i="1"/>
  <c r="E52" i="1"/>
  <c r="C52" i="1"/>
  <c r="D51" i="1"/>
  <c r="F51" i="1"/>
  <c r="E51" i="1"/>
  <c r="C51" i="1"/>
  <c r="D50" i="1"/>
  <c r="F50" i="1"/>
  <c r="E50" i="1"/>
  <c r="C50" i="1"/>
  <c r="D49" i="1"/>
  <c r="F49" i="1"/>
  <c r="E49" i="1"/>
  <c r="C49" i="1"/>
  <c r="D48" i="1"/>
  <c r="F48" i="1"/>
  <c r="E48" i="1"/>
  <c r="C48" i="1"/>
  <c r="D47" i="1"/>
  <c r="F47" i="1"/>
  <c r="E47" i="1"/>
  <c r="C47" i="1"/>
  <c r="D46" i="1"/>
  <c r="F46" i="1"/>
  <c r="E46" i="1"/>
  <c r="C46" i="1"/>
  <c r="D45" i="1"/>
  <c r="F45" i="1"/>
  <c r="E45" i="1"/>
  <c r="C45" i="1"/>
  <c r="D44" i="1"/>
  <c r="F44" i="1"/>
  <c r="E44" i="1"/>
  <c r="C44" i="1"/>
  <c r="D43" i="1"/>
  <c r="F43" i="1"/>
  <c r="E43" i="1"/>
  <c r="C43" i="1"/>
  <c r="D42" i="1"/>
  <c r="F42" i="1"/>
  <c r="E42" i="1"/>
  <c r="C42" i="1"/>
  <c r="D41" i="1"/>
  <c r="F41" i="1"/>
  <c r="E41" i="1"/>
  <c r="C41" i="1"/>
  <c r="D40" i="1"/>
  <c r="F40" i="1"/>
  <c r="E40" i="1"/>
  <c r="C40" i="1"/>
  <c r="D39" i="1"/>
  <c r="F39" i="1"/>
  <c r="E39" i="1"/>
  <c r="C39" i="1"/>
  <c r="D38" i="1"/>
  <c r="F38" i="1"/>
  <c r="E38" i="1"/>
  <c r="C38" i="1"/>
  <c r="D37" i="1"/>
  <c r="F37" i="1"/>
  <c r="E37" i="1"/>
  <c r="C37" i="1"/>
  <c r="C36" i="1"/>
  <c r="D63" i="1"/>
  <c r="C83" i="1"/>
  <c r="C82" i="1"/>
  <c r="D81" i="1"/>
  <c r="F81" i="1"/>
  <c r="E81" i="1"/>
  <c r="C81" i="1"/>
  <c r="D80" i="1"/>
  <c r="F80" i="1"/>
  <c r="E80" i="1"/>
  <c r="C80" i="1"/>
  <c r="D79" i="1"/>
  <c r="F79" i="1"/>
  <c r="E79" i="1"/>
  <c r="C79" i="1"/>
  <c r="D78" i="1"/>
  <c r="F78" i="1"/>
  <c r="E78" i="1"/>
  <c r="C78" i="1"/>
  <c r="D77" i="1"/>
  <c r="F77" i="1"/>
  <c r="E77" i="1"/>
  <c r="C77" i="1"/>
  <c r="D76" i="1"/>
  <c r="F76" i="1"/>
  <c r="E76" i="1"/>
  <c r="C76" i="1"/>
  <c r="D75" i="1"/>
  <c r="F75" i="1"/>
  <c r="E75" i="1"/>
  <c r="C75" i="1"/>
  <c r="D74" i="1"/>
  <c r="F74" i="1"/>
  <c r="E74" i="1"/>
  <c r="C74" i="1"/>
  <c r="D73" i="1"/>
  <c r="F73" i="1"/>
  <c r="E73" i="1"/>
  <c r="C73" i="1"/>
  <c r="D72" i="1"/>
  <c r="F72" i="1"/>
  <c r="E72" i="1"/>
  <c r="C72" i="1"/>
  <c r="D71" i="1"/>
  <c r="F71" i="1"/>
  <c r="E71" i="1"/>
  <c r="C71" i="1"/>
  <c r="D70" i="1"/>
  <c r="F70" i="1"/>
  <c r="E70" i="1"/>
  <c r="C70" i="1"/>
  <c r="D69" i="1"/>
  <c r="F69" i="1"/>
  <c r="E69" i="1"/>
  <c r="C69" i="1"/>
  <c r="D68" i="1"/>
  <c r="F68" i="1"/>
  <c r="E68" i="1"/>
  <c r="C68" i="1"/>
  <c r="D67" i="1"/>
  <c r="F67" i="1"/>
  <c r="E67" i="1"/>
  <c r="C67" i="1"/>
  <c r="D66" i="1"/>
  <c r="F66" i="1"/>
  <c r="E66" i="1"/>
  <c r="C66" i="1"/>
  <c r="D65" i="1"/>
  <c r="F65" i="1"/>
  <c r="E65" i="1"/>
  <c r="C65" i="1"/>
  <c r="D64" i="1"/>
  <c r="F64" i="1"/>
  <c r="E64" i="1"/>
  <c r="C64" i="1"/>
  <c r="F63" i="1"/>
  <c r="E63" i="1"/>
  <c r="C63" i="1"/>
  <c r="C62" i="1"/>
  <c r="E29" i="1"/>
  <c r="D28" i="1"/>
  <c r="E28" i="1"/>
  <c r="F28" i="1"/>
  <c r="D27" i="1"/>
  <c r="C29" i="1"/>
  <c r="C30" i="1"/>
  <c r="C31" i="1"/>
  <c r="C28" i="1"/>
  <c r="F27" i="1"/>
  <c r="C27" i="1"/>
  <c r="D26" i="1"/>
  <c r="F26" i="1"/>
  <c r="C26" i="1"/>
  <c r="D25" i="1"/>
  <c r="F25" i="1"/>
  <c r="C25" i="1"/>
  <c r="D24" i="1"/>
  <c r="F24" i="1"/>
  <c r="C24" i="1"/>
  <c r="D23" i="1"/>
  <c r="F23" i="1"/>
  <c r="C23" i="1"/>
  <c r="D22" i="1"/>
  <c r="F22" i="1"/>
  <c r="C22" i="1"/>
  <c r="D21" i="1"/>
  <c r="F21" i="1"/>
  <c r="C21" i="1"/>
  <c r="D20" i="1"/>
  <c r="F20" i="1"/>
  <c r="C20" i="1"/>
  <c r="D19" i="1"/>
  <c r="F19" i="1"/>
  <c r="C19" i="1"/>
  <c r="D18" i="1"/>
  <c r="F18" i="1"/>
  <c r="C18" i="1"/>
  <c r="D17" i="1"/>
  <c r="F17" i="1"/>
  <c r="C17" i="1"/>
  <c r="D16" i="1"/>
  <c r="F16" i="1"/>
  <c r="C16" i="1"/>
  <c r="D15" i="1"/>
  <c r="F15" i="1"/>
  <c r="C15" i="1"/>
  <c r="D14" i="1"/>
  <c r="F14" i="1"/>
  <c r="C14" i="1"/>
  <c r="D13" i="1"/>
  <c r="F13" i="1"/>
  <c r="C13" i="1"/>
  <c r="D12" i="1"/>
  <c r="F12" i="1"/>
  <c r="C12" i="1"/>
  <c r="D11" i="1"/>
  <c r="F11" i="1"/>
  <c r="C11" i="1"/>
  <c r="D10" i="1"/>
  <c r="F10" i="1"/>
  <c r="C10" i="1"/>
  <c r="D9" i="1"/>
  <c r="F9" i="1"/>
  <c r="C9" i="1"/>
  <c r="D8" i="1"/>
  <c r="F8" i="1"/>
  <c r="C8" i="1"/>
  <c r="D7" i="1"/>
  <c r="F7" i="1"/>
  <c r="C7" i="1"/>
  <c r="C6" i="1"/>
  <c r="F29" i="1"/>
  <c r="E7" i="1"/>
  <c r="E9" i="1"/>
  <c r="E11" i="1"/>
  <c r="E13" i="1"/>
  <c r="E15" i="1"/>
  <c r="E17" i="1"/>
  <c r="E19" i="1"/>
  <c r="E21" i="1"/>
  <c r="E23" i="1"/>
  <c r="E25" i="1"/>
  <c r="E27" i="1"/>
  <c r="E8" i="1"/>
  <c r="E10" i="1"/>
  <c r="E12" i="1"/>
  <c r="E14" i="1"/>
  <c r="E16" i="1"/>
  <c r="E18" i="1"/>
  <c r="E20" i="1"/>
  <c r="E22" i="1"/>
  <c r="E24" i="1"/>
  <c r="E26" i="1"/>
  <c r="A29" i="33" l="1"/>
  <c r="A25" i="33"/>
  <c r="E17" i="33"/>
  <c r="E31" i="33"/>
  <c r="E23" i="33"/>
  <c r="E22" i="33"/>
  <c r="E33" i="33"/>
  <c r="E15" i="33"/>
  <c r="E8" i="33"/>
  <c r="E18" i="33"/>
  <c r="E28" i="33"/>
  <c r="A4" i="33"/>
  <c r="A24" i="33"/>
  <c r="E7" i="33"/>
  <c r="E27" i="33"/>
  <c r="E10" i="33"/>
  <c r="A31" i="33"/>
  <c r="E21" i="33"/>
  <c r="E11" i="33"/>
  <c r="E3" i="33"/>
  <c r="A13" i="33"/>
  <c r="A21" i="33"/>
  <c r="A6" i="33"/>
  <c r="E29" i="33"/>
  <c r="E25" i="33"/>
  <c r="E19" i="33"/>
  <c r="A9" i="33"/>
  <c r="A33" i="33"/>
  <c r="A16" i="33"/>
  <c r="A12" i="33"/>
  <c r="A32" i="33"/>
  <c r="A5" i="33"/>
  <c r="A28" i="33"/>
  <c r="A27" i="33"/>
  <c r="A19" i="33"/>
  <c r="A10" i="33"/>
  <c r="A3" i="33"/>
  <c r="A26" i="33"/>
  <c r="A18" i="33"/>
  <c r="A20" i="33"/>
  <c r="E32" i="33"/>
  <c r="E24" i="33"/>
  <c r="E16" i="33"/>
  <c r="A7" i="33"/>
  <c r="A11" i="33"/>
  <c r="E13" i="33"/>
  <c r="E5" i="33"/>
  <c r="A15" i="33"/>
  <c r="A23" i="33"/>
  <c r="A14" i="33"/>
  <c r="A30" i="33"/>
  <c r="A22" i="33"/>
  <c r="E5" i="31"/>
  <c r="E3" i="31"/>
  <c r="A12" i="31"/>
  <c r="A9" i="31"/>
  <c r="A11" i="31"/>
  <c r="E14" i="31"/>
  <c r="E11" i="31"/>
  <c r="E13" i="31"/>
  <c r="A7" i="31"/>
  <c r="A15" i="31"/>
  <c r="A14" i="31"/>
  <c r="A6" i="31"/>
  <c r="A5" i="31"/>
  <c r="A3" i="31"/>
  <c r="J4" i="31" s="1"/>
  <c r="A4" i="31"/>
  <c r="E4" i="31"/>
  <c r="A10" i="31"/>
  <c r="E10" i="31"/>
  <c r="E9" i="31"/>
  <c r="K5" i="33" l="1"/>
  <c r="J8" i="33"/>
  <c r="I11" i="33"/>
  <c r="K13" i="33"/>
  <c r="J16" i="33"/>
  <c r="I19" i="33"/>
  <c r="K21" i="33"/>
  <c r="J24" i="33"/>
  <c r="I27" i="33"/>
  <c r="K29" i="33"/>
  <c r="J32" i="33"/>
  <c r="J21" i="33"/>
  <c r="I6" i="33"/>
  <c r="K8" i="33"/>
  <c r="J11" i="33"/>
  <c r="I14" i="33"/>
  <c r="K16" i="33"/>
  <c r="J19" i="33"/>
  <c r="I22" i="33"/>
  <c r="K24" i="33"/>
  <c r="J27" i="33"/>
  <c r="I30" i="33"/>
  <c r="K32" i="33"/>
  <c r="I24" i="33"/>
  <c r="J6" i="33"/>
  <c r="I9" i="33"/>
  <c r="K11" i="33"/>
  <c r="J14" i="33"/>
  <c r="I17" i="33"/>
  <c r="K19" i="33"/>
  <c r="J22" i="33"/>
  <c r="I25" i="33"/>
  <c r="K27" i="33"/>
  <c r="J30" i="33"/>
  <c r="I33" i="33"/>
  <c r="I13" i="33"/>
  <c r="I21" i="33"/>
  <c r="I29" i="33"/>
  <c r="K18" i="33"/>
  <c r="I3" i="33"/>
  <c r="I4" i="33"/>
  <c r="K6" i="33"/>
  <c r="J9" i="33"/>
  <c r="I12" i="33"/>
  <c r="K14" i="33"/>
  <c r="J17" i="33"/>
  <c r="I20" i="33"/>
  <c r="K22" i="33"/>
  <c r="J25" i="33"/>
  <c r="I28" i="33"/>
  <c r="K30" i="33"/>
  <c r="J33" i="33"/>
  <c r="J10" i="33"/>
  <c r="J26" i="33"/>
  <c r="K10" i="33"/>
  <c r="K26" i="33"/>
  <c r="J4" i="33"/>
  <c r="I7" i="33"/>
  <c r="K9" i="33"/>
  <c r="J12" i="33"/>
  <c r="I15" i="33"/>
  <c r="K17" i="33"/>
  <c r="J20" i="33"/>
  <c r="I23" i="33"/>
  <c r="K25" i="33"/>
  <c r="J28" i="33"/>
  <c r="I31" i="33"/>
  <c r="K33" i="33"/>
  <c r="K7" i="33"/>
  <c r="K15" i="33"/>
  <c r="K23" i="33"/>
  <c r="J3" i="33"/>
  <c r="J5" i="33"/>
  <c r="J13" i="33"/>
  <c r="I32" i="33"/>
  <c r="K4" i="33"/>
  <c r="J7" i="33"/>
  <c r="I10" i="33"/>
  <c r="K12" i="33"/>
  <c r="J15" i="33"/>
  <c r="I18" i="33"/>
  <c r="K20" i="33"/>
  <c r="J23" i="33"/>
  <c r="I26" i="33"/>
  <c r="K28" i="33"/>
  <c r="J31" i="33"/>
  <c r="K3" i="33"/>
  <c r="I5" i="33"/>
  <c r="J18" i="33"/>
  <c r="K31" i="33"/>
  <c r="I8" i="33"/>
  <c r="I16" i="33"/>
  <c r="J29" i="33"/>
  <c r="J8" i="31"/>
  <c r="I4" i="31"/>
  <c r="H5" i="31"/>
  <c r="H4" i="31"/>
  <c r="J9" i="31"/>
  <c r="I8" i="31"/>
  <c r="I12" i="31"/>
  <c r="H13" i="31"/>
  <c r="I11" i="31"/>
  <c r="H8" i="31"/>
  <c r="I3" i="31"/>
  <c r="I14" i="31"/>
  <c r="I13" i="31"/>
  <c r="I10" i="31"/>
  <c r="H12" i="31"/>
  <c r="J11" i="31"/>
  <c r="I6" i="31"/>
  <c r="J10" i="31"/>
  <c r="I9" i="31"/>
  <c r="H9" i="31"/>
  <c r="I5" i="31"/>
  <c r="H7" i="31"/>
  <c r="J6" i="31"/>
  <c r="J13" i="31"/>
  <c r="J5" i="31"/>
  <c r="H3" i="31"/>
  <c r="J14" i="31"/>
  <c r="I15" i="31"/>
  <c r="H11" i="31"/>
  <c r="I7" i="31"/>
  <c r="J3" i="31"/>
  <c r="H15" i="31"/>
  <c r="H6" i="31"/>
  <c r="J12" i="31"/>
  <c r="J7" i="31"/>
  <c r="H10" i="31"/>
  <c r="H14" i="31"/>
  <c r="J15" i="31"/>
</calcChain>
</file>

<file path=xl/sharedStrings.xml><?xml version="1.0" encoding="utf-8"?>
<sst xmlns="http://schemas.openxmlformats.org/spreadsheetml/2006/main" count="1780" uniqueCount="346">
  <si>
    <t>Year</t>
  </si>
  <si>
    <t>Drug misuse deaths registered in year</t>
  </si>
  <si>
    <t>5-year average</t>
  </si>
  <si>
    <t>Footnotes</t>
  </si>
  <si>
    <t>lower 95 % confidence interval</t>
  </si>
  <si>
    <t>upper 95 % confidence interval</t>
  </si>
  <si>
    <t>Percent change from previous year</t>
  </si>
  <si>
    <t>All drug misuse deaths</t>
  </si>
  <si>
    <t>Drug abuse</t>
  </si>
  <si>
    <t>Accidental poisoning</t>
  </si>
  <si>
    <t>Intentional self-poisoning</t>
  </si>
  <si>
    <t>Assault by drugs, etc.</t>
  </si>
  <si>
    <t>Undetermined intent</t>
  </si>
  <si>
    <t>1996</t>
  </si>
  <si>
    <t>.</t>
  </si>
  <si>
    <t>Footnote</t>
  </si>
  <si>
    <t xml:space="preserve">1. The way that drug deaths were categorised into different causes changed in 2011 and this break in the timeseries is indicated by the bold line in the table. These definition changes do not affect the total number of drug misuse deaths in the 'all drug misuse' category. More information about the coding change is given in Annex C </t>
  </si>
  <si>
    <t>2. ICD10 codes for each cause. Drug abuse: F11-F16, F19. Accidental poisoning: X40-X44. Intentional self-poisoning: X60-X64. Assault by drugs: X85. Undetermined intent: Y10-Y14.</t>
  </si>
  <si>
    <t>Gabapentin and/or Pregabalin</t>
  </si>
  <si>
    <t>Cocaine</t>
  </si>
  <si>
    <t>Ecstasy type</t>
  </si>
  <si>
    <t>Amphetamines</t>
  </si>
  <si>
    <t>Alcohol</t>
  </si>
  <si>
    <t>any benzodiazepine</t>
  </si>
  <si>
    <t>any Street benzodiazepine 3</t>
  </si>
  <si>
    <t>Any opiate or opioid</t>
  </si>
  <si>
    <t>Methadone</t>
  </si>
  <si>
    <t>Buprenorphine</t>
  </si>
  <si>
    <t>Codeine or a codeine-containing compound</t>
  </si>
  <si>
    <t>Dihydro-codeine or a d.h.c-containing compound</t>
  </si>
  <si>
    <t>..</t>
  </si>
  <si>
    <t>1) More than one drug may be reported per death. These are mentions of each drug, and will not add up to give total deaths. Up to 2007, some pathologists reported only those drugs which they thought caused, or contributed to, the death. From 2008, they report separately:</t>
  </si>
  <si>
    <t xml:space="preserve">In 2008 there was a change in the way that pathologists reported drugs found in the body. </t>
  </si>
  <si>
    <t xml:space="preserve">Before 2008 some recorded all drugs found in the body while others reported only those which they thought contributed to the death. </t>
  </si>
  <si>
    <t xml:space="preserve">After 2008, pathologists were asked to report on these two things separately. </t>
  </si>
  <si>
    <t>This table only records drugs which are thought to have contributed to the death from 2008 onwards. More information on this can be found in annex C</t>
  </si>
  <si>
    <t>2) The table shows a combined figure for 'heroin/morphine' because it is believed that, in the overwhelming majority of cases where morphine has been identified in post-mortem toxicological tests, its presence is the result of heroin use.</t>
  </si>
  <si>
    <t>3) The distinction between prescribable and street benzodiazepines is as specified by the Information Services Division (ISD) of NHS National Services Scotland (which is now part of Public Health Scotland) - see Annex H.</t>
  </si>
  <si>
    <t>4) Diazepam and Etizolam are nested within the prescribable and street benzodiazepine categories respectively</t>
  </si>
  <si>
    <t>© Crown Copyright 2023</t>
  </si>
  <si>
    <t>All persons</t>
  </si>
  <si>
    <t>Females</t>
  </si>
  <si>
    <t>Males</t>
  </si>
  <si>
    <t>All ages</t>
  </si>
  <si>
    <t>Average age</t>
  </si>
  <si>
    <t>1) For 2001, 2003 and 2006, there are differences of one or two between the overall total for the year and the sum of the figures for the individual age-groups. This is due to the use of a new database - further information can be found at the end of Annex A.</t>
  </si>
  <si>
    <t>15-19</t>
  </si>
  <si>
    <t>20-24</t>
  </si>
  <si>
    <t>25-29</t>
  </si>
  <si>
    <t>30-34</t>
  </si>
  <si>
    <t>35 - 39</t>
  </si>
  <si>
    <t>40-44</t>
  </si>
  <si>
    <t>45 - 49</t>
  </si>
  <si>
    <t>50-54</t>
  </si>
  <si>
    <t>55-59</t>
  </si>
  <si>
    <t>60-64</t>
  </si>
  <si>
    <t>65-69</t>
  </si>
  <si>
    <t>70-74</t>
  </si>
  <si>
    <t>1-4</t>
  </si>
  <si>
    <t>5-9</t>
  </si>
  <si>
    <t>10-14</t>
  </si>
  <si>
    <t>75-79</t>
  </si>
  <si>
    <t>80-84</t>
  </si>
  <si>
    <t>85-89</t>
  </si>
  <si>
    <t>Table 4: Drug misuse deaths by age group and sex, Scotland, 2000 to 2022</t>
  </si>
  <si>
    <t>year</t>
  </si>
  <si>
    <t>Drug Abuse (F11-F16, F19)</t>
  </si>
  <si>
    <t>Accidental Poisoning (X40-X44)</t>
  </si>
  <si>
    <t>Assault by drugs, etc. (X85)</t>
  </si>
  <si>
    <t>cause</t>
  </si>
  <si>
    <t>Undetermined intent (Y10-Y14)</t>
  </si>
  <si>
    <t>Intentional self-poisoning (X60-X64)</t>
  </si>
  <si>
    <t>© crown copyright 2023</t>
  </si>
  <si>
    <t>Any benzodiazepine</t>
  </si>
  <si>
    <t>Table 7: Drug misuse deaths by age group, sex and drugs implicated, Scotland, 2022</t>
  </si>
  <si>
    <t>Table 6: Drug misuse deaths by age group, sex and cause, Scotland, 2022</t>
  </si>
  <si>
    <t>Age standardised death rates</t>
  </si>
  <si>
    <t>back to contents</t>
  </si>
  <si>
    <t>Scotland</t>
  </si>
  <si>
    <t>SIMD Quintile 1 (most deprived)</t>
  </si>
  <si>
    <t>SIMD Quintile 2</t>
  </si>
  <si>
    <t>SIMD Quintile 3</t>
  </si>
  <si>
    <t>SIMD Quintile 4</t>
  </si>
  <si>
    <t>SIMD Quintile 5 (least deprived)</t>
  </si>
  <si>
    <t>rate</t>
  </si>
  <si>
    <t>lower 95% CI</t>
  </si>
  <si>
    <t>upper 95% CI</t>
  </si>
  <si>
    <t>deaths</t>
  </si>
  <si>
    <t xml:space="preserve">1) Scottish Index of Multiple Deprivation (SIMD) quintiles are assigned according to the version of SIMD most relevant to the year in question.  Years 2001 to 2003 use SIMD04, 2004 to 2006 use SIMD06, 2007 to 2009 use SIMD09, </t>
  </si>
  <si>
    <t>2010 to 2013 use SIMD12 and 2014 to 2016 use SIMD16 and 2017 onwards use SIMD20.</t>
  </si>
  <si>
    <t>2) Age-standardised death rates calculated using the European Standard Population - see this part of the NRS website:</t>
  </si>
  <si>
    <t>Age-standardised Death Rates Calculated Using the European Standard Population | National Records of Scotland (nrscotland.gov.uk)</t>
  </si>
  <si>
    <t>SIMD Decile 1 (most deprived)</t>
  </si>
  <si>
    <t>SIMD Decile 2</t>
  </si>
  <si>
    <t>SIMD Decile 3</t>
  </si>
  <si>
    <t>SIMD Decile 4</t>
  </si>
  <si>
    <t>SIMD Decile 5</t>
  </si>
  <si>
    <t>SIMD Decile 6</t>
  </si>
  <si>
    <t>SIMD Decile 7</t>
  </si>
  <si>
    <t>SIMD Decile 8</t>
  </si>
  <si>
    <t>SIMD Decile 9</t>
  </si>
  <si>
    <t>SIMD Decile 10 (least deprived)</t>
  </si>
  <si>
    <t xml:space="preserve">1) Scottish Index of Multiple Deprivation (SIMD) Deciles are assigned according to the version of SIMD most relevant to the year in question.  Years 2001 to 2003 use SIMD04, 2004 to 2006 use SIMD06, 2007 to 2009 use SIMD09, </t>
  </si>
  <si>
    <t>3) Rates based on fewer than 10 deaths are not shown.</t>
  </si>
  <si>
    <t>Ayrshire &amp; Arran</t>
  </si>
  <si>
    <t>Borders</t>
  </si>
  <si>
    <t>Dumfries &amp; Galloway</t>
  </si>
  <si>
    <t>Fife</t>
  </si>
  <si>
    <t>Forth Valley</t>
  </si>
  <si>
    <t>Grampian</t>
  </si>
  <si>
    <t>Lanarkshire</t>
  </si>
  <si>
    <t>Lothian</t>
  </si>
  <si>
    <t>Orkney</t>
  </si>
  <si>
    <t>Shetland</t>
  </si>
  <si>
    <t>Tayside</t>
  </si>
  <si>
    <t>Western Isles</t>
  </si>
  <si>
    <t>Table HB1: Drug misuse deaths by NHS Board area, 2010 to 2022</t>
  </si>
  <si>
    <t xml:space="preserve">Greater Glasgow &amp; Clyde </t>
  </si>
  <si>
    <t xml:space="preserve">Highland </t>
  </si>
  <si>
    <t>Greater Glasgow &amp; Clyde</t>
  </si>
  <si>
    <t>Highland</t>
  </si>
  <si>
    <t>NHS Health Board area</t>
  </si>
  <si>
    <t>Table HB2: Drug misuse deaths by underlying cause of death1 and NHS Board area, 2022</t>
  </si>
  <si>
    <t>2000 - 2004</t>
  </si>
  <si>
    <t>2001 - 2005</t>
  </si>
  <si>
    <t>2002 - 2006</t>
  </si>
  <si>
    <t>2003 - 2007</t>
  </si>
  <si>
    <t>2004 - 2008</t>
  </si>
  <si>
    <t>2005 - 2009</t>
  </si>
  <si>
    <t>2006 - 2010</t>
  </si>
  <si>
    <t>2007 - 2011</t>
  </si>
  <si>
    <t>2008 - 2012</t>
  </si>
  <si>
    <t>2009 - 2013</t>
  </si>
  <si>
    <t>2010 - 2014</t>
  </si>
  <si>
    <t>2011 - 2015</t>
  </si>
  <si>
    <t>2012 - 2016</t>
  </si>
  <si>
    <t>2013 - 2017</t>
  </si>
  <si>
    <t>2014 - 2018</t>
  </si>
  <si>
    <t>2015 - 2019</t>
  </si>
  <si>
    <t>2016 -2020</t>
  </si>
  <si>
    <t>2017 -2021</t>
  </si>
  <si>
    <t>2018 - 2022</t>
  </si>
  <si>
    <t>25 - 34</t>
  </si>
  <si>
    <t>35 - 44</t>
  </si>
  <si>
    <t>45 - 54</t>
  </si>
  <si>
    <t>15 - 24</t>
  </si>
  <si>
    <t>55 - 64</t>
  </si>
  <si>
    <t>Rate (per 100,000 population)</t>
  </si>
  <si>
    <t>Lower confidence interval</t>
  </si>
  <si>
    <t>Upper confidence interval</t>
  </si>
  <si>
    <t>Aberdeen City</t>
  </si>
  <si>
    <t>Aberdeenshire</t>
  </si>
  <si>
    <t>Angus</t>
  </si>
  <si>
    <t>Argyll &amp; Bute</t>
  </si>
  <si>
    <t>City of Edinburgh</t>
  </si>
  <si>
    <t>Clackmannanshire</t>
  </si>
  <si>
    <t>Dundee City</t>
  </si>
  <si>
    <t>East Ayrshire</t>
  </si>
  <si>
    <t>East Dunbartonshire</t>
  </si>
  <si>
    <t>East Lothian</t>
  </si>
  <si>
    <t>East Renfrewshire</t>
  </si>
  <si>
    <t>Falkirk</t>
  </si>
  <si>
    <t>Glasgow City</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</si>
  <si>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</si>
  <si>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</si>
  <si>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</si>
  <si>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</si>
  <si>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</si>
  <si>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</si>
  <si>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</si>
  <si>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</si>
  <si>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</si>
  <si>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</si>
  <si>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</si>
  <si>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</si>
  <si>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</si>
  <si>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</si>
  <si>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</si>
  <si>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</si>
  <si>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Table C2: Drug misuse deaths by underlying cause of death1 and council area, 2022</t>
  </si>
  <si>
    <t>Council area</t>
  </si>
  <si>
    <t>Drug Misuse deaths</t>
  </si>
  <si>
    <t>Drug poisoning deaths</t>
  </si>
  <si>
    <t>Drug induced deaths</t>
  </si>
  <si>
    <t>Table 11: different definitions of drug related deaths</t>
  </si>
  <si>
    <t>number of deaths</t>
  </si>
  <si>
    <t>under 25</t>
  </si>
  <si>
    <t>North East</t>
  </si>
  <si>
    <t>Northern Ireland</t>
  </si>
  <si>
    <t>North West</t>
  </si>
  <si>
    <t>UK</t>
  </si>
  <si>
    <t>Yorkshire and the Humber</t>
  </si>
  <si>
    <t>South West</t>
  </si>
  <si>
    <t>West Midlands</t>
  </si>
  <si>
    <t>England</t>
  </si>
  <si>
    <t>Wales</t>
  </si>
  <si>
    <t>East Midlands</t>
  </si>
  <si>
    <t>South East</t>
  </si>
  <si>
    <t>East</t>
  </si>
  <si>
    <t>London</t>
  </si>
  <si>
    <t>Age-standardised mortality rate</t>
  </si>
  <si>
    <t xml:space="preserve">1) The NRS defintion of drug misuse deaths only counts those where the drug was controlled at the time of death. </t>
  </si>
  <si>
    <t>0-4</t>
  </si>
  <si>
    <t>85+</t>
  </si>
  <si>
    <t>55+</t>
  </si>
  <si>
    <t>All drug misuse deaths with only one drug implicated</t>
  </si>
  <si>
    <t>© Crown copyright 2023</t>
  </si>
  <si>
    <t>Table 8: Drug misuse deaths by sex and drugs implicated where only one drug was implicated, Scotland, 2022</t>
  </si>
  <si>
    <t>lci</t>
  </si>
  <si>
    <t>Any Street benzodiazepine 3</t>
  </si>
  <si>
    <r>
      <t>Table 1: Drug misuse</t>
    </r>
    <r>
      <rPr>
        <vertAlign val="subscript"/>
        <sz val="11"/>
        <color theme="1"/>
        <rFont val="Arial"/>
        <family val="2"/>
      </rPr>
      <t>1</t>
    </r>
    <r>
      <rPr>
        <sz val="11"/>
        <color theme="1"/>
        <rFont val="Arial"/>
        <family val="2"/>
      </rPr>
      <t xml:space="preserve"> deaths in Scotland, 1996 to 2022</t>
    </r>
  </si>
  <si>
    <r>
      <t xml:space="preserve">Heroin / morphine </t>
    </r>
    <r>
      <rPr>
        <vertAlign val="superscript"/>
        <sz val="10"/>
        <rFont val="Arial"/>
        <family val="2"/>
      </rPr>
      <t>2</t>
    </r>
  </si>
  <si>
    <r>
      <t xml:space="preserve">Any Prescribable benzodiazepine </t>
    </r>
    <r>
      <rPr>
        <vertAlign val="superscript"/>
        <sz val="10"/>
        <rFont val="Arial"/>
        <family val="2"/>
      </rPr>
      <t>3</t>
    </r>
  </si>
  <si>
    <r>
      <t>Diazepam</t>
    </r>
    <r>
      <rPr>
        <vertAlign val="superscript"/>
        <sz val="10"/>
        <rFont val="Arial"/>
        <family val="2"/>
      </rPr>
      <t>4</t>
    </r>
  </si>
  <si>
    <r>
      <t>Etizolam</t>
    </r>
    <r>
      <rPr>
        <vertAlign val="superscript"/>
        <sz val="10"/>
        <rFont val="Arial"/>
        <family val="2"/>
      </rPr>
      <t>4</t>
    </r>
  </si>
  <si>
    <r>
      <t xml:space="preserve">Drugs implicated </t>
    </r>
    <r>
      <rPr>
        <vertAlign val="subscript"/>
        <sz val="10"/>
        <color theme="1"/>
        <rFont val="Arial"/>
        <family val="2"/>
      </rPr>
      <t>1</t>
    </r>
  </si>
  <si>
    <r>
      <t xml:space="preserve">Heroin / morphine </t>
    </r>
    <r>
      <rPr>
        <vertAlign val="subscript"/>
        <sz val="10"/>
        <color theme="1"/>
        <rFont val="Arial"/>
        <family val="2"/>
      </rPr>
      <t>2</t>
    </r>
  </si>
  <si>
    <r>
      <t xml:space="preserve">Any prescribable benzodiazepine </t>
    </r>
    <r>
      <rPr>
        <vertAlign val="subscript"/>
        <sz val="10"/>
        <color theme="1"/>
        <rFont val="Arial"/>
        <family val="2"/>
      </rPr>
      <t>3</t>
    </r>
  </si>
  <si>
    <r>
      <t xml:space="preserve">Diazepam </t>
    </r>
    <r>
      <rPr>
        <vertAlign val="subscript"/>
        <sz val="10"/>
        <color theme="1"/>
        <rFont val="Arial"/>
        <family val="2"/>
      </rPr>
      <t>4</t>
    </r>
  </si>
  <si>
    <r>
      <t xml:space="preserve">Any street benzodiazepine </t>
    </r>
    <r>
      <rPr>
        <vertAlign val="subscript"/>
        <sz val="10"/>
        <color theme="1"/>
        <rFont val="Arial"/>
        <family val="2"/>
      </rPr>
      <t>3</t>
    </r>
  </si>
  <si>
    <r>
      <t xml:space="preserve">Etizolam </t>
    </r>
    <r>
      <rPr>
        <vertAlign val="subscript"/>
        <sz val="10"/>
        <color theme="1"/>
        <rFont val="Arial"/>
        <family val="2"/>
      </rPr>
      <t>4</t>
    </r>
  </si>
  <si>
    <r>
      <t>Population</t>
    </r>
    <r>
      <rPr>
        <vertAlign val="superscript"/>
        <sz val="10"/>
        <color theme="1"/>
        <rFont val="Arial"/>
        <family val="2"/>
      </rPr>
      <t>1</t>
    </r>
  </si>
  <si>
    <r>
      <t>Table HB3: Drug misuse deaths by selected drugs implicated</t>
    </r>
    <r>
      <rPr>
        <vertAlign val="superscript"/>
        <sz val="11"/>
        <rFont val="Arial"/>
        <family val="2"/>
      </rPr>
      <t>1</t>
    </r>
    <r>
      <rPr>
        <sz val="11"/>
        <rFont val="Arial"/>
        <family val="2"/>
      </rPr>
      <t xml:space="preserve"> and NHS Board area, 2022</t>
    </r>
  </si>
  <si>
    <r>
      <t xml:space="preserve">any Prescribable benzodiazepine </t>
    </r>
    <r>
      <rPr>
        <vertAlign val="superscript"/>
        <sz val="10"/>
        <rFont val="Arial"/>
        <family val="2"/>
      </rPr>
      <t>3</t>
    </r>
  </si>
  <si>
    <t>Mental and Behavioural disorders</t>
  </si>
  <si>
    <t>0</t>
  </si>
  <si>
    <t>Total number of deaths</t>
  </si>
  <si>
    <t>90+</t>
  </si>
  <si>
    <r>
      <t>under 25</t>
    </r>
    <r>
      <rPr>
        <vertAlign val="superscript"/>
        <sz val="10"/>
        <color theme="1"/>
        <rFont val="Arial"/>
        <family val="2"/>
      </rPr>
      <t>1</t>
    </r>
  </si>
  <si>
    <r>
      <t>55+</t>
    </r>
    <r>
      <rPr>
        <vertAlign val="superscript"/>
        <sz val="10"/>
        <color theme="1"/>
        <rFont val="Arial"/>
        <family val="2"/>
      </rPr>
      <t>1</t>
    </r>
  </si>
  <si>
    <t>Table 5: Drug misuse  death rates per 100,000 population by age group and sex, Scotland, 2000 to 2022</t>
  </si>
  <si>
    <r>
      <t>year</t>
    </r>
    <r>
      <rPr>
        <vertAlign val="superscript"/>
        <sz val="10"/>
        <color theme="1"/>
        <rFont val="Arial"/>
        <family val="2"/>
      </rPr>
      <t>1,2</t>
    </r>
  </si>
  <si>
    <t>2) populations for 2022 were unavailable at the time of publication so populations from 2021 were used</t>
  </si>
  <si>
    <r>
      <t>under 25</t>
    </r>
    <r>
      <rPr>
        <vertAlign val="superscript"/>
        <sz val="10"/>
        <color theme="1"/>
        <rFont val="Arial"/>
        <family val="2"/>
      </rPr>
      <t>3</t>
    </r>
  </si>
  <si>
    <r>
      <t>55+</t>
    </r>
    <r>
      <rPr>
        <vertAlign val="superscript"/>
        <sz val="10"/>
        <color theme="1"/>
        <rFont val="Arial"/>
        <family val="2"/>
      </rPr>
      <t>3</t>
    </r>
  </si>
  <si>
    <r>
      <t>Year</t>
    </r>
    <r>
      <rPr>
        <b/>
        <vertAlign val="superscript"/>
        <sz val="10"/>
        <rFont val="Arial"/>
        <family val="2"/>
      </rPr>
      <t>4</t>
    </r>
  </si>
  <si>
    <t>2) This table is based on 2021 data because at the time of publication that is the most up to date figure available for all UK countries</t>
  </si>
  <si>
    <r>
      <t xml:space="preserve">1) UK drug death comparisons use the wide drug poisoning definition as this is the most appropriate measure in all UK countries. More information about this is available in a </t>
    </r>
    <r>
      <rPr>
        <u/>
        <sz val="8"/>
        <color theme="4"/>
        <rFont val="Arial"/>
        <family val="2"/>
      </rPr>
      <t>blog post</t>
    </r>
    <r>
      <rPr>
        <sz val="8"/>
        <rFont val="Arial"/>
        <family val="2"/>
      </rPr>
      <t xml:space="preserve"> on the ONS website.</t>
    </r>
  </si>
  <si>
    <t xml:space="preserve">1) More than one drug may be reported per death. These are mentions of each drug, and will not add up to give total deaths </t>
  </si>
  <si>
    <r>
      <t xml:space="preserve">any Street benzodiazepine </t>
    </r>
    <r>
      <rPr>
        <vertAlign val="superscript"/>
        <sz val="10"/>
        <rFont val="Arial"/>
        <family val="2"/>
      </rPr>
      <t>3</t>
    </r>
  </si>
  <si>
    <t>Table C1: Drug misuse deaths by Council area, 2010 to 2022</t>
  </si>
  <si>
    <t xml:space="preserve">Table C4: Drug misuse deaths by Council area - age-standardised death rates1,3 for 5-year periods, 2000-2004 to 2018-2022       </t>
  </si>
  <si>
    <t>Drug misuse death time series- numbers</t>
  </si>
  <si>
    <t>Drug misuse death time series by sex- numbers</t>
  </si>
  <si>
    <t>Drug misuse deaths time series by age group- rates</t>
  </si>
  <si>
    <t>Drug misuse deaths time series by area of deprivation- rates</t>
  </si>
  <si>
    <t>Drug misuse deaths 2018-2022 by Health board - rates</t>
  </si>
  <si>
    <t>Drug misuse deaths 2018-2022 by Council area - rates</t>
  </si>
  <si>
    <t>Drug misuse deaths time series by drugs implicated- numbers</t>
  </si>
  <si>
    <t>Drug misuse deaths time series by drugs implicated, opiates and opiods- numbers</t>
  </si>
  <si>
    <t>Drug misuse deaths time series by drugs implicated, benzodiazepines- numbers</t>
  </si>
  <si>
    <t>Drug misuse deaths time series by drugs implicated, other significant drugs- numbers</t>
  </si>
  <si>
    <t>Drug misuse death time series by underlying cause- numbers</t>
  </si>
  <si>
    <t>Drug poisoning deaths, 2021 by UK countries and regions</t>
  </si>
  <si>
    <t>Table 1</t>
  </si>
  <si>
    <t xml:space="preserve"> Drug misuse deaths in Scotland, 1996 to 2022</t>
  </si>
  <si>
    <t>Table 2</t>
  </si>
  <si>
    <t xml:space="preserve"> Drug misuse deaths by underlying cause of death, Scotland, 1996 to 2022</t>
  </si>
  <si>
    <t>Table 3</t>
  </si>
  <si>
    <t xml:space="preserve"> Drug misuse deaths by selected drugs reported, Scotland, 1996 to 2022</t>
  </si>
  <si>
    <t>Table 4</t>
  </si>
  <si>
    <t xml:space="preserve"> Drug misuse deaths by age group and sex, Scotland, 2000 to 2022</t>
  </si>
  <si>
    <t>Table 5</t>
  </si>
  <si>
    <t xml:space="preserve"> Drug misuse  death rates per 100,000 population by age group and sex, Scotland, 2000 to 2022</t>
  </si>
  <si>
    <t>Table 6</t>
  </si>
  <si>
    <t xml:space="preserve"> Drug misuse deaths by age group, sex and cause, Scotland, 2022</t>
  </si>
  <si>
    <t>Table 7</t>
  </si>
  <si>
    <t xml:space="preserve"> Drug misuse deaths by age group, sex and drugs implicated, Scotland, 2022</t>
  </si>
  <si>
    <t>Table 8</t>
  </si>
  <si>
    <t xml:space="preserve"> Drug misuse deaths by sex and drugs implicated where only one drug was implicated, Scotland, 2022</t>
  </si>
  <si>
    <t>Table 9</t>
  </si>
  <si>
    <t>Table 10</t>
  </si>
  <si>
    <t>Table 11</t>
  </si>
  <si>
    <t xml:space="preserve"> Different definitions of drug related deaths</t>
  </si>
  <si>
    <t>Table 12</t>
  </si>
  <si>
    <t>Table HB1</t>
  </si>
  <si>
    <t xml:space="preserve"> Drug misuse deaths by NHS Board area, 2010 to 2022</t>
  </si>
  <si>
    <t>Table HB2</t>
  </si>
  <si>
    <t xml:space="preserve"> Drug misuse deaths by underlying cause of death and NHS Board area, 2022</t>
  </si>
  <si>
    <t>Table HB3</t>
  </si>
  <si>
    <t xml:space="preserve"> Drug misuse deaths by selected drugs implicated and NHS Board area, 2022</t>
  </si>
  <si>
    <t>Table HB4</t>
  </si>
  <si>
    <t xml:space="preserve"> Drug misuse deaths by NHS Board area - age-standardised death rates for 5-year periods, 2000-2004 to 2017-2021       </t>
  </si>
  <si>
    <t>Table HB5</t>
  </si>
  <si>
    <t xml:space="preserve"> Drug misuse deaths</t>
  </si>
  <si>
    <t xml:space="preserve"> age specific rates per 100,000 population, NHS Boards, annual averages for 2018-2022      </t>
  </si>
  <si>
    <t>Table C1</t>
  </si>
  <si>
    <t xml:space="preserve"> Drug misuse deaths by Council area, 2010 to 2022</t>
  </si>
  <si>
    <t>Table C2</t>
  </si>
  <si>
    <t xml:space="preserve"> Drug misuse deaths by underlying cause of death and council area, 2022</t>
  </si>
  <si>
    <t>Table C3</t>
  </si>
  <si>
    <t xml:space="preserve"> Drug misuse deaths by selected drugs implicated and Council area, 2022</t>
  </si>
  <si>
    <t>Table C4</t>
  </si>
  <si>
    <t xml:space="preserve"> Drug misuse deaths by Council area - age-standardised death rates for 5-year periods, 2000-2004 to 2018-2022       </t>
  </si>
  <si>
    <t>Table C5</t>
  </si>
  <si>
    <t xml:space="preserve"> Drug misuse deaths age specific rates per 100,000 population, council areas, annual averages for 2018-2022      </t>
  </si>
  <si>
    <t xml:space="preserve"> Drug misuse deaths by Scottish Index of Multiple Deprivation (SIMD) quintile numbers and age-standardised death rates, Scotland, 2001 to 2021</t>
  </si>
  <si>
    <t xml:space="preserve"> Drug misuse deaths by Scottish Index of Multiple Deprivation (SIMD) decile numbers and age-standardised death rates, Scotland, 2001 to 2021</t>
  </si>
  <si>
    <t>Table of Contents</t>
  </si>
  <si>
    <t>3) rates for all ages, under 25 and over 55 are age standardised</t>
  </si>
  <si>
    <t>Source: National Records of Scotland (NRS)</t>
  </si>
  <si>
    <t>Publication date</t>
  </si>
  <si>
    <t>Geographic coverage</t>
  </si>
  <si>
    <t>Time period</t>
  </si>
  <si>
    <t>Supplier</t>
  </si>
  <si>
    <t>National Records of Scotland (NRS)</t>
  </si>
  <si>
    <t>Department</t>
  </si>
  <si>
    <t>Methods</t>
  </si>
  <si>
    <t>This spreadsheet contains the data and charts for the Drug Related Deaths in Scotland publication 2022</t>
  </si>
  <si>
    <t>The data was published at 9:30am on 22 August 2023</t>
  </si>
  <si>
    <t>Scotland, Council areas, Health boards and areas of deprivation. There are also some comparator figures from across the UK (based on data from ONS and NISRA)</t>
  </si>
  <si>
    <t>01 January 2022 to 31 December 2022</t>
  </si>
  <si>
    <t>Demographic Statistics, Vital Events Statistics Branch</t>
  </si>
  <si>
    <t>The data comes from death registrations, where causes of death are certified by a doctor.</t>
  </si>
  <si>
    <t>Figures represent deaths occurring in Scotland, deaths of people whose usual residence is outside Scotland are included in these figures.</t>
  </si>
  <si>
    <t>Additional data comes from the Crown Office and Procurator Fiscal service and from pathology reports supplied to NRS</t>
  </si>
  <si>
    <t>More information about the methods can be found on the NRS website</t>
  </si>
  <si>
    <t>Drug related deaths in Scotland, 2022</t>
  </si>
  <si>
    <t xml:space="preserve">3) 2022 rates are calculated using 2021 populations as 2022 population estimates are not yet published. </t>
  </si>
  <si>
    <t xml:space="preserve">4) 2022 rates are calculated using 2021 populations as 2022 population estimates are not yet published. </t>
  </si>
  <si>
    <t>crude death rates per million population</t>
  </si>
  <si>
    <t>1) populations for 2022 are not available at the time of publication so 2021 populations have been used instead</t>
  </si>
  <si>
    <r>
      <t xml:space="preserve">Table 2: Drug misuse deaths by underlying cause of death </t>
    </r>
    <r>
      <rPr>
        <vertAlign val="superscript"/>
        <sz val="11"/>
        <rFont val="Arial"/>
        <family val="2"/>
      </rPr>
      <t>1,2</t>
    </r>
    <r>
      <rPr>
        <sz val="11"/>
        <rFont val="Arial"/>
        <family val="2"/>
      </rPr>
      <t xml:space="preserve"> , Scotland, 1996 to 2022</t>
    </r>
  </si>
  <si>
    <r>
      <t>Table 3: Drug misuse deaths by selected drugs reported</t>
    </r>
    <r>
      <rPr>
        <vertAlign val="superscript"/>
        <sz val="11"/>
        <rFont val="Arial"/>
        <family val="2"/>
      </rPr>
      <t>1</t>
    </r>
    <r>
      <rPr>
        <sz val="11"/>
        <rFont val="Arial"/>
        <family val="2"/>
      </rPr>
      <t>, Scotland, 1996 to 2022</t>
    </r>
  </si>
  <si>
    <r>
      <t>Table 9: Drug misuse deaths by Scottish Index of Multiple Deprivation (SIMD) quintile</t>
    </r>
    <r>
      <rPr>
        <vertAlign val="superscript"/>
        <sz val="11"/>
        <rFont val="Arial"/>
        <family val="2"/>
      </rPr>
      <t>1</t>
    </r>
    <r>
      <rPr>
        <sz val="11"/>
        <rFont val="Arial"/>
        <family val="2"/>
      </rPr>
      <t>: numbers and age-standardised death rates</t>
    </r>
    <r>
      <rPr>
        <vertAlign val="superscript"/>
        <sz val="11"/>
        <rFont val="Arial"/>
        <family val="2"/>
      </rPr>
      <t>2</t>
    </r>
    <r>
      <rPr>
        <sz val="11"/>
        <rFont val="Arial"/>
        <family val="2"/>
      </rPr>
      <t>, Scotland, 2001 to 2021</t>
    </r>
  </si>
  <si>
    <r>
      <t>Table 10: Drug misuse deaths by Scottish Index of Multiple Deprivation (SIMD) decile</t>
    </r>
    <r>
      <rPr>
        <vertAlign val="superscript"/>
        <sz val="11"/>
        <rFont val="Arial"/>
        <family val="2"/>
      </rPr>
      <t>1</t>
    </r>
    <r>
      <rPr>
        <sz val="11"/>
        <rFont val="Arial"/>
        <family val="2"/>
      </rPr>
      <t>: numbers and age-standardised death rates</t>
    </r>
    <r>
      <rPr>
        <vertAlign val="superscript"/>
        <sz val="11"/>
        <rFont val="Arial"/>
        <family val="2"/>
      </rPr>
      <t>2,3</t>
    </r>
    <r>
      <rPr>
        <sz val="11"/>
        <rFont val="Arial"/>
        <family val="2"/>
      </rPr>
      <t>, Scotland, 2001 to 2021</t>
    </r>
  </si>
  <si>
    <r>
      <t>Table 12: Drug Poisoning</t>
    </r>
    <r>
      <rPr>
        <vertAlign val="superscript"/>
        <sz val="11"/>
        <color theme="1"/>
        <rFont val="Arial"/>
        <family val="2"/>
      </rPr>
      <t>1</t>
    </r>
    <r>
      <rPr>
        <sz val="11"/>
        <color theme="1"/>
        <rFont val="Arial"/>
        <family val="2"/>
      </rPr>
      <t xml:space="preserve"> deaths, age standardised rates per 100,000 population, UK countries and regions, 2021</t>
    </r>
    <r>
      <rPr>
        <vertAlign val="superscript"/>
        <sz val="11"/>
        <color theme="1"/>
        <rFont val="Arial"/>
        <family val="2"/>
      </rPr>
      <t>2</t>
    </r>
  </si>
  <si>
    <r>
      <t>Table C3: Drug misuse deaths by selected drugs implicated</t>
    </r>
    <r>
      <rPr>
        <vertAlign val="superscript"/>
        <sz val="11"/>
        <rFont val="Arial"/>
        <family val="2"/>
      </rPr>
      <t>1</t>
    </r>
    <r>
      <rPr>
        <sz val="11"/>
        <rFont val="Arial"/>
        <family val="2"/>
      </rPr>
      <t xml:space="preserve"> and Council area, 2022</t>
    </r>
  </si>
  <si>
    <t xml:space="preserve">Table HB4: Drug misuse deaths by NHS Board area - age-standardised death rates1,3 for 5-year periods, 2000-2004 to 2018-2022       </t>
  </si>
  <si>
    <r>
      <t>Rate (per 100,000 population)</t>
    </r>
    <r>
      <rPr>
        <vertAlign val="superscript"/>
        <sz val="10"/>
        <color theme="1"/>
        <rFont val="Arial"/>
        <family val="2"/>
      </rPr>
      <t>1</t>
    </r>
  </si>
  <si>
    <t>1) populations for 2022 are not available at the time of publication so 2021 populations are used to calculate rates for 2022</t>
  </si>
  <si>
    <r>
      <t>Table C5: Drug misuse deaths: age specific rates</t>
    </r>
    <r>
      <rPr>
        <vertAlign val="superscript"/>
        <sz val="11"/>
        <color theme="1"/>
        <rFont val="Arial"/>
        <family val="2"/>
      </rPr>
      <t>1</t>
    </r>
    <r>
      <rPr>
        <sz val="11"/>
        <color theme="1"/>
        <rFont val="Arial"/>
        <family val="2"/>
      </rPr>
      <t xml:space="preserve"> per 100,000 population, council areas, annual averages for 2018-2022      </t>
    </r>
  </si>
  <si>
    <r>
      <t>Table HB5: Drug misuse deaths: age specific rates</t>
    </r>
    <r>
      <rPr>
        <vertAlign val="superscript"/>
        <sz val="11"/>
        <color theme="1"/>
        <rFont val="Arial"/>
        <family val="2"/>
      </rPr>
      <t>1</t>
    </r>
    <r>
      <rPr>
        <sz val="11"/>
        <color theme="1"/>
        <rFont val="Arial"/>
        <family val="2"/>
      </rPr>
      <t xml:space="preserve"> per 100,000 population, NHS Boards, annual averages for 2018-2022      </t>
    </r>
  </si>
  <si>
    <t>Figure 1</t>
  </si>
  <si>
    <t>Figure 2</t>
  </si>
  <si>
    <t>Figure 3</t>
  </si>
  <si>
    <t>Figure 4</t>
  </si>
  <si>
    <t>Figure 5</t>
  </si>
  <si>
    <t>Figure 6</t>
  </si>
  <si>
    <t>Figure 7a</t>
  </si>
  <si>
    <t>Figure 7b</t>
  </si>
  <si>
    <t>Figure 7c</t>
  </si>
  <si>
    <t>Figure 7d</t>
  </si>
  <si>
    <t>Figure 8</t>
  </si>
  <si>
    <t>Figure 9</t>
  </si>
  <si>
    <t>Drug poisoning deaths, age standardised rates per 100,000 population, UK countries and regions,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</si>
</sst>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 \ \ \ \ \ \ \ \ "/>
    <numFmt numFmtId="166" formatCode="0.0"/>
    <numFmt numFmtId="167" formatCode="#,##0\ \ \ \ \ \ \ \ "/>
    <numFmt numFmtId="168" formatCode="_(* #,##0_);_(* \(#,##0\);_(* &quot;-&quot;??_);_(@_)"/>
    <numFmt numFmtId="169" formatCode="_-* #,##0_-;\-* #,##0_-;_-* &quot;-&quot;??_-;_-@_-"/>
  </numFmts>
  <fonts count="55">
    <font>
      <sz val="11"/>
      <color theme="1"/>
      <name val="Calibri"/>
      <family val="2"/>
      <scheme val="minor"/>
    </font>
    <font>
      <sz val="11"/>
      <color theme="1"/>
      <name val="Calibri"/>
      <family val="2"/>
      <scheme val="minor"/>
    </font>
    <font>
      <sz val="10"/>
      <color theme="1"/>
      <name val="Segoe UI"/>
      <family val="2"/>
    </font>
    <font>
      <sz val="10"/>
      <name val="MS Sans Serif"/>
      <family val="2"/>
    </font>
    <font>
      <sz val="8"/>
      <name val="Arial"/>
      <family val="2"/>
    </font>
    <font>
      <u/>
      <sz val="11"/>
      <color theme="10"/>
      <name val="Calibri"/>
      <family val="2"/>
      <scheme val="minor"/>
    </font>
    <font>
      <sz val="8"/>
      <name val="Calibri"/>
      <family val="2"/>
      <scheme val="minor"/>
    </font>
    <font>
      <sz val="10"/>
      <name val="Arial"/>
      <family val="2"/>
    </font>
    <font>
      <sz val="10"/>
      <color theme="1"/>
      <name val="Arial"/>
      <family val="2"/>
    </font>
    <font>
      <sz val="11"/>
      <color theme="1"/>
      <name val="Arial"/>
      <family val="2"/>
    </font>
    <font>
      <vertAlign val="subscript"/>
      <sz val="11"/>
      <color theme="1"/>
      <name val="Arial"/>
      <family val="2"/>
    </font>
    <font>
      <b/>
      <sz val="10"/>
      <name val="Arial"/>
      <family val="2"/>
    </font>
    <font>
      <vertAlign val="superscript"/>
      <sz val="10"/>
      <name val="Arial"/>
      <family val="2"/>
    </font>
    <font>
      <b/>
      <sz val="8"/>
      <name val="Arial"/>
      <family val="2"/>
    </font>
    <font>
      <sz val="8"/>
      <color theme="1"/>
      <name val="Arial"/>
      <family val="2"/>
    </font>
    <font>
      <sz val="12"/>
      <name val="Arial"/>
      <family val="2"/>
    </font>
    <font>
      <b/>
      <sz val="12"/>
      <name val="Arial"/>
      <family val="2"/>
    </font>
    <font>
      <i/>
      <sz val="12"/>
      <name val="Arial"/>
      <family val="2"/>
    </font>
    <font>
      <u/>
      <sz val="10"/>
      <color indexed="12"/>
      <name val="Arial"/>
      <family val="2"/>
    </font>
    <font>
      <sz val="9"/>
      <color theme="1"/>
      <name val="Arial"/>
      <family val="2"/>
    </font>
    <font>
      <sz val="9"/>
      <name val="Arial"/>
      <family val="2"/>
    </font>
    <font>
      <vertAlign val="subscript"/>
      <sz val="10"/>
      <color theme="1"/>
      <name val="Arial"/>
      <family val="2"/>
    </font>
    <font>
      <u/>
      <sz val="10"/>
      <color theme="10"/>
      <name val="Arial"/>
      <family val="2"/>
    </font>
    <font>
      <vertAlign val="superscript"/>
      <sz val="10"/>
      <color theme="1"/>
      <name val="Arial"/>
      <family val="2"/>
    </font>
    <font>
      <sz val="11"/>
      <name val="Arial"/>
      <family val="2"/>
    </font>
    <font>
      <vertAlign val="superscript"/>
      <sz val="11"/>
      <name val="Arial"/>
      <family val="2"/>
    </font>
    <font>
      <b/>
      <vertAlign val="superscript"/>
      <sz val="10"/>
      <name val="Arial"/>
      <family val="2"/>
    </font>
    <font>
      <u/>
      <sz val="8"/>
      <color theme="4"/>
      <name val="Arial"/>
      <family val="2"/>
    </font>
    <font>
      <sz val="11"/>
      <color theme="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theme="1"/>
      <name val="Calibri"/>
      <family val="2"/>
      <charset val="136"/>
      <scheme val="minor"/>
    </font>
    <font>
      <b/>
      <sz val="16"/>
      <name val="Arial"/>
      <family val="2"/>
    </font>
    <font>
      <sz val="14"/>
      <name val="Arial"/>
      <family val="2"/>
    </font>
    <font>
      <b/>
      <sz val="14"/>
      <name val="Arial"/>
      <family val="2"/>
    </font>
    <font>
      <u/>
      <sz val="12"/>
      <color indexed="12"/>
      <name val="Arial"/>
      <family val="2"/>
    </font>
    <font>
      <b/>
      <sz val="20"/>
      <name val="Arial"/>
      <family val="2"/>
    </font>
    <font>
      <sz val="20"/>
      <color theme="1"/>
      <name val="Calibri"/>
      <family val="2"/>
      <scheme val="minor"/>
    </font>
    <font>
      <sz val="12"/>
      <color theme="1"/>
      <name val="Arial"/>
      <family val="2"/>
    </font>
    <font>
      <vertAlign val="superscript"/>
      <sz val="11"/>
      <color theme="1"/>
      <name val="Arial"/>
      <family val="2"/>
    </font>
    <font>
      <b/>
      <sz val="18"/>
      <color theme="1"/>
      <name val="Arial"/>
      <family val="2"/>
    </font>
  </fonts>
  <fills count="34">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44"/>
        <bgColor indexed="64"/>
      </patternFill>
    </fill>
  </fills>
  <borders count="22">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73">
    <xf numFmtId="0" fontId="0" fillId="0" borderId="0"/>
    <xf numFmtId="9" fontId="1" fillId="0" borderId="0" applyFont="0" applyFill="0" applyBorder="0" applyAlignment="0" applyProtection="0"/>
    <xf numFmtId="0" fontId="3" fillId="0" borderId="0"/>
    <xf numFmtId="0" fontId="4" fillId="0" borderId="0"/>
    <xf numFmtId="0" fontId="4" fillId="0" borderId="0"/>
    <xf numFmtId="0" fontId="5" fillId="0" borderId="0" applyNumberFormat="0" applyFill="0" applyBorder="0" applyAlignment="0" applyProtection="0"/>
    <xf numFmtId="164" fontId="1" fillId="0" borderId="0" applyFont="0" applyFill="0" applyBorder="0" applyAlignment="0" applyProtection="0"/>
    <xf numFmtId="0" fontId="7" fillId="0" borderId="0"/>
    <xf numFmtId="0" fontId="8" fillId="0" borderId="0"/>
    <xf numFmtId="0" fontId="1" fillId="0" borderId="0"/>
    <xf numFmtId="0" fontId="15" fillId="0" borderId="0" applyFill="0"/>
    <xf numFmtId="43" fontId="7" fillId="0" borderId="0" applyFont="0" applyFill="0" applyBorder="0" applyAlignment="0" applyProtection="0"/>
    <xf numFmtId="0" fontId="49" fillId="0" borderId="0" applyNumberFormat="0" applyFill="0" applyBorder="0" applyAlignment="0" applyProtection="0">
      <alignment vertical="top"/>
      <protection locked="0"/>
    </xf>
    <xf numFmtId="0" fontId="49" fillId="0" borderId="0" applyNumberFormat="0" applyFill="0" applyBorder="0">
      <alignment wrapText="1"/>
    </xf>
    <xf numFmtId="3" fontId="7" fillId="0" borderId="0"/>
    <xf numFmtId="3" fontId="7" fillId="0" borderId="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8" borderId="0" applyNumberFormat="0" applyBorder="0" applyAlignment="0" applyProtection="0"/>
    <xf numFmtId="0" fontId="29" fillId="20"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0" borderId="0" applyNumberFormat="0" applyBorder="0" applyAlignment="0" applyProtection="0"/>
    <xf numFmtId="0" fontId="29" fillId="18"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2" borderId="0" applyNumberFormat="0" applyBorder="0" applyAlignment="0" applyProtection="0"/>
    <xf numFmtId="0" fontId="30" fillId="20"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0" applyNumberFormat="0" applyBorder="0" applyAlignment="0" applyProtection="0"/>
    <xf numFmtId="0" fontId="32" fillId="30" borderId="13" applyNumberFormat="0" applyAlignment="0" applyProtection="0"/>
    <xf numFmtId="0" fontId="33" fillId="31" borderId="14" applyNumberFormat="0" applyAlignment="0" applyProtection="0"/>
    <xf numFmtId="43" fontId="7" fillId="0" borderId="0" applyFon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15" applyNumberFormat="0" applyFill="0" applyAlignment="0" applyProtection="0"/>
    <xf numFmtId="0" fontId="37" fillId="0" borderId="16" applyNumberFormat="0" applyFill="0" applyAlignment="0" applyProtection="0"/>
    <xf numFmtId="0" fontId="38" fillId="0" borderId="17" applyNumberFormat="0" applyFill="0" applyAlignment="0" applyProtection="0"/>
    <xf numFmtId="0" fontId="38" fillId="0" borderId="0" applyNumberFormat="0" applyFill="0" applyBorder="0" applyAlignment="0" applyProtection="0"/>
    <xf numFmtId="0" fontId="39" fillId="21" borderId="13" applyNumberFormat="0" applyAlignment="0" applyProtection="0"/>
    <xf numFmtId="0" fontId="40" fillId="0" borderId="18" applyNumberFormat="0" applyFill="0" applyAlignment="0" applyProtection="0"/>
    <xf numFmtId="0" fontId="41" fillId="21" borderId="0" applyNumberFormat="0" applyBorder="0" applyAlignment="0" applyProtection="0"/>
    <xf numFmtId="0" fontId="7" fillId="0" borderId="0"/>
    <xf numFmtId="0" fontId="7" fillId="0" borderId="0"/>
    <xf numFmtId="0" fontId="7" fillId="0" borderId="0"/>
    <xf numFmtId="0" fontId="7" fillId="0" borderId="0" applyFill="0"/>
    <xf numFmtId="0" fontId="8" fillId="0" borderId="0"/>
    <xf numFmtId="0" fontId="8" fillId="0" borderId="0"/>
    <xf numFmtId="0" fontId="4" fillId="18" borderId="19" applyNumberFormat="0" applyFont="0" applyAlignment="0" applyProtection="0"/>
    <xf numFmtId="0" fontId="42" fillId="30" borderId="20" applyNumberFormat="0" applyAlignment="0" applyProtection="0"/>
    <xf numFmtId="9" fontId="7" fillId="0" borderId="0" applyFont="0" applyFill="0" applyBorder="0" applyAlignment="0" applyProtection="0"/>
    <xf numFmtId="0" fontId="43" fillId="0" borderId="0" applyNumberFormat="0" applyFill="0" applyBorder="0" applyAlignment="0" applyProtection="0"/>
    <xf numFmtId="0" fontId="44" fillId="0" borderId="21" applyNumberFormat="0" applyFill="0" applyAlignment="0" applyProtection="0"/>
    <xf numFmtId="0" fontId="40" fillId="0" borderId="0" applyNumberFormat="0" applyFill="0" applyBorder="0" applyAlignment="0" applyProtection="0"/>
    <xf numFmtId="0" fontId="4" fillId="0" borderId="0"/>
    <xf numFmtId="0" fontId="4" fillId="0" borderId="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7" fillId="0" borderId="0"/>
    <xf numFmtId="0" fontId="7" fillId="0" borderId="0"/>
    <xf numFmtId="0" fontId="7"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3" fontId="7" fillId="0" borderId="0"/>
    <xf numFmtId="0" fontId="8" fillId="3" borderId="10"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13" fillId="0" borderId="0">
      <alignment horizontal="left"/>
    </xf>
    <xf numFmtId="0" fontId="4" fillId="0" borderId="0">
      <alignment horizontal="left"/>
    </xf>
    <xf numFmtId="0" fontId="4" fillId="0" borderId="0">
      <alignment horizontal="center" vertical="center" wrapText="1"/>
    </xf>
    <xf numFmtId="0" fontId="13" fillId="0" borderId="0">
      <alignment horizontal="left" vertical="center" wrapText="1"/>
    </xf>
    <xf numFmtId="0" fontId="13" fillId="0" borderId="0">
      <alignment horizontal="right"/>
    </xf>
    <xf numFmtId="0" fontId="4" fillId="0" borderId="0">
      <alignment horizontal="left" vertical="center" wrapText="1"/>
    </xf>
    <xf numFmtId="0" fontId="4" fillId="0" borderId="0">
      <alignment horizontal="right"/>
    </xf>
    <xf numFmtId="0" fontId="4" fillId="0" borderId="0"/>
    <xf numFmtId="0" fontId="4" fillId="0" borderId="0"/>
    <xf numFmtId="0" fontId="7" fillId="0" borderId="0"/>
    <xf numFmtId="0" fontId="7" fillId="0" borderId="0"/>
    <xf numFmtId="0" fontId="7" fillId="32" borderId="0">
      <protection locked="0"/>
    </xf>
    <xf numFmtId="0" fontId="7" fillId="33" borderId="12">
      <alignment horizontal="center" vertical="center"/>
      <protection locked="0"/>
    </xf>
    <xf numFmtId="43" fontId="7" fillId="0" borderId="0" applyFont="0" applyFill="0" applyBorder="0" applyAlignment="0" applyProtection="0"/>
    <xf numFmtId="0" fontId="11" fillId="33" borderId="0">
      <alignment vertical="center"/>
      <protection locked="0"/>
    </xf>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ill="0"/>
    <xf numFmtId="0" fontId="8" fillId="3" borderId="10" applyNumberFormat="0" applyFont="0" applyAlignment="0" applyProtection="0"/>
    <xf numFmtId="0" fontId="7" fillId="33" borderId="11">
      <alignment vertical="center"/>
      <protection locked="0"/>
    </xf>
    <xf numFmtId="0" fontId="7" fillId="0" borderId="0"/>
    <xf numFmtId="40" fontId="3" fillId="0" borderId="0" applyFont="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1" fillId="0" borderId="0" applyFont="0" applyFill="0" applyBorder="0" applyAlignment="0" applyProtection="0"/>
    <xf numFmtId="43" fontId="1" fillId="0" borderId="0" applyFont="0" applyFill="0" applyBorder="0" applyAlignment="0" applyProtection="0"/>
    <xf numFmtId="0" fontId="46" fillId="0" borderId="0" applyNumberFormat="0" applyFill="0" applyAlignment="0" applyProtection="0"/>
    <xf numFmtId="0" fontId="46" fillId="0" borderId="0" applyNumberFormat="0" applyFill="0" applyAlignment="0" applyProtection="0"/>
    <xf numFmtId="0" fontId="47" fillId="0" borderId="0" applyNumberFormat="0" applyFill="0" applyAlignment="0" applyProtection="0"/>
    <xf numFmtId="0" fontId="16" fillId="0" borderId="0" applyNumberFormat="0" applyFill="0" applyAlignment="0" applyProtection="0"/>
    <xf numFmtId="0" fontId="48" fillId="0" borderId="0" applyNumberFormat="0" applyFill="0" applyBorder="0" applyAlignment="0" applyProtection="0"/>
    <xf numFmtId="4" fontId="15" fillId="0" borderId="0" applyFont="0" applyFill="0" applyBorder="0" applyAlignment="0" applyProtection="0"/>
    <xf numFmtId="9" fontId="15" fillId="0" borderId="0" applyFont="0" applyFill="0" applyBorder="0" applyAlignment="0" applyProtection="0"/>
    <xf numFmtId="0" fontId="7" fillId="0" borderId="0" applyFill="0"/>
    <xf numFmtId="0" fontId="7" fillId="0" borderId="0"/>
    <xf numFmtId="43" fontId="7" fillId="0" borderId="0" applyFont="0" applyFill="0" applyBorder="0" applyAlignment="0" applyProtection="0"/>
  </cellStyleXfs>
  <cellXfs count="224">
    <xf numFmtId="0" fontId="0" fillId="0" borderId="0" xfId="0"/>
    <xf numFmtId="0" fontId="2" fillId="2" borderId="0" xfId="0" applyFont="1" applyFill="1"/>
    <xf numFmtId="0" fontId="9" fillId="2" borderId="0" xfId="0" applyFont="1" applyFill="1"/>
    <xf numFmtId="0" fontId="7" fillId="2" borderId="0" xfId="2" applyFont="1" applyFill="1" applyAlignment="1">
      <alignment vertical="center"/>
    </xf>
    <xf numFmtId="0" fontId="11" fillId="2" borderId="0" xfId="2" applyFont="1" applyFill="1" applyAlignment="1">
      <alignment vertical="center" wrapText="1"/>
    </xf>
    <xf numFmtId="0" fontId="11" fillId="2" borderId="0" xfId="2" applyFont="1" applyFill="1" applyAlignment="1">
      <alignment horizontal="center" vertical="center" wrapText="1"/>
    </xf>
    <xf numFmtId="0" fontId="7" fillId="2" borderId="1" xfId="2" applyFont="1" applyFill="1" applyBorder="1" applyAlignment="1">
      <alignment horizontal="left"/>
    </xf>
    <xf numFmtId="0" fontId="7" fillId="2" borderId="1" xfId="2" applyFont="1" applyFill="1" applyBorder="1" applyAlignment="1">
      <alignment wrapText="1"/>
    </xf>
    <xf numFmtId="1" fontId="7" fillId="2" borderId="1" xfId="3" applyNumberFormat="1" applyFont="1" applyFill="1" applyBorder="1" applyAlignment="1">
      <alignment wrapText="1"/>
    </xf>
    <xf numFmtId="0" fontId="8" fillId="2" borderId="0" xfId="0" applyFont="1" applyFill="1"/>
    <xf numFmtId="0" fontId="7" fillId="2" borderId="0" xfId="2" applyFont="1" applyFill="1" applyAlignment="1">
      <alignment horizontal="center"/>
    </xf>
    <xf numFmtId="3" fontId="7" fillId="2" borderId="0" xfId="2" quotePrefix="1" applyNumberFormat="1" applyFont="1" applyFill="1" applyAlignment="1">
      <alignment horizontal="right" indent="2"/>
    </xf>
    <xf numFmtId="165" fontId="7" fillId="2" borderId="0" xfId="2" quotePrefix="1" applyNumberFormat="1" applyFont="1" applyFill="1" applyAlignment="1">
      <alignment horizontal="right"/>
    </xf>
    <xf numFmtId="0" fontId="8" fillId="2" borderId="4" xfId="0" applyFont="1" applyFill="1" applyBorder="1"/>
    <xf numFmtId="9" fontId="7" fillId="2" borderId="0" xfId="1" quotePrefix="1" applyFont="1" applyFill="1" applyAlignment="1">
      <alignment horizontal="right" indent="2"/>
    </xf>
    <xf numFmtId="1" fontId="7" fillId="2" borderId="0" xfId="2" quotePrefix="1" applyNumberFormat="1" applyFont="1" applyFill="1" applyAlignment="1">
      <alignment horizontal="right" indent="2"/>
    </xf>
    <xf numFmtId="166" fontId="8" fillId="2" borderId="4" xfId="0" applyNumberFormat="1" applyFont="1" applyFill="1" applyBorder="1"/>
    <xf numFmtId="166" fontId="8" fillId="2" borderId="0" xfId="0" applyNumberFormat="1" applyFont="1" applyFill="1"/>
    <xf numFmtId="0" fontId="12" fillId="2" borderId="0" xfId="2" applyFont="1" applyFill="1"/>
    <xf numFmtId="1" fontId="7" fillId="2" borderId="0" xfId="2" applyNumberFormat="1" applyFont="1" applyFill="1"/>
    <xf numFmtId="0" fontId="7" fillId="2" borderId="0" xfId="2" applyFont="1" applyFill="1"/>
    <xf numFmtId="0" fontId="13" fillId="2" borderId="0" xfId="4" applyFont="1" applyFill="1"/>
    <xf numFmtId="0" fontId="4" fillId="2" borderId="0" xfId="4" applyFill="1"/>
    <xf numFmtId="0" fontId="14" fillId="2" borderId="0" xfId="0" applyFont="1" applyFill="1"/>
    <xf numFmtId="0" fontId="4" fillId="2" borderId="0" xfId="2" applyFont="1" applyFill="1" applyAlignment="1">
      <alignment wrapText="1"/>
    </xf>
    <xf numFmtId="0" fontId="4" fillId="2" borderId="0" xfId="2" applyFont="1" applyFill="1" applyAlignment="1">
      <alignment horizontal="left"/>
    </xf>
    <xf numFmtId="0" fontId="15" fillId="2" borderId="0" xfId="4" applyFont="1" applyFill="1"/>
    <xf numFmtId="0" fontId="15" fillId="2" borderId="0" xfId="0" applyFont="1" applyFill="1"/>
    <xf numFmtId="0" fontId="15" fillId="2" borderId="0" xfId="2" applyFont="1" applyFill="1" applyAlignment="1">
      <alignment vertical="center"/>
    </xf>
    <xf numFmtId="0" fontId="16" fillId="2" borderId="0" xfId="2" applyFont="1" applyFill="1" applyAlignment="1">
      <alignment vertical="center"/>
    </xf>
    <xf numFmtId="0" fontId="16" fillId="2" borderId="0" xfId="2" applyFont="1" applyFill="1"/>
    <xf numFmtId="0" fontId="17" fillId="2" borderId="0" xfId="2" applyFont="1" applyFill="1"/>
    <xf numFmtId="1" fontId="16" fillId="2" borderId="0" xfId="2" applyNumberFormat="1" applyFont="1" applyFill="1" applyAlignment="1">
      <alignment vertical="center"/>
    </xf>
    <xf numFmtId="0" fontId="7" fillId="2" borderId="1" xfId="2" applyFont="1" applyFill="1" applyBorder="1" applyAlignment="1">
      <alignment vertical="center" wrapText="1"/>
    </xf>
    <xf numFmtId="1" fontId="7" fillId="2" borderId="1" xfId="3" applyNumberFormat="1" applyFont="1" applyFill="1" applyBorder="1" applyAlignment="1">
      <alignment vertical="center" wrapText="1"/>
    </xf>
    <xf numFmtId="1" fontId="7" fillId="2" borderId="0" xfId="2" applyNumberFormat="1" applyFont="1" applyFill="1" applyAlignment="1">
      <alignment horizontal="center"/>
    </xf>
    <xf numFmtId="3" fontId="7" fillId="2" borderId="0" xfId="2" quotePrefix="1" applyNumberFormat="1" applyFont="1" applyFill="1" applyAlignment="1">
      <alignment horizontal="right" indent="3"/>
    </xf>
    <xf numFmtId="1" fontId="7" fillId="2" borderId="0" xfId="2" quotePrefix="1" applyNumberFormat="1" applyFont="1" applyFill="1" applyAlignment="1">
      <alignment horizontal="right" indent="3"/>
    </xf>
    <xf numFmtId="1" fontId="7" fillId="2" borderId="2" xfId="2" applyNumberFormat="1" applyFont="1" applyFill="1" applyBorder="1" applyAlignment="1">
      <alignment horizontal="center"/>
    </xf>
    <xf numFmtId="3" fontId="7" fillId="2" borderId="2" xfId="2" quotePrefix="1" applyNumberFormat="1" applyFont="1" applyFill="1" applyBorder="1" applyAlignment="1">
      <alignment horizontal="right" indent="3"/>
    </xf>
    <xf numFmtId="1" fontId="7" fillId="2" borderId="2" xfId="2" quotePrefix="1" applyNumberFormat="1" applyFont="1" applyFill="1" applyBorder="1" applyAlignment="1">
      <alignment horizontal="right" indent="3"/>
    </xf>
    <xf numFmtId="0" fontId="7" fillId="2" borderId="0" xfId="2" applyFont="1" applyFill="1" applyAlignment="1">
      <alignment horizontal="center" wrapText="1"/>
    </xf>
    <xf numFmtId="0" fontId="15" fillId="2" borderId="0" xfId="3" applyFont="1" applyFill="1"/>
    <xf numFmtId="9" fontId="15" fillId="2" borderId="0" xfId="1" applyFont="1" applyFill="1"/>
    <xf numFmtId="0" fontId="13" fillId="2" borderId="0" xfId="3" applyFont="1" applyFill="1"/>
    <xf numFmtId="1" fontId="15" fillId="2" borderId="0" xfId="3" applyNumberFormat="1" applyFont="1" applyFill="1"/>
    <xf numFmtId="0" fontId="4" fillId="2" borderId="0" xfId="3" applyFill="1"/>
    <xf numFmtId="0" fontId="16" fillId="2" borderId="0" xfId="2" applyFont="1" applyFill="1" applyAlignment="1">
      <alignment horizontal="center"/>
    </xf>
    <xf numFmtId="0" fontId="16" fillId="2" borderId="0" xfId="2" applyFont="1" applyFill="1" applyAlignment="1">
      <alignment horizontal="centerContinuous"/>
    </xf>
    <xf numFmtId="0" fontId="7" fillId="2" borderId="1" xfId="3" applyFont="1" applyFill="1" applyBorder="1" applyAlignment="1">
      <alignment vertical="center" wrapText="1"/>
    </xf>
    <xf numFmtId="3" fontId="7" fillId="2" borderId="0" xfId="2" applyNumberFormat="1" applyFont="1" applyFill="1" applyAlignment="1">
      <alignment horizontal="right" vertical="center" indent="1"/>
    </xf>
    <xf numFmtId="1" fontId="7" fillId="2" borderId="0" xfId="2" applyNumberFormat="1" applyFont="1" applyFill="1" applyAlignment="1">
      <alignment horizontal="right" vertical="center" indent="1"/>
    </xf>
    <xf numFmtId="1" fontId="7" fillId="2" borderId="2" xfId="2" applyNumberFormat="1" applyFont="1" applyFill="1" applyBorder="1" applyAlignment="1">
      <alignment horizontal="right" vertical="center" indent="1"/>
    </xf>
    <xf numFmtId="1" fontId="7" fillId="2" borderId="0" xfId="2" applyNumberFormat="1" applyFont="1" applyFill="1" applyAlignment="1">
      <alignment horizontal="right" indent="3"/>
    </xf>
    <xf numFmtId="167" fontId="15" fillId="2" borderId="1" xfId="2" applyNumberFormat="1" applyFont="1" applyFill="1" applyBorder="1"/>
    <xf numFmtId="167" fontId="15" fillId="2" borderId="0" xfId="2" applyNumberFormat="1" applyFont="1" applyFill="1"/>
    <xf numFmtId="9" fontId="15" fillId="2" borderId="0" xfId="1" applyFont="1" applyFill="1" applyBorder="1" applyAlignment="1"/>
    <xf numFmtId="1" fontId="15" fillId="2" borderId="0" xfId="1" applyNumberFormat="1" applyFont="1" applyFill="1" applyBorder="1" applyAlignment="1"/>
    <xf numFmtId="167" fontId="13" fillId="2" borderId="0" xfId="2" applyNumberFormat="1" applyFont="1" applyFill="1"/>
    <xf numFmtId="0" fontId="20" fillId="2" borderId="0" xfId="2" applyFont="1" applyFill="1" applyAlignment="1">
      <alignment vertical="center" wrapText="1"/>
    </xf>
    <xf numFmtId="0" fontId="4" fillId="2" borderId="0" xfId="2" applyFont="1" applyFill="1" applyAlignment="1">
      <alignment vertical="center" wrapText="1"/>
    </xf>
    <xf numFmtId="0" fontId="20" fillId="2" borderId="0" xfId="3" applyFont="1" applyFill="1"/>
    <xf numFmtId="0" fontId="20" fillId="2" borderId="0" xfId="2" applyFont="1" applyFill="1" applyAlignment="1">
      <alignment vertical="center"/>
    </xf>
    <xf numFmtId="0" fontId="4" fillId="2" borderId="0" xfId="2" applyFont="1" applyFill="1" applyAlignment="1">
      <alignment vertical="center"/>
    </xf>
    <xf numFmtId="0" fontId="4" fillId="2" borderId="0" xfId="3" applyFill="1" applyAlignment="1">
      <alignment vertical="center"/>
    </xf>
    <xf numFmtId="0" fontId="19" fillId="2" borderId="0" xfId="3" applyFont="1" applyFill="1"/>
    <xf numFmtId="0" fontId="20" fillId="2" borderId="0" xfId="2" applyFont="1" applyFill="1" applyAlignment="1">
      <alignment horizontal="left" vertical="center" wrapText="1"/>
    </xf>
    <xf numFmtId="0" fontId="4" fillId="2" borderId="0" xfId="2" applyFont="1" applyFill="1" applyAlignment="1">
      <alignment horizontal="left" vertical="center" wrapText="1"/>
    </xf>
    <xf numFmtId="0" fontId="20" fillId="2" borderId="0" xfId="2" applyFont="1" applyFill="1" applyAlignment="1">
      <alignment horizontal="left"/>
    </xf>
    <xf numFmtId="0" fontId="4" fillId="2" borderId="0" xfId="2" applyFont="1" applyFill="1" applyAlignment="1">
      <alignment horizontal="left" vertical="center"/>
    </xf>
    <xf numFmtId="0" fontId="19" fillId="2" borderId="0" xfId="2" applyFont="1" applyFill="1" applyAlignment="1">
      <alignment horizontal="left"/>
    </xf>
    <xf numFmtId="0" fontId="8" fillId="2" borderId="1" xfId="0" applyFont="1" applyFill="1" applyBorder="1"/>
    <xf numFmtId="49" fontId="8" fillId="2" borderId="1" xfId="0" applyNumberFormat="1" applyFont="1" applyFill="1" applyBorder="1"/>
    <xf numFmtId="0" fontId="8" fillId="2" borderId="1" xfId="0" applyFont="1" applyFill="1" applyBorder="1" applyAlignment="1">
      <alignment horizontal="right"/>
    </xf>
    <xf numFmtId="0" fontId="8" fillId="2" borderId="1" xfId="0" applyFont="1" applyFill="1" applyBorder="1" applyAlignment="1">
      <alignment horizontal="left"/>
    </xf>
    <xf numFmtId="0" fontId="8" fillId="2" borderId="0" xfId="0" applyFont="1" applyFill="1" applyAlignment="1">
      <alignment wrapText="1"/>
    </xf>
    <xf numFmtId="0" fontId="8" fillId="2" borderId="3" xfId="0" applyFont="1" applyFill="1" applyBorder="1" applyAlignment="1">
      <alignment wrapText="1"/>
    </xf>
    <xf numFmtId="0" fontId="8" fillId="2" borderId="3" xfId="0" applyFont="1" applyFill="1" applyBorder="1"/>
    <xf numFmtId="0" fontId="14" fillId="2" borderId="0" xfId="0" applyFont="1" applyFill="1" applyAlignment="1">
      <alignment wrapText="1"/>
    </xf>
    <xf numFmtId="0" fontId="9" fillId="2" borderId="0" xfId="0" applyFont="1" applyFill="1" applyAlignment="1">
      <alignment wrapText="1"/>
    </xf>
    <xf numFmtId="0" fontId="11" fillId="2" borderId="0" xfId="7" applyFont="1" applyFill="1" applyAlignment="1">
      <alignment horizontal="left" wrapText="1"/>
    </xf>
    <xf numFmtId="0" fontId="11" fillId="2" borderId="0" xfId="7" applyFont="1" applyFill="1" applyAlignment="1">
      <alignment wrapText="1"/>
    </xf>
    <xf numFmtId="0" fontId="11" fillId="2" borderId="3" xfId="0" applyFont="1" applyFill="1" applyBorder="1"/>
    <xf numFmtId="0" fontId="11" fillId="2" borderId="6" xfId="0" applyFont="1" applyFill="1" applyBorder="1"/>
    <xf numFmtId="0" fontId="11" fillId="2" borderId="7" xfId="0" applyFont="1" applyFill="1" applyBorder="1"/>
    <xf numFmtId="0" fontId="8" fillId="2" borderId="8" xfId="0" applyFont="1" applyFill="1" applyBorder="1"/>
    <xf numFmtId="0" fontId="8" fillId="2" borderId="6" xfId="0" applyFont="1" applyFill="1" applyBorder="1"/>
    <xf numFmtId="166" fontId="7" fillId="2" borderId="0" xfId="7" applyNumberFormat="1" applyFill="1" applyAlignment="1">
      <alignment horizontal="center" vertical="center" wrapText="1"/>
    </xf>
    <xf numFmtId="166" fontId="7" fillId="2" borderId="6" xfId="7" applyNumberFormat="1" applyFill="1" applyBorder="1" applyAlignment="1">
      <alignment horizontal="center" vertical="center" wrapText="1"/>
    </xf>
    <xf numFmtId="0" fontId="7" fillId="2" borderId="8" xfId="2" applyFont="1" applyFill="1" applyBorder="1" applyAlignment="1">
      <alignment horizontal="right"/>
    </xf>
    <xf numFmtId="166" fontId="7" fillId="2" borderId="0" xfId="0" applyNumberFormat="1" applyFont="1" applyFill="1"/>
    <xf numFmtId="0" fontId="7" fillId="2" borderId="8" xfId="0" applyFont="1" applyFill="1" applyBorder="1"/>
    <xf numFmtId="0" fontId="11" fillId="2" borderId="9" xfId="4" applyFont="1" applyFill="1" applyBorder="1" applyAlignment="1">
      <alignment vertical="center" wrapText="1"/>
    </xf>
    <xf numFmtId="0" fontId="8" fillId="2" borderId="9" xfId="0" applyFont="1" applyFill="1" applyBorder="1"/>
    <xf numFmtId="0" fontId="11" fillId="2" borderId="0" xfId="4" applyFont="1" applyFill="1" applyAlignment="1">
      <alignment vertical="center" wrapText="1"/>
    </xf>
    <xf numFmtId="0" fontId="7" fillId="2" borderId="0" xfId="7" applyFill="1"/>
    <xf numFmtId="166" fontId="7" fillId="2" borderId="0" xfId="7" applyNumberFormat="1" applyFill="1"/>
    <xf numFmtId="0" fontId="8" fillId="2" borderId="0" xfId="7" applyFont="1" applyFill="1" applyAlignment="1">
      <alignment horizontal="left"/>
    </xf>
    <xf numFmtId="0" fontId="7" fillId="2" borderId="0" xfId="7" applyFill="1" applyAlignment="1">
      <alignment horizontal="left"/>
    </xf>
    <xf numFmtId="166" fontId="7" fillId="2" borderId="0" xfId="7" applyNumberFormat="1" applyFill="1" applyAlignment="1">
      <alignment horizontal="left"/>
    </xf>
    <xf numFmtId="0" fontId="8" fillId="2" borderId="0" xfId="7" applyFont="1" applyFill="1" applyAlignment="1">
      <alignment horizontal="left" wrapText="1"/>
    </xf>
    <xf numFmtId="166" fontId="9" fillId="2" borderId="0" xfId="0" applyNumberFormat="1" applyFont="1" applyFill="1"/>
    <xf numFmtId="0" fontId="11" fillId="2" borderId="0" xfId="0" applyFont="1" applyFill="1"/>
    <xf numFmtId="166" fontId="11" fillId="2" borderId="0" xfId="7" applyNumberFormat="1" applyFont="1" applyFill="1" applyAlignment="1">
      <alignment horizontal="center" vertical="center" wrapText="1"/>
    </xf>
    <xf numFmtId="168" fontId="7" fillId="2" borderId="8" xfId="6" applyNumberFormat="1" applyFont="1" applyFill="1" applyBorder="1"/>
    <xf numFmtId="166" fontId="7" fillId="2" borderId="0" xfId="0" applyNumberFormat="1" applyFont="1" applyFill="1" applyAlignment="1">
      <alignment horizontal="right"/>
    </xf>
    <xf numFmtId="0" fontId="7" fillId="2" borderId="0" xfId="0" applyFont="1" applyFill="1"/>
    <xf numFmtId="166" fontId="8" fillId="2" borderId="1" xfId="0" applyNumberFormat="1" applyFont="1" applyFill="1" applyBorder="1"/>
    <xf numFmtId="1" fontId="7" fillId="2" borderId="0" xfId="7" applyNumberFormat="1" applyFill="1"/>
    <xf numFmtId="0" fontId="8" fillId="2" borderId="0" xfId="0" applyFont="1" applyFill="1" applyAlignment="1">
      <alignment horizontal="center"/>
    </xf>
    <xf numFmtId="0" fontId="8" fillId="2" borderId="1" xfId="0" applyFont="1" applyFill="1" applyBorder="1" applyAlignment="1">
      <alignment wrapText="1"/>
    </xf>
    <xf numFmtId="0" fontId="8" fillId="2" borderId="5" xfId="0" applyFont="1" applyFill="1" applyBorder="1" applyAlignment="1">
      <alignment wrapText="1"/>
    </xf>
    <xf numFmtId="169" fontId="8" fillId="2" borderId="0" xfId="6" applyNumberFormat="1" applyFont="1" applyFill="1"/>
    <xf numFmtId="0" fontId="8" fillId="2" borderId="0" xfId="8" applyFill="1"/>
    <xf numFmtId="0" fontId="11" fillId="2" borderId="1" xfId="2" applyFont="1" applyFill="1" applyBorder="1" applyAlignment="1">
      <alignment horizontal="right" vertical="center" wrapText="1"/>
    </xf>
    <xf numFmtId="0" fontId="7" fillId="2" borderId="1" xfId="3" applyFont="1" applyFill="1" applyBorder="1" applyAlignment="1">
      <alignment horizontal="right" vertical="center" wrapText="1"/>
    </xf>
    <xf numFmtId="0" fontId="7" fillId="2" borderId="1" xfId="2" applyFont="1" applyFill="1" applyBorder="1" applyAlignment="1">
      <alignment horizontal="right" vertical="center" wrapText="1"/>
    </xf>
    <xf numFmtId="1" fontId="7" fillId="2" borderId="1" xfId="3" applyNumberFormat="1" applyFont="1" applyFill="1" applyBorder="1" applyAlignment="1">
      <alignment horizontal="right" vertical="center" wrapText="1"/>
    </xf>
    <xf numFmtId="3" fontId="7" fillId="2" borderId="0" xfId="2" applyNumberFormat="1" applyFont="1" applyFill="1" applyAlignment="1">
      <alignment vertical="center"/>
    </xf>
    <xf numFmtId="1" fontId="7" fillId="2" borderId="0" xfId="2" applyNumberFormat="1" applyFont="1" applyFill="1" applyAlignment="1">
      <alignment vertical="center"/>
    </xf>
    <xf numFmtId="0" fontId="7" fillId="2" borderId="1" xfId="0" applyFont="1" applyFill="1" applyBorder="1" applyAlignment="1">
      <alignment vertical="center" wrapText="1"/>
    </xf>
    <xf numFmtId="0" fontId="7" fillId="2" borderId="5" xfId="0" applyFont="1" applyFill="1" applyBorder="1" applyAlignment="1">
      <alignment vertical="center" wrapText="1"/>
    </xf>
    <xf numFmtId="0" fontId="8" fillId="2" borderId="1" xfId="0" applyFont="1" applyFill="1" applyBorder="1" applyAlignment="1">
      <alignment horizontal="center"/>
    </xf>
    <xf numFmtId="0" fontId="9" fillId="2" borderId="1" xfId="0" applyFont="1" applyFill="1" applyBorder="1" applyAlignment="1">
      <alignment wrapText="1"/>
    </xf>
    <xf numFmtId="0" fontId="8" fillId="2" borderId="0" xfId="0" applyFont="1" applyFill="1" applyAlignment="1">
      <alignment horizontal="right"/>
    </xf>
    <xf numFmtId="0" fontId="7" fillId="2" borderId="0" xfId="0" applyFont="1" applyFill="1" applyAlignment="1">
      <alignment wrapText="1"/>
    </xf>
    <xf numFmtId="0" fontId="7" fillId="2" borderId="9" xfId="0" applyFont="1" applyFill="1" applyBorder="1" applyAlignment="1">
      <alignment vertical="center" wrapText="1"/>
    </xf>
    <xf numFmtId="3" fontId="8" fillId="2" borderId="0" xfId="0" applyNumberFormat="1" applyFont="1" applyFill="1"/>
    <xf numFmtId="0" fontId="7" fillId="2" borderId="1" xfId="2" applyFont="1" applyFill="1" applyBorder="1" applyAlignment="1">
      <alignment horizontal="left" wrapText="1"/>
    </xf>
    <xf numFmtId="1" fontId="7" fillId="2" borderId="1" xfId="3" applyNumberFormat="1" applyFont="1" applyFill="1" applyBorder="1" applyAlignment="1">
      <alignment horizontal="left" wrapText="1"/>
    </xf>
    <xf numFmtId="0" fontId="8" fillId="2" borderId="5" xfId="0" applyFont="1" applyFill="1" applyBorder="1" applyAlignment="1">
      <alignment horizontal="left" wrapText="1"/>
    </xf>
    <xf numFmtId="0" fontId="7" fillId="2" borderId="1" xfId="2" applyFont="1" applyFill="1" applyBorder="1"/>
    <xf numFmtId="0" fontId="7" fillId="2" borderId="1" xfId="2" applyFont="1" applyFill="1" applyBorder="1" applyAlignment="1">
      <alignment horizontal="left" vertical="center"/>
    </xf>
    <xf numFmtId="0" fontId="7" fillId="2" borderId="1" xfId="2" applyFont="1" applyFill="1" applyBorder="1" applyAlignment="1">
      <alignment horizontal="left" vertical="center" wrapText="1"/>
    </xf>
    <xf numFmtId="1" fontId="7" fillId="2" borderId="1" xfId="3" applyNumberFormat="1" applyFont="1" applyFill="1" applyBorder="1" applyAlignment="1">
      <alignment horizontal="left" vertical="center" wrapText="1"/>
    </xf>
    <xf numFmtId="0" fontId="11" fillId="2" borderId="1" xfId="2" applyFont="1" applyFill="1" applyBorder="1" applyAlignment="1">
      <alignment horizontal="left" vertical="center" wrapText="1"/>
    </xf>
    <xf numFmtId="0" fontId="7" fillId="2" borderId="1" xfId="3" applyFont="1" applyFill="1" applyBorder="1" applyAlignment="1">
      <alignment horizontal="left" vertical="center" wrapText="1"/>
    </xf>
    <xf numFmtId="0" fontId="7" fillId="2" borderId="1" xfId="3" applyFont="1" applyFill="1" applyBorder="1" applyAlignment="1">
      <alignment horizontal="left" vertical="center"/>
    </xf>
    <xf numFmtId="1" fontId="7" fillId="2" borderId="1" xfId="3" applyNumberFormat="1" applyFont="1" applyFill="1" applyBorder="1" applyAlignment="1">
      <alignment horizontal="left" vertical="center"/>
    </xf>
    <xf numFmtId="49" fontId="8" fillId="2" borderId="1" xfId="0" applyNumberFormat="1" applyFont="1" applyFill="1" applyBorder="1" applyAlignment="1">
      <alignment horizontal="left"/>
    </xf>
    <xf numFmtId="0" fontId="8" fillId="2" borderId="0" xfId="0" applyFont="1" applyFill="1" applyAlignment="1">
      <alignment horizontal="left"/>
    </xf>
    <xf numFmtId="166" fontId="11" fillId="2" borderId="1" xfId="7" applyNumberFormat="1" applyFont="1" applyFill="1" applyBorder="1" applyAlignment="1">
      <alignment horizontal="left" vertical="center" wrapText="1"/>
    </xf>
    <xf numFmtId="166" fontId="11" fillId="2" borderId="9" xfId="7" applyNumberFormat="1" applyFont="1" applyFill="1" applyBorder="1" applyAlignment="1">
      <alignment horizontal="left" vertical="center" wrapText="1"/>
    </xf>
    <xf numFmtId="0" fontId="8" fillId="2" borderId="0" xfId="3" applyFont="1" applyFill="1"/>
    <xf numFmtId="9" fontId="8" fillId="2" borderId="0" xfId="1" applyFont="1" applyFill="1" applyAlignment="1">
      <alignment horizontal="left"/>
    </xf>
    <xf numFmtId="9" fontId="8" fillId="2" borderId="0" xfId="1" applyFont="1" applyFill="1"/>
    <xf numFmtId="166" fontId="8" fillId="2" borderId="0" xfId="0" applyNumberFormat="1" applyFont="1" applyFill="1" applyAlignment="1">
      <alignment horizontal="left"/>
    </xf>
    <xf numFmtId="0" fontId="8" fillId="2" borderId="0" xfId="7" applyFont="1" applyFill="1"/>
    <xf numFmtId="0" fontId="14" fillId="2" borderId="0" xfId="2" applyFont="1" applyFill="1" applyAlignment="1">
      <alignment horizontal="left"/>
    </xf>
    <xf numFmtId="0" fontId="5" fillId="2" borderId="0" xfId="5" applyFill="1"/>
    <xf numFmtId="0" fontId="0" fillId="2" borderId="0" xfId="0" applyFill="1"/>
    <xf numFmtId="0" fontId="18" fillId="2" borderId="0" xfId="5" applyFont="1" applyFill="1" applyBorder="1" applyAlignment="1" applyProtection="1">
      <alignment wrapText="1"/>
    </xf>
    <xf numFmtId="0" fontId="24" fillId="2" borderId="0" xfId="0" applyFont="1" applyFill="1"/>
    <xf numFmtId="0" fontId="5" fillId="2" borderId="0" xfId="5" applyFill="1" applyAlignment="1">
      <alignment horizontal="center"/>
    </xf>
    <xf numFmtId="0" fontId="24" fillId="2" borderId="0" xfId="2" applyFont="1" applyFill="1" applyAlignment="1">
      <alignment vertical="center"/>
    </xf>
    <xf numFmtId="0" fontId="24" fillId="2" borderId="0" xfId="7" applyFont="1" applyFill="1"/>
    <xf numFmtId="0" fontId="24" fillId="2" borderId="0" xfId="2" applyFont="1" applyFill="1"/>
    <xf numFmtId="0" fontId="28" fillId="2" borderId="0" xfId="5" applyFont="1" applyFill="1" applyAlignment="1"/>
    <xf numFmtId="0" fontId="28" fillId="2" borderId="0" xfId="5" applyFont="1" applyFill="1" applyAlignment="1">
      <alignment vertical="center"/>
    </xf>
    <xf numFmtId="0" fontId="52" fillId="2" borderId="0" xfId="0" applyFont="1" applyFill="1"/>
    <xf numFmtId="0" fontId="50" fillId="2" borderId="0" xfId="10" applyFont="1" applyFill="1" applyAlignment="1">
      <alignment wrapText="1"/>
    </xf>
    <xf numFmtId="0" fontId="50" fillId="2" borderId="0" xfId="163" applyFont="1" applyFill="1" applyAlignment="1">
      <alignment wrapText="1"/>
    </xf>
    <xf numFmtId="0" fontId="48" fillId="2" borderId="0" xfId="167" applyFill="1" applyBorder="1" applyAlignment="1">
      <alignment wrapText="1"/>
    </xf>
    <xf numFmtId="0" fontId="47" fillId="2" borderId="0" xfId="165" applyFill="1" applyAlignment="1">
      <alignment wrapText="1"/>
    </xf>
    <xf numFmtId="0" fontId="15" fillId="2" borderId="0" xfId="10" applyFill="1" applyAlignment="1">
      <alignment wrapText="1"/>
    </xf>
    <xf numFmtId="1" fontId="8" fillId="2" borderId="0" xfId="0" applyNumberFormat="1" applyFont="1" applyFill="1"/>
    <xf numFmtId="0" fontId="4" fillId="2" borderId="0" xfId="10" applyFont="1" applyFill="1" applyAlignment="1">
      <alignment wrapText="1"/>
    </xf>
    <xf numFmtId="0" fontId="15" fillId="2" borderId="0" xfId="10" applyFill="1" applyAlignment="1">
      <alignment horizontal="left" wrapText="1"/>
    </xf>
    <xf numFmtId="0" fontId="51" fillId="2" borderId="0" xfId="0" applyFont="1" applyFill="1" applyAlignment="1">
      <alignment wrapText="1"/>
    </xf>
    <xf numFmtId="0" fontId="0" fillId="2" borderId="0" xfId="0" applyFill="1" applyAlignment="1">
      <alignment wrapText="1"/>
    </xf>
    <xf numFmtId="0" fontId="18" fillId="2" borderId="0" xfId="5" applyFont="1" applyFill="1" applyAlignment="1" applyProtection="1">
      <alignment horizontal="right"/>
    </xf>
    <xf numFmtId="0" fontId="24" fillId="2" borderId="0" xfId="2" applyFont="1" applyFill="1" applyAlignment="1">
      <alignment horizontal="left" vertical="center"/>
    </xf>
    <xf numFmtId="0" fontId="24" fillId="2" borderId="0" xfId="7" applyFont="1" applyFill="1" applyAlignment="1">
      <alignment horizontal="left" wrapText="1"/>
    </xf>
    <xf numFmtId="0" fontId="13" fillId="2" borderId="0" xfId="4" applyFont="1" applyFill="1"/>
    <xf numFmtId="0" fontId="4" fillId="2" borderId="0" xfId="4" applyFill="1"/>
    <xf numFmtId="0" fontId="9" fillId="2" borderId="0" xfId="0" applyFont="1" applyFill="1"/>
    <xf numFmtId="0" fontId="8" fillId="2" borderId="0" xfId="2" applyFont="1" applyFill="1" applyAlignment="1">
      <alignment horizontal="left" wrapText="1"/>
    </xf>
    <xf numFmtId="0" fontId="7" fillId="2" borderId="0" xfId="2" applyFont="1" applyFill="1" applyAlignment="1">
      <alignment horizontal="left" wrapText="1"/>
    </xf>
    <xf numFmtId="0" fontId="14" fillId="2" borderId="0" xfId="3" applyFont="1" applyFill="1"/>
    <xf numFmtId="0" fontId="4" fillId="2" borderId="0" xfId="3" applyFill="1"/>
    <xf numFmtId="0" fontId="24" fillId="2" borderId="0" xfId="2" applyFont="1" applyFill="1" applyAlignment="1">
      <alignment vertical="center"/>
    </xf>
    <xf numFmtId="0" fontId="5" fillId="2" borderId="0" xfId="5" applyFill="1"/>
    <xf numFmtId="0" fontId="18" fillId="2" borderId="0" xfId="5" applyFont="1" applyFill="1" applyAlignment="1" applyProtection="1"/>
    <xf numFmtId="0" fontId="19" fillId="2" borderId="0" xfId="2" applyFont="1" applyFill="1" applyAlignment="1">
      <alignment vertical="center" wrapText="1"/>
    </xf>
    <xf numFmtId="0" fontId="20" fillId="2" borderId="0" xfId="2" applyFont="1" applyFill="1" applyAlignment="1">
      <alignment vertical="center" wrapText="1"/>
    </xf>
    <xf numFmtId="0" fontId="20" fillId="2" borderId="0" xfId="2" applyFont="1" applyFill="1" applyAlignment="1">
      <alignment horizontal="left"/>
    </xf>
    <xf numFmtId="0" fontId="19" fillId="2" borderId="0" xfId="2" applyFont="1" applyFill="1" applyAlignment="1">
      <alignment horizontal="left"/>
    </xf>
    <xf numFmtId="0" fontId="24" fillId="2" borderId="0" xfId="2" applyFont="1" applyFill="1" applyAlignment="1">
      <alignment horizontal="left" vertical="center"/>
    </xf>
    <xf numFmtId="0" fontId="18" fillId="2" borderId="0" xfId="5" applyFont="1" applyFill="1" applyBorder="1" applyAlignment="1" applyProtection="1"/>
    <xf numFmtId="0" fontId="22" fillId="2" borderId="0" xfId="5" applyFont="1" applyFill="1" applyAlignment="1">
      <alignment horizontal="left"/>
    </xf>
    <xf numFmtId="0" fontId="22" fillId="2" borderId="0" xfId="5" applyFont="1" applyFill="1" applyAlignment="1" applyProtection="1"/>
    <xf numFmtId="0" fontId="8" fillId="2" borderId="0" xfId="7" applyFont="1" applyFill="1" applyAlignment="1">
      <alignment horizontal="left"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166" fontId="11" fillId="2" borderId="1" xfId="7" applyNumberFormat="1" applyFont="1" applyFill="1" applyBorder="1" applyAlignment="1">
      <alignment horizontal="center" vertical="center" wrapText="1"/>
    </xf>
    <xf numFmtId="166" fontId="11" fillId="2" borderId="9" xfId="7" applyNumberFormat="1" applyFont="1" applyFill="1" applyBorder="1" applyAlignment="1">
      <alignment horizontal="center" vertical="center" wrapText="1"/>
    </xf>
    <xf numFmtId="166" fontId="11" fillId="2" borderId="5" xfId="7" applyNumberFormat="1" applyFont="1" applyFill="1" applyBorder="1" applyAlignment="1">
      <alignment horizontal="center" vertical="center"/>
    </xf>
    <xf numFmtId="166" fontId="11" fillId="2" borderId="1" xfId="7" applyNumberFormat="1" applyFont="1" applyFill="1" applyBorder="1" applyAlignment="1">
      <alignment horizontal="center" vertical="center"/>
    </xf>
    <xf numFmtId="166" fontId="11" fillId="2" borderId="9" xfId="7" applyNumberFormat="1" applyFont="1" applyFill="1" applyBorder="1" applyAlignment="1">
      <alignment horizontal="center" vertical="center"/>
    </xf>
    <xf numFmtId="0" fontId="24" fillId="2" borderId="0" xfId="7" applyFont="1" applyFill="1" applyAlignment="1">
      <alignment horizontal="left" wrapText="1"/>
    </xf>
    <xf numFmtId="166" fontId="11" fillId="2" borderId="5" xfId="7" applyNumberFormat="1" applyFont="1" applyFill="1" applyBorder="1" applyAlignment="1">
      <alignment horizontal="center" vertical="center" wrapText="1"/>
    </xf>
    <xf numFmtId="0" fontId="11" fillId="2" borderId="0" xfId="7" applyFont="1" applyFill="1" applyAlignment="1">
      <alignment horizontal="left"/>
    </xf>
    <xf numFmtId="0" fontId="8" fillId="2" borderId="0" xfId="7" applyFont="1" applyFill="1" applyAlignment="1">
      <alignment horizontal="left"/>
    </xf>
    <xf numFmtId="0" fontId="7" fillId="2" borderId="0" xfId="7" applyFill="1" applyAlignment="1">
      <alignment horizontal="left"/>
    </xf>
    <xf numFmtId="166" fontId="11" fillId="2" borderId="3" xfId="7" applyNumberFormat="1" applyFont="1" applyFill="1" applyBorder="1" applyAlignment="1">
      <alignment horizontal="left" vertical="center" wrapText="1"/>
    </xf>
    <xf numFmtId="166" fontId="11" fillId="2" borderId="1" xfId="7" applyNumberFormat="1" applyFont="1" applyFill="1" applyBorder="1" applyAlignment="1">
      <alignment horizontal="left" vertical="center" wrapText="1"/>
    </xf>
    <xf numFmtId="166" fontId="11" fillId="2" borderId="6" xfId="7" applyNumberFormat="1" applyFont="1" applyFill="1" applyBorder="1" applyAlignment="1">
      <alignment horizontal="left" vertical="center" wrapText="1"/>
    </xf>
    <xf numFmtId="166" fontId="11" fillId="2" borderId="9" xfId="7" applyNumberFormat="1" applyFont="1" applyFill="1" applyBorder="1" applyAlignment="1">
      <alignment horizontal="left" vertical="center" wrapText="1"/>
    </xf>
    <xf numFmtId="166" fontId="11" fillId="2" borderId="7" xfId="7" applyNumberFormat="1" applyFont="1" applyFill="1" applyBorder="1" applyAlignment="1">
      <alignment horizontal="left" vertical="center" wrapText="1"/>
    </xf>
    <xf numFmtId="166" fontId="11" fillId="2" borderId="5" xfId="7" applyNumberFormat="1" applyFont="1" applyFill="1" applyBorder="1" applyAlignment="1">
      <alignment horizontal="left" vertical="center" wrapText="1"/>
    </xf>
    <xf numFmtId="0" fontId="18" fillId="2" borderId="0" xfId="5" applyFont="1" applyFill="1" applyAlignment="1" applyProtection="1">
      <alignment horizontal="right"/>
    </xf>
    <xf numFmtId="0" fontId="8" fillId="2" borderId="4" xfId="0" applyFont="1" applyFill="1" applyBorder="1" applyAlignment="1">
      <alignment horizontal="center"/>
    </xf>
    <xf numFmtId="0" fontId="8" fillId="2" borderId="0" xfId="0" applyFont="1" applyFill="1" applyAlignment="1">
      <alignment horizontal="center"/>
    </xf>
    <xf numFmtId="0" fontId="4" fillId="2" borderId="0" xfId="5" applyFont="1" applyFill="1" applyAlignment="1">
      <alignment horizontal="left" wrapText="1"/>
    </xf>
    <xf numFmtId="0" fontId="14" fillId="2" borderId="0" xfId="0" applyFont="1" applyFill="1" applyAlignment="1">
      <alignment horizontal="left" wrapText="1"/>
    </xf>
    <xf numFmtId="0" fontId="24" fillId="2" borderId="0" xfId="0" applyFont="1" applyFill="1"/>
    <xf numFmtId="0" fontId="24" fillId="0" borderId="0" xfId="2" applyFont="1"/>
    <xf numFmtId="0" fontId="14" fillId="2" borderId="0" xfId="2" applyFont="1" applyFill="1" applyAlignment="1">
      <alignment vertical="center" wrapText="1"/>
    </xf>
    <xf numFmtId="0" fontId="4" fillId="2" borderId="0" xfId="2" applyFont="1" applyFill="1" applyAlignment="1">
      <alignment vertical="center" wrapText="1"/>
    </xf>
    <xf numFmtId="0" fontId="4" fillId="2" borderId="0" xfId="2" applyFont="1" applyFill="1" applyAlignment="1">
      <alignment horizontal="left" wrapText="1"/>
    </xf>
    <xf numFmtId="0" fontId="14" fillId="2" borderId="0" xfId="2" applyFont="1" applyFill="1" applyAlignment="1">
      <alignment horizontal="left"/>
    </xf>
    <xf numFmtId="0" fontId="4" fillId="2" borderId="0" xfId="2" applyFont="1" applyFill="1" applyAlignment="1">
      <alignment horizontal="left"/>
    </xf>
    <xf numFmtId="0" fontId="54" fillId="2" borderId="0" xfId="0" applyFont="1" applyFill="1"/>
  </cellXfs>
  <cellStyles count="173">
    <cellStyle name="%" xfId="153" xr:uid="{6468C7A7-4A95-422E-8F87-C6CF788D3084}"/>
    <cellStyle name="20% - Accent1 2" xfId="16" xr:uid="{34E09794-E1CF-4CAF-B8F3-493DFF438EDA}"/>
    <cellStyle name="20% - Accent1 2 2" xfId="67" xr:uid="{D9405B1B-52EA-4688-BD04-25B716DA3F2C}"/>
    <cellStyle name="20% - Accent2 2" xfId="17" xr:uid="{BAA17696-6F84-4F2C-B970-E322BE114095}"/>
    <cellStyle name="20% - Accent2 2 2" xfId="68" xr:uid="{2BF15309-264F-4B41-9D0E-CB16EC113996}"/>
    <cellStyle name="20% - Accent3 2" xfId="18" xr:uid="{D3827374-50C2-4B72-B18F-3CC6DA190854}"/>
    <cellStyle name="20% - Accent3 2 2" xfId="69" xr:uid="{023B04E1-B1A8-417B-B2F7-C82EC763A0F6}"/>
    <cellStyle name="20% - Accent4 2" xfId="19" xr:uid="{13143C03-12B9-4384-A7F5-3B8AA8F50319}"/>
    <cellStyle name="20% - Accent4 2 2" xfId="70" xr:uid="{443B6850-19B5-441A-B4BC-86A1BB69DD08}"/>
    <cellStyle name="20% - Accent5 2" xfId="20" xr:uid="{327ACF58-B1B0-4F0F-A00B-C8C7E2A3B414}"/>
    <cellStyle name="20% - Accent5 2 2" xfId="71" xr:uid="{3242F64D-BB5E-4F7A-A450-B5360BB59778}"/>
    <cellStyle name="20% - Accent6 2" xfId="21" xr:uid="{852C3E9B-E56B-4491-B3AE-A79ECAA28AB6}"/>
    <cellStyle name="20% - Accent6 2 2" xfId="72" xr:uid="{17C0C4E6-FC77-44CE-8A73-F0B69E52E8C2}"/>
    <cellStyle name="40% - Accent1 2" xfId="22" xr:uid="{2C392900-D350-434C-9266-DFC5C2AE3FD9}"/>
    <cellStyle name="40% - Accent1 2 2" xfId="73" xr:uid="{900E9053-6FC9-4078-847C-6842775AAF2D}"/>
    <cellStyle name="40% - Accent2 2" xfId="23" xr:uid="{A4E0A374-A79F-4650-B702-51C3908BFB72}"/>
    <cellStyle name="40% - Accent2 2 2" xfId="74" xr:uid="{69985845-2B92-4BE1-A0B1-C4DE132E7071}"/>
    <cellStyle name="40% - Accent3 2" xfId="24" xr:uid="{B5563115-1369-4932-906D-125F5117B5DF}"/>
    <cellStyle name="40% - Accent3 2 2" xfId="75" xr:uid="{C222DA6E-6C87-42B8-B663-1BA427032098}"/>
    <cellStyle name="40% - Accent4 2" xfId="25" xr:uid="{2170B044-2031-46C4-9271-B0AE15737561}"/>
    <cellStyle name="40% - Accent4 2 2" xfId="76" xr:uid="{CEF44495-7E5A-4C7E-9C4E-CE7237501F59}"/>
    <cellStyle name="40% - Accent5 2" xfId="26" xr:uid="{E1A1622B-C0F6-4933-B282-0028985A30B0}"/>
    <cellStyle name="40% - Accent5 2 2" xfId="77" xr:uid="{80474D13-4628-49DD-B86F-49671DAE1AC6}"/>
    <cellStyle name="40% - Accent6 2" xfId="27" xr:uid="{76803E91-F5EA-46B0-ABE7-7244A08C6C42}"/>
    <cellStyle name="40% - Accent6 2 2" xfId="78" xr:uid="{689983EA-F16B-457F-A08B-78DCBC3E9926}"/>
    <cellStyle name="60% - Accent1 2" xfId="28" xr:uid="{8B4F804C-716C-4FAD-89DE-C880BEF130A3}"/>
    <cellStyle name="60% - Accent2 2" xfId="29" xr:uid="{14B4E6D8-3156-442B-8F59-9F26997A527A}"/>
    <cellStyle name="60% - Accent3 2" xfId="30" xr:uid="{3249A2CF-6042-4C61-A29F-17DE2221A5E1}"/>
    <cellStyle name="60% - Accent4 2" xfId="31" xr:uid="{EADC9B6F-5930-48BC-A45C-773472D31EB3}"/>
    <cellStyle name="60% - Accent5 2" xfId="32" xr:uid="{2B977709-E32B-4AFE-A2AE-8BA5DC2808FE}"/>
    <cellStyle name="60% - Accent6 2" xfId="33" xr:uid="{B280EE1D-F7A2-4CED-A5CA-499C66AF12EA}"/>
    <cellStyle name="Accent1 2" xfId="34" xr:uid="{5324F93F-3B68-4B87-A6B7-62D19EDC7D4E}"/>
    <cellStyle name="Accent2 2" xfId="35" xr:uid="{58C83A1E-6F49-40EE-AE66-BDA6CE12B3F6}"/>
    <cellStyle name="Accent3 2" xfId="36" xr:uid="{61A649BE-1CB2-4513-9AB0-35B3B1B276B6}"/>
    <cellStyle name="Accent4 2" xfId="37" xr:uid="{C642934E-B23D-41AA-BFE1-2BABF9C14868}"/>
    <cellStyle name="Accent5 2" xfId="38" xr:uid="{E0F61208-7F50-4A85-B279-A11D6A45155E}"/>
    <cellStyle name="Accent6 2" xfId="39" xr:uid="{C9531213-0AFF-498D-9BEA-4B1C9F56B558}"/>
    <cellStyle name="Bad 2" xfId="40" xr:uid="{5365ED50-52BF-4578-ABD8-3297E835F8A2}"/>
    <cellStyle name="Calculation 2" xfId="41" xr:uid="{463DADEA-6337-4FC4-AD6C-913348F86DD3}"/>
    <cellStyle name="cells" xfId="131" xr:uid="{C7ACDB9E-BF8B-4858-A69B-07E3BC958736}"/>
    <cellStyle name="Check Cell 2" xfId="42" xr:uid="{83EAECAD-6096-4BA9-B248-584A86D96B8B}"/>
    <cellStyle name="column field" xfId="132" xr:uid="{CAD7D397-DDAC-4CAD-A69F-1FA13EF5C79E}"/>
    <cellStyle name="Comma" xfId="6" builtinId="3"/>
    <cellStyle name="Comma 10" xfId="172" xr:uid="{3E655031-338C-42B5-AA66-413EDFE25D12}"/>
    <cellStyle name="Comma 11" xfId="168" xr:uid="{E72DC02B-ED63-4200-B5DC-D4992EC0ADA1}"/>
    <cellStyle name="Comma 2" xfId="11" xr:uid="{F138149B-8109-4922-8FC7-D4511AE445A2}"/>
    <cellStyle name="Comma 2 2" xfId="79" xr:uid="{D8B56281-3004-44EC-BC49-EFDE670ED36C}"/>
    <cellStyle name="Comma 2 3" xfId="146" xr:uid="{0E0B8C54-0DE1-4E8D-9F0C-5AD74D9DA6CB}"/>
    <cellStyle name="Comma 3" xfId="43" xr:uid="{900BA295-9E91-4297-BEC9-8BD54D8A5F3C}"/>
    <cellStyle name="Comma 3 2" xfId="157" xr:uid="{6F4A739C-B7E6-4FF0-AC48-E953E66CEB44}"/>
    <cellStyle name="Comma 4" xfId="80" xr:uid="{BF2D9326-8A52-46BA-84F0-A0A98E9D8838}"/>
    <cellStyle name="Comma 4 2" xfId="81" xr:uid="{C588D325-8E83-484F-9926-9345C05EF251}"/>
    <cellStyle name="Comma 5" xfId="82" xr:uid="{AFFDEBB6-C0A2-46FF-B1FD-D94898B55EA0}"/>
    <cellStyle name="Comma 5 2" xfId="83" xr:uid="{8D71F98D-F52D-430B-8661-2B86A41B7F04}"/>
    <cellStyle name="Comma 6" xfId="84" xr:uid="{3050C8E5-28FD-43B8-9C09-9B86312AED55}"/>
    <cellStyle name="Comma 6 2" xfId="85" xr:uid="{AE6BB9A2-EEA4-4B9C-A327-A80016C8D7D8}"/>
    <cellStyle name="Comma 7" xfId="133" xr:uid="{F7FC7E27-7FAA-4AA7-AE60-9CF0593FE29D}"/>
    <cellStyle name="Comma 8" xfId="158" xr:uid="{4943188A-38AD-49DC-B53F-27CF8B2499D4}"/>
    <cellStyle name="Comma 9" xfId="162" xr:uid="{AB2507D8-BCDD-4960-A118-7D2F37596C70}"/>
    <cellStyle name="Explanatory Text 2" xfId="44" xr:uid="{45BC7101-C84F-4665-9E0A-1E1D1060C3B3}"/>
    <cellStyle name="field names" xfId="134" xr:uid="{22EA2ED1-CCEC-4AE9-A979-983DF51B9F69}"/>
    <cellStyle name="Good 2" xfId="45" xr:uid="{85DB1E44-ABDF-4771-9433-45C54653B11D}"/>
    <cellStyle name="Heading 1 2" xfId="46" xr:uid="{8430E39A-DB8E-454E-A2C9-BD85A0520DE9}"/>
    <cellStyle name="Heading 1 2 2" xfId="163" xr:uid="{3258C01C-67DE-4B57-9B00-A5860BEDCEB9}"/>
    <cellStyle name="Heading 1 3" xfId="164" xr:uid="{322B3573-4DF6-470F-855A-1194F0F751B4}"/>
    <cellStyle name="Heading 2 2" xfId="47" xr:uid="{3D0DAE94-BB7A-46F3-A67A-223DAB96CCDE}"/>
    <cellStyle name="Heading 2 3" xfId="165" xr:uid="{E4331180-9ABB-4E35-AD66-BB0ABA743A12}"/>
    <cellStyle name="Heading 3 2" xfId="48" xr:uid="{5BC05873-AA92-4AD9-BE6C-F78D5C646504}"/>
    <cellStyle name="Heading 3 3" xfId="166" xr:uid="{649A6DF0-A1C2-45C2-A0AA-AEFC5B6A84CD}"/>
    <cellStyle name="Heading 4 2" xfId="49" xr:uid="{83565802-1CDF-494B-B02C-793C654C89E5}"/>
    <cellStyle name="Heading 4 3" xfId="167" xr:uid="{A0344D0A-9676-4901-880E-B87323BE9E38}"/>
    <cellStyle name="Headings" xfId="86" xr:uid="{1746D84C-7038-4C75-824D-48ADBBA07B91}"/>
    <cellStyle name="Hyperlink" xfId="5" builtinId="8"/>
    <cellStyle name="Hyperlink 2" xfId="13" xr:uid="{D608A346-5E9A-48EB-A1B4-B7111063ABF8}"/>
    <cellStyle name="Hyperlink 2 2" xfId="87" xr:uid="{4F483B36-5AC6-45BA-AAD1-5FFDF4CCD3B1}"/>
    <cellStyle name="Hyperlink 3" xfId="88" xr:uid="{F4008BD5-6AB9-4BCF-A25A-4D83E112A73E}"/>
    <cellStyle name="Hyperlink 3 2" xfId="89" xr:uid="{EBD77060-685C-48F9-B5D6-DD268FBF63ED}"/>
    <cellStyle name="Hyperlink 4" xfId="12" xr:uid="{4F7AB416-B23A-41B6-BF7E-37C8BB20ED0A}"/>
    <cellStyle name="Input 2" xfId="50" xr:uid="{E9CCC006-55B3-4170-B284-D87FE2315D7A}"/>
    <cellStyle name="Linked Cell 2" xfId="51" xr:uid="{0096C9AA-D85D-434E-9CAA-42BF6F15A855}"/>
    <cellStyle name="Neutral 2" xfId="52" xr:uid="{490905E6-54CD-4EC0-94A9-1B3D97169629}"/>
    <cellStyle name="Normal" xfId="0" builtinId="0"/>
    <cellStyle name="Normal 10" xfId="135" xr:uid="{744AD0A9-6A49-455A-8A7C-4A9BA06C0972}"/>
    <cellStyle name="Normal 10 2" xfId="7" xr:uid="{62D8D66C-86E7-4ADF-BCB3-6F465CEB2ECF}"/>
    <cellStyle name="Normal 11" xfId="145" xr:uid="{E78CCD41-A292-4B23-B3D8-E4FA85694DFA}"/>
    <cellStyle name="Normal 12" xfId="152" xr:uid="{B26508C0-E534-48AC-A493-14FB8AC43523}"/>
    <cellStyle name="Normal 13" xfId="159" xr:uid="{3FFDAE76-F3FE-435A-B5FD-DB14598678A3}"/>
    <cellStyle name="Normal 14" xfId="160" xr:uid="{133A7560-8E38-4B0C-ABF4-A644D0D187B5}"/>
    <cellStyle name="Normal 15" xfId="170" xr:uid="{1FD9CD6D-5316-465B-BCB9-1BDD029EFF92}"/>
    <cellStyle name="Normal 16" xfId="171" xr:uid="{A113CD3B-FAF7-4927-BA53-2024D23C0398}"/>
    <cellStyle name="Normal 17" xfId="10" xr:uid="{4DA6897D-18F9-47C5-8FC0-0A6F5C5023EB}"/>
    <cellStyle name="Normal 2" xfId="53" xr:uid="{9B017228-3DFC-4B46-B97B-A7412DA28828}"/>
    <cellStyle name="Normal 2 2" xfId="54" xr:uid="{9F098F82-B200-4E1C-A625-69D6EF095B72}"/>
    <cellStyle name="Normal 2 2 2" xfId="90" xr:uid="{D1D9FDBE-AA44-41F8-96DA-D7D39FC4A3B5}"/>
    <cellStyle name="Normal 2 2 2 2" xfId="91" xr:uid="{02B86C2B-A94B-4C3B-AF8B-3ADA891D3E06}"/>
    <cellStyle name="Normal 2 2 2 2 2" xfId="130" xr:uid="{28A63F77-63FF-409D-8D56-1E6F1CBB4BDD}"/>
    <cellStyle name="Normal 2 2 2 2 2 2" xfId="151" xr:uid="{C790BE99-A1E7-4DA8-8E3A-EF74717A8489}"/>
    <cellStyle name="Normal 2 2 2 2 3" xfId="136" xr:uid="{5E5B948F-DC75-4B04-9438-8A196F0EA56C}"/>
    <cellStyle name="Normal 2 2 2 2 3 2" xfId="137" xr:uid="{739C8E1A-EDD7-48BC-84F5-BCF5C92E27A8}"/>
    <cellStyle name="Normal 2 2 2 3" xfId="92" xr:uid="{31B3EF22-5BB0-4AA0-8595-E273F813E1AA}"/>
    <cellStyle name="Normal 2 2 2 4" xfId="138" xr:uid="{68C599AA-1632-4822-8B6E-D088F7D54367}"/>
    <cellStyle name="Normal 2 2 3" xfId="93" xr:uid="{5B5B2D98-58B4-410F-B26D-CF85D3E83920}"/>
    <cellStyle name="Normal 2 2 4" xfId="94" xr:uid="{C88177A2-6607-48A9-944D-26676AFB2C72}"/>
    <cellStyle name="Normal 2 2 5" xfId="149" xr:uid="{83BD4C83-AD2B-42F0-9BD9-CC77BD4F3DC5}"/>
    <cellStyle name="Normal 2 3" xfId="55" xr:uid="{AC50A2F8-29BE-4DFD-A541-20523AE7F38C}"/>
    <cellStyle name="Normal 2 3 2" xfId="155" xr:uid="{1C8EEEFF-2184-41E2-86A5-2E736EEAD1E0}"/>
    <cellStyle name="Normal 2 4" xfId="147" xr:uid="{AA843A42-6649-40FE-9DC0-0FD6EDCAF1DD}"/>
    <cellStyle name="Normal 20" xfId="9" xr:uid="{7512D60E-A39B-42BE-AB69-BEF43ACBD205}"/>
    <cellStyle name="Normal 3" xfId="56" xr:uid="{3D43573F-2532-41AB-8BEF-2DCD287CF860}"/>
    <cellStyle name="Normal 3 2" xfId="57" xr:uid="{02219AE5-4769-4059-936F-ABD959E4EA83}"/>
    <cellStyle name="Normal 3 3" xfId="95" xr:uid="{5A2D28C2-26C0-4783-B283-444D3C3598A9}"/>
    <cellStyle name="Normal 3 3 2" xfId="96" xr:uid="{DABDDDFC-FE35-42ED-BAC3-D3172D2C2FEB}"/>
    <cellStyle name="Normal 3 4" xfId="97" xr:uid="{F7C95DBD-7EDA-4F28-A51A-4C4FC38C9E58}"/>
    <cellStyle name="Normal 3 4 2" xfId="98" xr:uid="{EF613D2F-56E4-4698-95B6-F631F1673A64}"/>
    <cellStyle name="Normal 3 5" xfId="99" xr:uid="{75E472FF-DE70-4669-842F-C8451E07D5D6}"/>
    <cellStyle name="Normal 3 6" xfId="139" xr:uid="{091FC001-534B-49CF-AE7E-F4FB0FA8A48B}"/>
    <cellStyle name="Normal 3 7" xfId="148" xr:uid="{060D2A66-9266-4A50-BB3F-ACE174BC5FF9}"/>
    <cellStyle name="Normal 4" xfId="58" xr:uid="{ED421603-1D7E-4F68-80EA-4EB3DF709CD4}"/>
    <cellStyle name="Normal 4 2" xfId="100" xr:uid="{5F465C5C-8F88-4936-817E-A01DF39CD438}"/>
    <cellStyle name="Normal 4 2 2" xfId="8" xr:uid="{55EADD62-2FCA-451F-9182-ECBFB8E78E78}"/>
    <cellStyle name="Normal 4 2 2 2" xfId="101" xr:uid="{660366E9-7F27-4B1D-862F-CDB87BDBAFBE}"/>
    <cellStyle name="Normal 4 2 3" xfId="156" xr:uid="{DA8906F1-B36F-4532-9FB5-A977E41D932B}"/>
    <cellStyle name="Normal 4 3" xfId="102" xr:uid="{4363C4DC-1C21-4D3A-9B1C-F910FDB2DFB5}"/>
    <cellStyle name="Normal 4 3 2" xfId="140" xr:uid="{6E3C0FB9-36A2-455A-9667-5068683DD26A}"/>
    <cellStyle name="Normal 4 3 2 2" xfId="141" xr:uid="{CEA37C75-D977-4BB4-9169-197393DF4C84}"/>
    <cellStyle name="Normal 4 4" xfId="150" xr:uid="{D8BF5608-C87D-4381-A224-3CAA8B59133A}"/>
    <cellStyle name="Normal 5" xfId="103" xr:uid="{516158F0-6076-48ED-91DB-12DCB32A8A5D}"/>
    <cellStyle name="Normal 5 2" xfId="104" xr:uid="{E9BF7711-E58B-4F78-B9BD-E16093361C31}"/>
    <cellStyle name="Normal 6" xfId="105" xr:uid="{602968C1-8AAC-463D-9FBF-90AE81ECC415}"/>
    <cellStyle name="Normal 6 2" xfId="106" xr:uid="{EF04B0D1-FD6B-47FA-A694-6FB9FEC8CF3D}"/>
    <cellStyle name="Normal 7" xfId="107" xr:uid="{501A4318-E466-44F7-ACE1-3F8E7EDAA733}"/>
    <cellStyle name="Normal 8" xfId="108" xr:uid="{906DE89F-1212-4173-A909-2714F942CCE9}"/>
    <cellStyle name="Normal 8 2" xfId="142" xr:uid="{57B04809-43D0-4802-A96D-5536AF7D50BD}"/>
    <cellStyle name="Normal 9" xfId="129" xr:uid="{D376E00C-9CBC-4227-88B4-A4CEFA77526F}"/>
    <cellStyle name="Normal_drd-2011-table1" xfId="4" xr:uid="{2450BB1C-7904-43FD-9092-3ABE3E1D794F}"/>
    <cellStyle name="Normal_Sheet1_1" xfId="3" xr:uid="{D9FF071A-D7AE-4A56-BFED-5C7F6F7F05A3}"/>
    <cellStyle name="Normal_shhdtab" xfId="2" xr:uid="{26E583D6-C984-487C-A3F5-294E6FEB257F}"/>
    <cellStyle name="Normal10" xfId="14" xr:uid="{46C35870-C74B-47A0-9928-0CA4B4B40B6A}"/>
    <cellStyle name="Normal10 2" xfId="15" xr:uid="{EF401000-9C5C-44EB-ADE5-C9CB7E4B2DC2}"/>
    <cellStyle name="Normal10 3" xfId="109" xr:uid="{D0E05CAB-25E0-40AE-88C1-6807D3D0645C}"/>
    <cellStyle name="Note 2" xfId="59" xr:uid="{8B02D21A-573E-47EF-9E0D-6482A4AE70B8}"/>
    <cellStyle name="Note 2 2" xfId="110" xr:uid="{8FCDD8A9-72C7-4B31-8F8B-80623F7FC6F6}"/>
    <cellStyle name="Note 3" xfId="143" xr:uid="{8CCAE8BA-790F-4F01-9BD4-614F00D76F35}"/>
    <cellStyle name="Output 2" xfId="60" xr:uid="{71002DD4-4BE9-4EB4-93C2-051F674FF2E2}"/>
    <cellStyle name="Per cent" xfId="1" builtinId="5"/>
    <cellStyle name="Per cent 2" xfId="169" xr:uid="{2342EBFC-0E9C-46D3-A7E6-0A3C5AF76FA3}"/>
    <cellStyle name="Percent 2" xfId="61" xr:uid="{D3454277-38A5-4AEE-96F7-F1D25CCDA928}"/>
    <cellStyle name="Percent 2 2" xfId="111" xr:uid="{FBBEA712-5955-4054-89F0-3032D1710D76}"/>
    <cellStyle name="Percent 2 3" xfId="154" xr:uid="{D1257B3D-A582-44A2-A13D-4015ACC06C2B}"/>
    <cellStyle name="Percent 3" xfId="112" xr:uid="{CCE4EC76-4521-4856-B232-9F987191EF61}"/>
    <cellStyle name="Percent 3 2" xfId="113" xr:uid="{AA1F4165-8E9B-4E82-B818-7A135E151CDF}"/>
    <cellStyle name="Percent 3 2 2" xfId="114" xr:uid="{A31B63D0-DD3E-400B-A209-E714B71ABAB1}"/>
    <cellStyle name="Percent 3 3" xfId="115" xr:uid="{99471B3B-B63E-4F68-9A13-AFCB09C2068D}"/>
    <cellStyle name="Percent 4" xfId="116" xr:uid="{D507D949-3847-4FD7-9485-76AB6978EAA1}"/>
    <cellStyle name="Percent 5" xfId="117" xr:uid="{2D9D4165-AFA7-4D98-A9B4-074F0B486B2F}"/>
    <cellStyle name="Percent 5 2" xfId="118" xr:uid="{0B84A368-0C6F-4FC8-8856-6F62A08E659C}"/>
    <cellStyle name="Percent 6" xfId="119" xr:uid="{7C534665-C3FB-4742-8104-8FBB690D9945}"/>
    <cellStyle name="Percent 7" xfId="161" xr:uid="{C6CB7A84-AF13-4255-BE72-9A96918F58DF}"/>
    <cellStyle name="rowfield" xfId="144" xr:uid="{42BF5567-39E6-4452-B4FB-16605DFCC3A7}"/>
    <cellStyle name="Style1" xfId="120" xr:uid="{9DDF2475-886C-4422-BBA3-66E066F2400F}"/>
    <cellStyle name="Style2" xfId="121" xr:uid="{09AB7335-A7E2-43DE-9FB4-D65AEB3CF066}"/>
    <cellStyle name="Style3" xfId="122" xr:uid="{DE12EE34-D37C-4124-A89D-D7FB1D4DD50F}"/>
    <cellStyle name="Style4" xfId="123" xr:uid="{1521B5AD-2990-4242-BC6B-D621F522C927}"/>
    <cellStyle name="Style5" xfId="124" xr:uid="{E0F13BB6-A2BE-4724-B2CD-8F4097F172AF}"/>
    <cellStyle name="Style6" xfId="125" xr:uid="{12C96429-7D66-4A3A-8B2C-1046DFE5C749}"/>
    <cellStyle name="Style7" xfId="126" xr:uid="{755A5360-875F-4713-B3F1-6BBF72FDBE46}"/>
    <cellStyle name="Title 2" xfId="62" xr:uid="{AB36CEC3-5F84-4B68-A4D5-8B0CDEACE1BE}"/>
    <cellStyle name="Total 2" xfId="63" xr:uid="{701F078C-3215-4149-815A-AEA5917E41D9}"/>
    <cellStyle name="Warning Text 2" xfId="64" xr:uid="{A22195BD-5C7A-412B-BBF5-051369FCE3D5}"/>
    <cellStyle name="whole number" xfId="65" xr:uid="{E01EA88C-13B0-46AE-815C-C8ED4E46B78D}"/>
    <cellStyle name="whole number 2" xfId="66" xr:uid="{07841488-CCB5-455A-B930-4E616A0168F5}"/>
    <cellStyle name="whole number 2 2" xfId="127" xr:uid="{08237E87-E716-4DC1-9764-7B5996F92C20}"/>
    <cellStyle name="whole number 3" xfId="128" xr:uid="{85D21A9A-54EB-4CD6-BEE7-B996CE2E34F3}"/>
  </cellStyles>
  <dxfs count="0"/>
  <tableStyles count="0" defaultTableStyle="TableStyleMedium2" defaultPivotStyle="PivotStyleLight16"/>
  <colors>
    <mruColors>
      <color rgb="FF949494"/>
      <color rgb="FF6C297F"/>
      <color rgb="FF333333"/>
      <color rgb="FFBF78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1.xml"/><Relationship Id="rId18" Type="http://schemas.openxmlformats.org/officeDocument/2006/relationships/worksheet" Target="worksheets/sheet6.xml"/><Relationship Id="rId26" Type="http://schemas.openxmlformats.org/officeDocument/2006/relationships/worksheet" Target="worksheets/sheet14.xml"/><Relationship Id="rId39" Type="http://schemas.openxmlformats.org/officeDocument/2006/relationships/theme" Target="theme/theme1.xml"/><Relationship Id="rId21" Type="http://schemas.openxmlformats.org/officeDocument/2006/relationships/worksheet" Target="worksheets/sheet9.xml"/><Relationship Id="rId34" Type="http://schemas.openxmlformats.org/officeDocument/2006/relationships/worksheet" Target="worksheets/sheet22.xml"/><Relationship Id="rId42" Type="http://schemas.openxmlformats.org/officeDocument/2006/relationships/calcChain" Target="calcChain.xml"/><Relationship Id="rId7" Type="http://schemas.openxmlformats.org/officeDocument/2006/relationships/chartsheet" Target="chartsheets/sheet5.xml"/><Relationship Id="rId2" Type="http://schemas.openxmlformats.org/officeDocument/2006/relationships/worksheet" Target="worksheets/sheet2.xml"/><Relationship Id="rId16" Type="http://schemas.openxmlformats.org/officeDocument/2006/relationships/worksheet" Target="worksheets/sheet4.xml"/><Relationship Id="rId20" Type="http://schemas.openxmlformats.org/officeDocument/2006/relationships/worksheet" Target="worksheets/sheet8.xml"/><Relationship Id="rId29" Type="http://schemas.openxmlformats.org/officeDocument/2006/relationships/worksheet" Target="worksheets/sheet1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hartsheet" Target="chartsheets/sheet9.xml"/><Relationship Id="rId24" Type="http://schemas.openxmlformats.org/officeDocument/2006/relationships/worksheet" Target="worksheets/sheet12.xml"/><Relationship Id="rId32" Type="http://schemas.openxmlformats.org/officeDocument/2006/relationships/worksheet" Target="worksheets/sheet20.xml"/><Relationship Id="rId37" Type="http://schemas.openxmlformats.org/officeDocument/2006/relationships/worksheet" Target="worksheets/sheet25.xml"/><Relationship Id="rId40" Type="http://schemas.openxmlformats.org/officeDocument/2006/relationships/styles" Target="styles.xml"/><Relationship Id="rId5" Type="http://schemas.openxmlformats.org/officeDocument/2006/relationships/chartsheet" Target="chartsheets/sheet3.xml"/><Relationship Id="rId15" Type="http://schemas.openxmlformats.org/officeDocument/2006/relationships/worksheet" Target="worksheets/sheet3.xml"/><Relationship Id="rId23" Type="http://schemas.openxmlformats.org/officeDocument/2006/relationships/worksheet" Target="worksheets/sheet11.xml"/><Relationship Id="rId28" Type="http://schemas.openxmlformats.org/officeDocument/2006/relationships/worksheet" Target="worksheets/sheet16.xml"/><Relationship Id="rId36" Type="http://schemas.openxmlformats.org/officeDocument/2006/relationships/worksheet" Target="worksheets/sheet24.xml"/><Relationship Id="rId10" Type="http://schemas.openxmlformats.org/officeDocument/2006/relationships/chartsheet" Target="chartsheets/sheet8.xml"/><Relationship Id="rId19" Type="http://schemas.openxmlformats.org/officeDocument/2006/relationships/worksheet" Target="worksheets/sheet7.xml"/><Relationship Id="rId31" Type="http://schemas.openxmlformats.org/officeDocument/2006/relationships/worksheet" Target="worksheets/sheet19.xml"/><Relationship Id="rId4" Type="http://schemas.openxmlformats.org/officeDocument/2006/relationships/chartsheet" Target="chartsheets/sheet2.xml"/><Relationship Id="rId9" Type="http://schemas.openxmlformats.org/officeDocument/2006/relationships/chartsheet" Target="chartsheets/sheet7.xml"/><Relationship Id="rId14" Type="http://schemas.openxmlformats.org/officeDocument/2006/relationships/chartsheet" Target="chartsheets/sheet12.xml"/><Relationship Id="rId22" Type="http://schemas.openxmlformats.org/officeDocument/2006/relationships/worksheet" Target="worksheets/sheet10.xml"/><Relationship Id="rId27" Type="http://schemas.openxmlformats.org/officeDocument/2006/relationships/worksheet" Target="worksheets/sheet15.xml"/><Relationship Id="rId30" Type="http://schemas.openxmlformats.org/officeDocument/2006/relationships/worksheet" Target="worksheets/sheet18.xml"/><Relationship Id="rId35" Type="http://schemas.openxmlformats.org/officeDocument/2006/relationships/worksheet" Target="worksheets/sheet23.xml"/><Relationship Id="rId43" Type="http://schemas.openxmlformats.org/officeDocument/2006/relationships/customXml" Target="../customXml/item1.xml"/><Relationship Id="rId8" Type="http://schemas.openxmlformats.org/officeDocument/2006/relationships/chartsheet" Target="chartsheets/sheet6.xml"/><Relationship Id="rId3" Type="http://schemas.openxmlformats.org/officeDocument/2006/relationships/chartsheet" Target="chartsheets/sheet1.xml"/><Relationship Id="rId12" Type="http://schemas.openxmlformats.org/officeDocument/2006/relationships/chartsheet" Target="chartsheets/sheet10.xml"/><Relationship Id="rId17" Type="http://schemas.openxmlformats.org/officeDocument/2006/relationships/worksheet" Target="worksheets/sheet5.xml"/><Relationship Id="rId25" Type="http://schemas.openxmlformats.org/officeDocument/2006/relationships/worksheet" Target="worksheets/sheet13.xml"/><Relationship Id="rId33" Type="http://schemas.openxmlformats.org/officeDocument/2006/relationships/worksheet" Target="worksheets/sheet21.xml"/><Relationship Id="rId38" Type="http://schemas.openxmlformats.org/officeDocument/2006/relationships/worksheet" Target="worksheets/sheet26.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1: Drug misuse deaths fell in 2022</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19596005242379"/>
          <c:y val="0.10495162534493332"/>
          <c:w val="0.85498247939113581"/>
          <c:h val="0.74954250428346425"/>
        </c:manualLayout>
      </c:layout>
      <c:areaChart>
        <c:grouping val="standard"/>
        <c:varyColors val="0"/>
        <c:ser>
          <c:idx val="3"/>
          <c:order val="2"/>
          <c:tx>
            <c:strRef>
              <c:f>'1 - summary'!$F$4</c:f>
              <c:strCache>
                <c:ptCount val="1"/>
                <c:pt idx="0">
                  <c:v>upper 95 % confidence interval</c:v>
                </c:pt>
              </c:strCache>
            </c:strRef>
          </c:tx>
          <c:spPr>
            <a:solidFill>
              <a:srgbClr val="949494"/>
            </a:solidFill>
            <a:ln>
              <a:noFill/>
            </a:ln>
            <a:effectLst/>
          </c:spPr>
          <c:cat>
            <c:numRef>
              <c:f>'1 - summary'!$A$5:$A$31</c:f>
              <c:numCache>
                <c:formatCode>General</c:formatCod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numCache>
            </c:numRef>
          </c:cat>
          <c:val>
            <c:numRef>
              <c:f>'1 - summary'!$F$5:$F$31</c:f>
              <c:numCache>
                <c:formatCode>#,##0\ \ \ \ \ \ \ \ \ </c:formatCode>
                <c:ptCount val="27"/>
                <c:pt idx="2" formatCode="0">
                  <c:v>291.60405037333032</c:v>
                </c:pt>
                <c:pt idx="3" formatCode="0">
                  <c:v>310.25621166026463</c:v>
                </c:pt>
                <c:pt idx="4" formatCode="0">
                  <c:v>343.66480407604257</c:v>
                </c:pt>
                <c:pt idx="5" formatCode="0">
                  <c:v>358.01460606055389</c:v>
                </c:pt>
                <c:pt idx="6" formatCode="0">
                  <c:v>371.71669918018637</c:v>
                </c:pt>
                <c:pt idx="7" formatCode="0">
                  <c:v>380.98427352579688</c:v>
                </c:pt>
                <c:pt idx="8" formatCode="0">
                  <c:v>399.71214065153589</c:v>
                </c:pt>
                <c:pt idx="9" formatCode="0">
                  <c:v>415.05631616433732</c:v>
                </c:pt>
                <c:pt idx="10" formatCode="0">
                  <c:v>468.96773890667311</c:v>
                </c:pt>
                <c:pt idx="11" formatCode="0">
                  <c:v>508.51966351473033</c:v>
                </c:pt>
                <c:pt idx="12" formatCode="0">
                  <c:v>539.65127260458735</c:v>
                </c:pt>
                <c:pt idx="13" formatCode="0">
                  <c:v>573.66295329869092</c:v>
                </c:pt>
                <c:pt idx="14" formatCode="0">
                  <c:v>599.92459300633448</c:v>
                </c:pt>
                <c:pt idx="15" formatCode="0">
                  <c:v>590.1314666285698</c:v>
                </c:pt>
                <c:pt idx="16" formatCode="0">
                  <c:v>604.50746289746394</c:v>
                </c:pt>
                <c:pt idx="17" formatCode="0">
                  <c:v>650.50592312803064</c:v>
                </c:pt>
                <c:pt idx="18" formatCode="0">
                  <c:v>709.52278529652358</c:v>
                </c:pt>
                <c:pt idx="19" formatCode="0">
                  <c:v>782.74902907513979</c:v>
                </c:pt>
                <c:pt idx="20" formatCode="0">
                  <c:v>919.33860338937677</c:v>
                </c:pt>
                <c:pt idx="21" formatCode="0">
                  <c:v>1056.825496358703</c:v>
                </c:pt>
                <c:pt idx="22" formatCode="0">
                  <c:v>1187.2409823204985</c:v>
                </c:pt>
                <c:pt idx="23" formatCode="0">
                  <c:v>1282.2913054495227</c:v>
                </c:pt>
                <c:pt idx="24" formatCode="0">
                  <c:v>1306.3463257904293</c:v>
                </c:pt>
              </c:numCache>
            </c:numRef>
          </c:val>
          <c:extLst>
            <c:ext xmlns:c16="http://schemas.microsoft.com/office/drawing/2014/chart" uri="{C3380CC4-5D6E-409C-BE32-E72D297353CC}">
              <c16:uniqueId val="{00000000-0F3A-437E-B316-5C0121422A27}"/>
            </c:ext>
          </c:extLst>
        </c:ser>
        <c:ser>
          <c:idx val="2"/>
          <c:order val="3"/>
          <c:tx>
            <c:strRef>
              <c:f>'1 - summary'!$E$4</c:f>
              <c:strCache>
                <c:ptCount val="1"/>
                <c:pt idx="0">
                  <c:v>lower 95 % confidence interval</c:v>
                </c:pt>
              </c:strCache>
            </c:strRef>
          </c:tx>
          <c:spPr>
            <a:solidFill>
              <a:schemeClr val="bg1"/>
            </a:solidFill>
            <a:ln>
              <a:noFill/>
            </a:ln>
            <a:effectLst/>
          </c:spPr>
          <c:cat>
            <c:numRef>
              <c:f>'1 - summary'!$A$5:$A$31</c:f>
              <c:numCache>
                <c:formatCode>General</c:formatCod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numCache>
            </c:numRef>
          </c:cat>
          <c:val>
            <c:numRef>
              <c:f>'1 - summary'!$E$5:$E$31</c:f>
              <c:numCache>
                <c:formatCode>#,##0\ \ \ \ \ \ \ \ \ </c:formatCode>
                <c:ptCount val="27"/>
                <c:pt idx="2" formatCode="0">
                  <c:v>228.39594962666968</c:v>
                </c:pt>
                <c:pt idx="3" formatCode="0">
                  <c:v>244.94378833973545</c:v>
                </c:pt>
                <c:pt idx="4" formatCode="0">
                  <c:v>274.73519592395741</c:v>
                </c:pt>
                <c:pt idx="5" formatCode="0">
                  <c:v>287.58539393944613</c:v>
                </c:pt>
                <c:pt idx="6" formatCode="0">
                  <c:v>299.88330081981366</c:v>
                </c:pt>
                <c:pt idx="7" formatCode="0">
                  <c:v>308.21572647420317</c:v>
                </c:pt>
                <c:pt idx="8" formatCode="0">
                  <c:v>325.08785934846406</c:v>
                </c:pt>
                <c:pt idx="9" formatCode="0">
                  <c:v>338.94368383566268</c:v>
                </c:pt>
                <c:pt idx="10" formatCode="0">
                  <c:v>387.83226109332685</c:v>
                </c:pt>
                <c:pt idx="11" formatCode="0">
                  <c:v>423.88033648526965</c:v>
                </c:pt>
                <c:pt idx="12" formatCode="0">
                  <c:v>452.34872739541265</c:v>
                </c:pt>
                <c:pt idx="13" formatCode="0">
                  <c:v>483.53704670130912</c:v>
                </c:pt>
                <c:pt idx="14" formatCode="0">
                  <c:v>507.67540699366549</c:v>
                </c:pt>
                <c:pt idx="15" formatCode="0">
                  <c:v>498.6685333714301</c:v>
                </c:pt>
                <c:pt idx="16" formatCode="0">
                  <c:v>511.8925371025361</c:v>
                </c:pt>
                <c:pt idx="17" formatCode="0">
                  <c:v>554.29407687196931</c:v>
                </c:pt>
                <c:pt idx="18" formatCode="0">
                  <c:v>608.87721470347651</c:v>
                </c:pt>
                <c:pt idx="19" formatCode="0">
                  <c:v>676.85097092486012</c:v>
                </c:pt>
                <c:pt idx="20" formatCode="0">
                  <c:v>804.26139661062314</c:v>
                </c:pt>
                <c:pt idx="21" formatCode="0">
                  <c:v>933.17450364129695</c:v>
                </c:pt>
                <c:pt idx="22" formatCode="0">
                  <c:v>1055.9590176795014</c:v>
                </c:pt>
                <c:pt idx="23" formatCode="0">
                  <c:v>1145.7086945504773</c:v>
                </c:pt>
                <c:pt idx="24" formatCode="0">
                  <c:v>1168.4536742095709</c:v>
                </c:pt>
              </c:numCache>
            </c:numRef>
          </c:val>
          <c:extLst>
            <c:ext xmlns:c16="http://schemas.microsoft.com/office/drawing/2014/chart" uri="{C3380CC4-5D6E-409C-BE32-E72D297353CC}">
              <c16:uniqueId val="{00000001-0F3A-437E-B316-5C0121422A27}"/>
            </c:ext>
          </c:extLst>
        </c:ser>
        <c:dLbls>
          <c:showLegendKey val="0"/>
          <c:showVal val="0"/>
          <c:showCatName val="0"/>
          <c:showSerName val="0"/>
          <c:showPercent val="0"/>
          <c:showBubbleSize val="0"/>
        </c:dLbls>
        <c:axId val="1926518960"/>
        <c:axId val="1926519440"/>
      </c:areaChart>
      <c:lineChart>
        <c:grouping val="standard"/>
        <c:varyColors val="0"/>
        <c:ser>
          <c:idx val="0"/>
          <c:order val="0"/>
          <c:tx>
            <c:strRef>
              <c:f>'1 - summary'!$B$4</c:f>
              <c:strCache>
                <c:ptCount val="1"/>
                <c:pt idx="0">
                  <c:v>Drug misuse deaths registered in year</c:v>
                </c:pt>
              </c:strCache>
            </c:strRef>
          </c:tx>
          <c:spPr>
            <a:ln w="57150" cap="rnd">
              <a:solidFill>
                <a:srgbClr val="6C297F"/>
              </a:solidFill>
              <a:round/>
            </a:ln>
            <a:effectLst/>
          </c:spPr>
          <c:marker>
            <c:symbol val="none"/>
          </c:marker>
          <c:dPt>
            <c:idx val="0"/>
            <c:marker>
              <c:symbol val="circle"/>
              <c:size val="12"/>
              <c:spPr>
                <a:solidFill>
                  <a:srgbClr val="6C297F"/>
                </a:solidFill>
                <a:ln w="9525">
                  <a:noFill/>
                </a:ln>
                <a:effectLst/>
              </c:spPr>
            </c:marker>
            <c:bubble3D val="0"/>
            <c:extLst>
              <c:ext xmlns:c16="http://schemas.microsoft.com/office/drawing/2014/chart" uri="{C3380CC4-5D6E-409C-BE32-E72D297353CC}">
                <c16:uniqueId val="{00000016-0F3A-437E-B316-5C0121422A27}"/>
              </c:ext>
            </c:extLst>
          </c:dPt>
          <c:dPt>
            <c:idx val="25"/>
            <c:marker>
              <c:symbol val="none"/>
            </c:marker>
            <c:bubble3D val="0"/>
            <c:extLst>
              <c:ext xmlns:c16="http://schemas.microsoft.com/office/drawing/2014/chart" uri="{C3380CC4-5D6E-409C-BE32-E72D297353CC}">
                <c16:uniqueId val="{00000015-0F3A-437E-B316-5C0121422A27}"/>
              </c:ext>
            </c:extLst>
          </c:dPt>
          <c:dPt>
            <c:idx val="26"/>
            <c:marker>
              <c:symbol val="circle"/>
              <c:size val="12"/>
              <c:spPr>
                <a:solidFill>
                  <a:srgbClr val="6C297F"/>
                </a:solidFill>
                <a:ln w="9525">
                  <a:noFill/>
                </a:ln>
                <a:effectLst/>
              </c:spPr>
            </c:marker>
            <c:bubble3D val="0"/>
            <c:extLst>
              <c:ext xmlns:c16="http://schemas.microsoft.com/office/drawing/2014/chart" uri="{C3380CC4-5D6E-409C-BE32-E72D297353CC}">
                <c16:uniqueId val="{00000002-0CC7-4C29-8C61-DC94415A1876}"/>
              </c:ext>
            </c:extLst>
          </c:dPt>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F3A-437E-B316-5C0121422A27}"/>
                </c:ext>
              </c:extLst>
            </c:dLbl>
            <c:dLbl>
              <c:idx val="26"/>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C7-4C29-8C61-DC94415A1876}"/>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'1 - summary'!$A$5:$A$31</c:f>
              <c:numCache>
                <c:formatCode>General</c:formatCod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numCache>
            </c:numRef>
          </c:cat>
          <c:val>
            <c:numRef>
              <c:f>'1 - summary'!$B$5:$B$31</c:f>
              <c:numCache>
                <c:formatCode>#,##0</c:formatCode>
                <c:ptCount val="27"/>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527</c:v>
                </c:pt>
                <c:pt idx="18">
                  <c:v>614</c:v>
                </c:pt>
                <c:pt idx="19">
                  <c:v>706</c:v>
                </c:pt>
                <c:pt idx="20">
                  <c:v>868</c:v>
                </c:pt>
                <c:pt idx="21">
                  <c:v>934</c:v>
                </c:pt>
                <c:pt idx="22">
                  <c:v>1187</c:v>
                </c:pt>
                <c:pt idx="23">
                  <c:v>1280</c:v>
                </c:pt>
                <c:pt idx="24">
                  <c:v>1339</c:v>
                </c:pt>
                <c:pt idx="25">
                  <c:v>1330</c:v>
                </c:pt>
                <c:pt idx="26">
                  <c:v>1051</c:v>
                </c:pt>
              </c:numCache>
            </c:numRef>
          </c:val>
          <c:smooth val="0"/>
          <c:extLst>
            <c:ext xmlns:c16="http://schemas.microsoft.com/office/drawing/2014/chart" uri="{C3380CC4-5D6E-409C-BE32-E72D297353CC}">
              <c16:uniqueId val="{00000002-0F3A-437E-B316-5C0121422A27}"/>
            </c:ext>
          </c:extLst>
        </c:ser>
        <c:ser>
          <c:idx val="1"/>
          <c:order val="1"/>
          <c:tx>
            <c:strRef>
              <c:f>'1 - summary'!$D$4</c:f>
              <c:strCache>
                <c:ptCount val="1"/>
                <c:pt idx="0">
                  <c:v>5-year average</c:v>
                </c:pt>
              </c:strCache>
            </c:strRef>
          </c:tx>
          <c:spPr>
            <a:ln w="41275" cap="rnd">
              <a:solidFill>
                <a:srgbClr val="333333"/>
              </a:solidFill>
              <a:prstDash val="dash"/>
              <a:round/>
            </a:ln>
            <a:effectLst/>
          </c:spPr>
          <c:marker>
            <c:symbol val="none"/>
          </c:marker>
          <c:cat>
            <c:numRef>
              <c:f>'1 - summary'!$A$5:$A$31</c:f>
              <c:numCache>
                <c:formatCode>General</c:formatCod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numCache>
            </c:numRef>
          </c:cat>
          <c:val>
            <c:numRef>
              <c:f>'1 - summary'!$D$5:$D$31</c:f>
              <c:numCache>
                <c:formatCode>#,##0\ \ \ \ \ \ \ \ \ </c:formatCode>
                <c:ptCount val="27"/>
                <c:pt idx="2" formatCode="0">
                  <c:v>260</c:v>
                </c:pt>
                <c:pt idx="3" formatCode="0">
                  <c:v>277.60000000000002</c:v>
                </c:pt>
                <c:pt idx="4" formatCode="0">
                  <c:v>309.2</c:v>
                </c:pt>
                <c:pt idx="5" formatCode="0">
                  <c:v>322.8</c:v>
                </c:pt>
                <c:pt idx="6" formatCode="0">
                  <c:v>335.8</c:v>
                </c:pt>
                <c:pt idx="7" formatCode="0">
                  <c:v>344.6</c:v>
                </c:pt>
                <c:pt idx="8" formatCode="0">
                  <c:v>362.4</c:v>
                </c:pt>
                <c:pt idx="9" formatCode="0">
                  <c:v>377</c:v>
                </c:pt>
                <c:pt idx="10" formatCode="0">
                  <c:v>428.4</c:v>
                </c:pt>
                <c:pt idx="11" formatCode="0">
                  <c:v>466.2</c:v>
                </c:pt>
                <c:pt idx="12" formatCode="0">
                  <c:v>496</c:v>
                </c:pt>
                <c:pt idx="13" formatCode="0">
                  <c:v>528.6</c:v>
                </c:pt>
                <c:pt idx="14" formatCode="0">
                  <c:v>553.79999999999995</c:v>
                </c:pt>
                <c:pt idx="15" formatCode="0">
                  <c:v>544.4</c:v>
                </c:pt>
                <c:pt idx="16" formatCode="0">
                  <c:v>558.20000000000005</c:v>
                </c:pt>
                <c:pt idx="17" formatCode="0">
                  <c:v>602.4</c:v>
                </c:pt>
                <c:pt idx="18" formatCode="0">
                  <c:v>659.2</c:v>
                </c:pt>
                <c:pt idx="19" formatCode="0">
                  <c:v>729.8</c:v>
                </c:pt>
                <c:pt idx="20" formatCode="0">
                  <c:v>861.8</c:v>
                </c:pt>
                <c:pt idx="21" formatCode="0">
                  <c:v>995</c:v>
                </c:pt>
                <c:pt idx="22" formatCode="0">
                  <c:v>1121.5999999999999</c:v>
                </c:pt>
                <c:pt idx="23" formatCode="0">
                  <c:v>1214</c:v>
                </c:pt>
                <c:pt idx="24" formatCode="0">
                  <c:v>1237.4000000000001</c:v>
                </c:pt>
              </c:numCache>
            </c:numRef>
          </c:val>
          <c:smooth val="0"/>
          <c:extLst>
            <c:ext xmlns:c16="http://schemas.microsoft.com/office/drawing/2014/chart" uri="{C3380CC4-5D6E-409C-BE32-E72D297353CC}">
              <c16:uniqueId val="{00000003-0F3A-437E-B316-5C0121422A27}"/>
            </c:ext>
          </c:extLst>
        </c:ser>
        <c:dLbls>
          <c:showLegendKey val="0"/>
          <c:showVal val="0"/>
          <c:showCatName val="0"/>
          <c:showSerName val="0"/>
          <c:showPercent val="0"/>
          <c:showBubbleSize val="0"/>
        </c:dLbls>
        <c:marker val="1"/>
        <c:smooth val="0"/>
        <c:axId val="1926518960"/>
        <c:axId val="1926519440"/>
      </c:lineChart>
      <c:catAx>
        <c:axId val="1926518960"/>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out"/>
        <c:tickLblPos val="nextTo"/>
        <c:spPr>
          <a:noFill/>
          <a:ln w="9525" cap="flat" cmpd="sng" algn="ctr">
            <a:solidFill>
              <a:srgbClr val="333333"/>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26519440"/>
        <c:crosses val="autoZero"/>
        <c:auto val="1"/>
        <c:lblAlgn val="ctr"/>
        <c:lblOffset val="100"/>
        <c:tickLblSkip val="2"/>
        <c:noMultiLvlLbl val="0"/>
      </c:catAx>
      <c:valAx>
        <c:axId val="1926519440"/>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Drug misuse deaths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 \ \ \ \ \ \ \ " sourceLinked="1"/>
        <c:majorTickMark val="out"/>
        <c:minorTickMark val="none"/>
        <c:tickLblPos val="nextTo"/>
        <c:spPr>
          <a:noFill/>
          <a:ln>
            <a:solidFill>
              <a:srgbClr val="333333"/>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26518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7d: Drug misuse deaths in Scotland by drugs implicated, other significant drugs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0146427520474147E-2"/>
          <c:y val="6.9915698882169003E-2"/>
          <c:w val="0.84427592876080515"/>
          <c:h val="0.83315255199004112"/>
        </c:manualLayout>
      </c:layout>
      <c:lineChart>
        <c:grouping val="standard"/>
        <c:varyColors val="0"/>
        <c:ser>
          <c:idx val="0"/>
          <c:order val="0"/>
          <c:tx>
            <c:v>Gabapentin/Pregablin</c:v>
          </c:tx>
          <c:spPr>
            <a:ln w="47625" cap="rnd">
              <a:solidFill>
                <a:srgbClr val="6C297F"/>
              </a:solidFill>
              <a:round/>
            </a:ln>
            <a:effectLst/>
          </c:spPr>
          <c:marker>
            <c:symbol val="none"/>
          </c:marker>
          <c:dLbls>
            <c:dLbl>
              <c:idx val="14"/>
              <c:layout>
                <c:manualLayout>
                  <c:x val="-1.9118409766948233E-2"/>
                  <c:y val="4.7372135551888121E-2"/>
                </c:manualLayout>
              </c:layout>
              <c:spPr>
                <a:noFill/>
                <a:ln w="44450">
                  <a:solidFill>
                    <a:srgbClr val="6C297F"/>
                  </a:solid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C74-4411-8279-8D8893F5EE0F}"/>
                </c:ext>
              </c:extLst>
            </c:dLbl>
            <c:spPr>
              <a:noFill/>
              <a:ln w="44450">
                <a:solidFill>
                  <a:srgbClr val="949494"/>
                </a:solid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reported'!$N$16:$N$32</c15:sqref>
                  </c15:fullRef>
                </c:ext>
              </c:extLst>
              <c:f>'3 - drugs reported'!$N$16:$N$30</c:f>
              <c:numCache>
                <c:formatCode>0</c:formatCode>
                <c:ptCount val="15"/>
                <c:pt idx="0">
                  <c:v>2</c:v>
                </c:pt>
                <c:pt idx="1">
                  <c:v>2</c:v>
                </c:pt>
                <c:pt idx="2">
                  <c:v>3</c:v>
                </c:pt>
                <c:pt idx="3">
                  <c:v>8</c:v>
                </c:pt>
                <c:pt idx="4">
                  <c:v>25</c:v>
                </c:pt>
                <c:pt idx="5">
                  <c:v>56</c:v>
                </c:pt>
                <c:pt idx="6">
                  <c:v>86</c:v>
                </c:pt>
                <c:pt idx="7">
                  <c:v>131</c:v>
                </c:pt>
                <c:pt idx="8">
                  <c:v>208</c:v>
                </c:pt>
                <c:pt idx="9">
                  <c:v>242</c:v>
                </c:pt>
                <c:pt idx="10">
                  <c:v>367</c:v>
                </c:pt>
                <c:pt idx="11">
                  <c:v>443</c:v>
                </c:pt>
                <c:pt idx="12">
                  <c:v>502</c:v>
                </c:pt>
                <c:pt idx="13">
                  <c:v>473</c:v>
                </c:pt>
                <c:pt idx="14">
                  <c:v>367</c:v>
                </c:pt>
              </c:numCache>
            </c:numRef>
          </c:val>
          <c:smooth val="0"/>
          <c:extLst>
            <c:ext xmlns:c16="http://schemas.microsoft.com/office/drawing/2014/chart" uri="{C3380CC4-5D6E-409C-BE32-E72D297353CC}">
              <c16:uniqueId val="{00000000-39C2-4184-A7C2-8B8B0FF87612}"/>
            </c:ext>
          </c:extLst>
        </c:ser>
        <c:ser>
          <c:idx val="1"/>
          <c:order val="1"/>
          <c:tx>
            <c:strRef>
              <c:f>'3 - drugs reported'!$O$3</c:f>
              <c:strCache>
                <c:ptCount val="1"/>
                <c:pt idx="0">
                  <c:v>Cocaine</c:v>
                </c:pt>
              </c:strCache>
            </c:strRef>
          </c:tx>
          <c:spPr>
            <a:ln w="47625" cap="rnd">
              <a:solidFill>
                <a:srgbClr val="949494"/>
              </a:solidFill>
              <a:round/>
            </a:ln>
            <a:effectLst/>
          </c:spPr>
          <c:marker>
            <c:symbol val="none"/>
          </c:marker>
          <c:dLbls>
            <c:dLbl>
              <c:idx val="14"/>
              <c:layout>
                <c:manualLayout>
                  <c:x val="4.5520023254637318E-3"/>
                  <c:y val="-3.3439154507215199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C74-4411-8279-8D8893F5EE0F}"/>
                </c:ext>
              </c:extLst>
            </c:dLbl>
            <c:spPr>
              <a:noFill/>
              <a:ln w="44450">
                <a:solidFill>
                  <a:srgbClr val="949494"/>
                </a:solid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reported'!$O$16:$O$32</c15:sqref>
                  </c15:fullRef>
                </c:ext>
              </c:extLst>
              <c:f>'3 - drugs reported'!$O$16:$O$30</c:f>
              <c:numCache>
                <c:formatCode>0</c:formatCode>
                <c:ptCount val="15"/>
                <c:pt idx="0">
                  <c:v>36</c:v>
                </c:pt>
                <c:pt idx="1">
                  <c:v>32</c:v>
                </c:pt>
                <c:pt idx="2">
                  <c:v>33</c:v>
                </c:pt>
                <c:pt idx="3">
                  <c:v>36</c:v>
                </c:pt>
                <c:pt idx="4">
                  <c:v>31</c:v>
                </c:pt>
                <c:pt idx="5">
                  <c:v>45</c:v>
                </c:pt>
                <c:pt idx="6">
                  <c:v>45</c:v>
                </c:pt>
                <c:pt idx="7">
                  <c:v>93</c:v>
                </c:pt>
                <c:pt idx="8">
                  <c:v>123</c:v>
                </c:pt>
                <c:pt idx="9">
                  <c:v>176</c:v>
                </c:pt>
                <c:pt idx="10">
                  <c:v>273</c:v>
                </c:pt>
                <c:pt idx="11">
                  <c:v>372</c:v>
                </c:pt>
                <c:pt idx="12">
                  <c:v>459</c:v>
                </c:pt>
                <c:pt idx="13">
                  <c:v>403</c:v>
                </c:pt>
                <c:pt idx="14">
                  <c:v>371</c:v>
                </c:pt>
              </c:numCache>
            </c:numRef>
          </c:val>
          <c:smooth val="0"/>
          <c:extLst>
            <c:ext xmlns:c16="http://schemas.microsoft.com/office/drawing/2014/chart" uri="{C3380CC4-5D6E-409C-BE32-E72D297353CC}">
              <c16:uniqueId val="{00000001-39C2-4184-A7C2-8B8B0FF87612}"/>
            </c:ext>
          </c:extLst>
        </c:ser>
        <c:ser>
          <c:idx val="2"/>
          <c:order val="2"/>
          <c:tx>
            <c:strRef>
              <c:f>'3 - drugs reported'!$P$3</c:f>
              <c:strCache>
                <c:ptCount val="1"/>
                <c:pt idx="0">
                  <c:v>Ecstasy type</c:v>
                </c:pt>
              </c:strCache>
            </c:strRef>
          </c:tx>
          <c:spPr>
            <a:ln w="47625" cap="rnd">
              <a:solidFill>
                <a:srgbClr val="333333"/>
              </a:solidFill>
              <a:prstDash val="sysDash"/>
              <a:round/>
            </a:ln>
            <a:effectLst/>
          </c:spPr>
          <c:marker>
            <c:symbol val="none"/>
          </c:marker>
          <c:dLbls>
            <c:dLbl>
              <c:idx val="14"/>
              <c:layout>
                <c:manualLayout>
                  <c:x val="-1.0018099206310814E-16"/>
                  <c:y val="1.9510427305373439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C74-4411-8279-8D8893F5EE0F}"/>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reported'!$P$16:$P$32</c15:sqref>
                  </c15:fullRef>
                </c:ext>
              </c:extLst>
              <c:f>'3 - drugs reported'!$P$16:$P$30</c:f>
              <c:numCache>
                <c:formatCode>0</c:formatCode>
                <c:ptCount val="15"/>
                <c:pt idx="0">
                  <c:v>5</c:v>
                </c:pt>
                <c:pt idx="1">
                  <c:v>2</c:v>
                </c:pt>
                <c:pt idx="2">
                  <c:v>0</c:v>
                </c:pt>
                <c:pt idx="3">
                  <c:v>8</c:v>
                </c:pt>
                <c:pt idx="4">
                  <c:v>9</c:v>
                </c:pt>
                <c:pt idx="5">
                  <c:v>17</c:v>
                </c:pt>
                <c:pt idx="6">
                  <c:v>14</c:v>
                </c:pt>
                <c:pt idx="7">
                  <c:v>15</c:v>
                </c:pt>
                <c:pt idx="8">
                  <c:v>28</c:v>
                </c:pt>
                <c:pt idx="9">
                  <c:v>27</c:v>
                </c:pt>
                <c:pt idx="10">
                  <c:v>35</c:v>
                </c:pt>
                <c:pt idx="11">
                  <c:v>25</c:v>
                </c:pt>
                <c:pt idx="12">
                  <c:v>40</c:v>
                </c:pt>
                <c:pt idx="13">
                  <c:v>20</c:v>
                </c:pt>
                <c:pt idx="14">
                  <c:v>22</c:v>
                </c:pt>
              </c:numCache>
            </c:numRef>
          </c:val>
          <c:smooth val="0"/>
          <c:extLst>
            <c:ext xmlns:c16="http://schemas.microsoft.com/office/drawing/2014/chart" uri="{C3380CC4-5D6E-409C-BE32-E72D297353CC}">
              <c16:uniqueId val="{00000002-39C2-4184-A7C2-8B8B0FF87612}"/>
            </c:ext>
          </c:extLst>
        </c:ser>
        <c:ser>
          <c:idx val="3"/>
          <c:order val="3"/>
          <c:tx>
            <c:strRef>
              <c:f>'3 - drugs reported'!$Q$3</c:f>
              <c:strCache>
                <c:ptCount val="1"/>
                <c:pt idx="0">
                  <c:v>Amphetamines</c:v>
                </c:pt>
              </c:strCache>
            </c:strRef>
          </c:tx>
          <c:spPr>
            <a:ln w="47625" cap="rnd">
              <a:solidFill>
                <a:srgbClr val="949494"/>
              </a:solidFill>
              <a:round/>
            </a:ln>
            <a:effectLst/>
          </c:spPr>
          <c:marker>
            <c:symbol val="none"/>
          </c:marker>
          <c:dLbls>
            <c:dLbl>
              <c:idx val="14"/>
              <c:layout>
                <c:manualLayout>
                  <c:x val="-1.0018099206310814E-16"/>
                  <c:y val="-4.390356801634105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C74-4411-8279-8D8893F5EE0F}"/>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reported'!$Q$16:$Q$32</c15:sqref>
                  </c15:fullRef>
                </c:ext>
              </c:extLst>
              <c:f>'3 - drugs reported'!$Q$16:$Q$30</c:f>
              <c:numCache>
                <c:formatCode>0</c:formatCode>
                <c:ptCount val="15"/>
                <c:pt idx="0">
                  <c:v>11</c:v>
                </c:pt>
                <c:pt idx="1">
                  <c:v>6</c:v>
                </c:pt>
                <c:pt idx="2">
                  <c:v>3</c:v>
                </c:pt>
                <c:pt idx="3">
                  <c:v>24</c:v>
                </c:pt>
                <c:pt idx="4">
                  <c:v>18</c:v>
                </c:pt>
                <c:pt idx="5">
                  <c:v>27</c:v>
                </c:pt>
                <c:pt idx="6">
                  <c:v>22</c:v>
                </c:pt>
                <c:pt idx="7">
                  <c:v>17</c:v>
                </c:pt>
                <c:pt idx="8">
                  <c:v>25</c:v>
                </c:pt>
                <c:pt idx="9">
                  <c:v>32</c:v>
                </c:pt>
                <c:pt idx="10">
                  <c:v>46</c:v>
                </c:pt>
                <c:pt idx="11">
                  <c:v>52</c:v>
                </c:pt>
                <c:pt idx="12">
                  <c:v>60</c:v>
                </c:pt>
                <c:pt idx="13">
                  <c:v>42</c:v>
                </c:pt>
                <c:pt idx="14">
                  <c:v>28</c:v>
                </c:pt>
              </c:numCache>
            </c:numRef>
          </c:val>
          <c:smooth val="0"/>
          <c:extLst>
            <c:ext xmlns:c16="http://schemas.microsoft.com/office/drawing/2014/chart" uri="{C3380CC4-5D6E-409C-BE32-E72D297353CC}">
              <c16:uniqueId val="{00000003-39C2-4184-A7C2-8B8B0FF87612}"/>
            </c:ext>
          </c:extLst>
        </c:ser>
        <c:ser>
          <c:idx val="4"/>
          <c:order val="4"/>
          <c:tx>
            <c:strRef>
              <c:f>'3 - drugs reported'!$R$3</c:f>
              <c:strCache>
                <c:ptCount val="1"/>
                <c:pt idx="0">
                  <c:v>Alcohol</c:v>
                </c:pt>
              </c:strCache>
            </c:strRef>
          </c:tx>
          <c:spPr>
            <a:ln w="47625" cap="rnd">
              <a:solidFill>
                <a:srgbClr val="333333"/>
              </a:solidFill>
              <a:prstDash val="sysDash"/>
              <a:round/>
            </a:ln>
            <a:effectLst/>
          </c:spPr>
          <c:marker>
            <c:symbol val="none"/>
          </c:marker>
          <c:dLbls>
            <c:dLbl>
              <c:idx val="14"/>
              <c:layout>
                <c:manualLayout>
                  <c:x val="0"/>
                  <c:y val="-2.9288702928870369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C74-4411-8279-8D8893F5EE0F}"/>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reported'!$R$16:$R$32</c15:sqref>
                  </c15:fullRef>
                </c:ext>
              </c:extLst>
              <c:f>'3 - drugs reported'!$R$16:$R$30</c:f>
              <c:numCache>
                <c:formatCode>0</c:formatCode>
                <c:ptCount val="15"/>
                <c:pt idx="0">
                  <c:v>167</c:v>
                </c:pt>
                <c:pt idx="1">
                  <c:v>165</c:v>
                </c:pt>
                <c:pt idx="2">
                  <c:v>127</c:v>
                </c:pt>
                <c:pt idx="3">
                  <c:v>129</c:v>
                </c:pt>
                <c:pt idx="4">
                  <c:v>111</c:v>
                </c:pt>
                <c:pt idx="5">
                  <c:v>103</c:v>
                </c:pt>
                <c:pt idx="6">
                  <c:v>106</c:v>
                </c:pt>
                <c:pt idx="7">
                  <c:v>107</c:v>
                </c:pt>
                <c:pt idx="8">
                  <c:v>112</c:v>
                </c:pt>
                <c:pt idx="9">
                  <c:v>90</c:v>
                </c:pt>
                <c:pt idx="10">
                  <c:v>156</c:v>
                </c:pt>
                <c:pt idx="11">
                  <c:v>140</c:v>
                </c:pt>
                <c:pt idx="12">
                  <c:v>173</c:v>
                </c:pt>
                <c:pt idx="13">
                  <c:v>155</c:v>
                </c:pt>
                <c:pt idx="14">
                  <c:v>117</c:v>
                </c:pt>
              </c:numCache>
            </c:numRef>
          </c:val>
          <c:smooth val="0"/>
          <c:extLst>
            <c:ext xmlns:c16="http://schemas.microsoft.com/office/drawing/2014/chart" uri="{C3380CC4-5D6E-409C-BE32-E72D297353CC}">
              <c16:uniqueId val="{00000004-39C2-4184-A7C2-8B8B0FF87612}"/>
            </c:ext>
          </c:extLst>
        </c:ser>
        <c:dLbls>
          <c:showLegendKey val="0"/>
          <c:showVal val="0"/>
          <c:showCatName val="0"/>
          <c:showSerName val="0"/>
          <c:showPercent val="0"/>
          <c:showBubbleSize val="0"/>
        </c:dLbls>
        <c:smooth val="0"/>
        <c:axId val="343875775"/>
        <c:axId val="343877215"/>
      </c:lineChart>
      <c:catAx>
        <c:axId val="343875775"/>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rgbClr val="333333"/>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3877215"/>
        <c:crosses val="autoZero"/>
        <c:auto val="1"/>
        <c:lblAlgn val="ctr"/>
        <c:lblOffset val="100"/>
        <c:noMultiLvlLbl val="0"/>
      </c:catAx>
      <c:valAx>
        <c:axId val="343877215"/>
        <c:scaling>
          <c:orientation val="minMax"/>
          <c:max val="550"/>
          <c:min val="0"/>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Drug misuse deaths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rgbClr val="333333"/>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3875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8: The majority of drug misuse deaths are accidental poisonings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'2 - causes'!$D$3</c:f>
              <c:strCache>
                <c:ptCount val="1"/>
                <c:pt idx="0">
                  <c:v>Accidental poisoning</c:v>
                </c:pt>
              </c:strCache>
            </c:strRef>
          </c:tx>
          <c:spPr>
            <a:solidFill>
              <a:srgbClr val="6C297F"/>
            </a:solidFill>
            <a:ln w="19050">
              <a:solidFill>
                <a:srgbClr val="333333"/>
              </a:solidFill>
            </a:ln>
            <a:effectLst/>
          </c:spPr>
          <c:invertIfNegative val="0"/>
          <c:cat>
            <c:numRef>
              <c:f>'2 - causes'!$A$19:$A$30</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'2 - causes'!$D$19:$D$30</c:f>
              <c:numCache>
                <c:formatCode>#,##0</c:formatCode>
                <c:ptCount val="12"/>
                <c:pt idx="0">
                  <c:v>346</c:v>
                </c:pt>
                <c:pt idx="1">
                  <c:v>365</c:v>
                </c:pt>
                <c:pt idx="2">
                  <c:v>366</c:v>
                </c:pt>
                <c:pt idx="3">
                  <c:v>471</c:v>
                </c:pt>
                <c:pt idx="4">
                  <c:v>553</c:v>
                </c:pt>
                <c:pt idx="5">
                  <c:v>730</c:v>
                </c:pt>
                <c:pt idx="6">
                  <c:v>807</c:v>
                </c:pt>
                <c:pt idx="7">
                  <c:v>1017</c:v>
                </c:pt>
                <c:pt idx="8">
                  <c:v>1134</c:v>
                </c:pt>
                <c:pt idx="9">
                  <c:v>1242</c:v>
                </c:pt>
                <c:pt idx="10">
                  <c:v>1208</c:v>
                </c:pt>
                <c:pt idx="11">
                  <c:v>936</c:v>
                </c:pt>
              </c:numCache>
            </c:numRef>
          </c:val>
          <c:extLst>
            <c:ext xmlns:c16="http://schemas.microsoft.com/office/drawing/2014/chart" uri="{C3380CC4-5D6E-409C-BE32-E72D297353CC}">
              <c16:uniqueId val="{00000000-F349-4026-B43C-2760496BBE7D}"/>
            </c:ext>
          </c:extLst>
        </c:ser>
        <c:ser>
          <c:idx val="1"/>
          <c:order val="1"/>
          <c:tx>
            <c:strRef>
              <c:f>'2 - causes'!$G$3</c:f>
              <c:strCache>
                <c:ptCount val="1"/>
                <c:pt idx="0">
                  <c:v>Undetermined intent</c:v>
                </c:pt>
              </c:strCache>
            </c:strRef>
          </c:tx>
          <c:spPr>
            <a:solidFill>
              <a:srgbClr val="949494"/>
            </a:solidFill>
            <a:ln w="19050">
              <a:solidFill>
                <a:srgbClr val="333333"/>
              </a:solidFill>
            </a:ln>
            <a:effectLst/>
          </c:spPr>
          <c:invertIfNegative val="0"/>
          <c:cat>
            <c:numRef>
              <c:f>'2 - causes'!$A$19:$A$30</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'2 - causes'!$G$19:$G$30</c:f>
              <c:numCache>
                <c:formatCode>0</c:formatCode>
                <c:ptCount val="12"/>
                <c:pt idx="0">
                  <c:v>190</c:v>
                </c:pt>
                <c:pt idx="1">
                  <c:v>125</c:v>
                </c:pt>
                <c:pt idx="2">
                  <c:v>88</c:v>
                </c:pt>
                <c:pt idx="3">
                  <c:v>66</c:v>
                </c:pt>
                <c:pt idx="4">
                  <c:v>50</c:v>
                </c:pt>
                <c:pt idx="5">
                  <c:v>58</c:v>
                </c:pt>
                <c:pt idx="6">
                  <c:v>39</c:v>
                </c:pt>
                <c:pt idx="7">
                  <c:v>66</c:v>
                </c:pt>
                <c:pt idx="8">
                  <c:v>56</c:v>
                </c:pt>
                <c:pt idx="9">
                  <c:v>25</c:v>
                </c:pt>
                <c:pt idx="10">
                  <c:v>13</c:v>
                </c:pt>
                <c:pt idx="11">
                  <c:v>9</c:v>
                </c:pt>
              </c:numCache>
            </c:numRef>
          </c:val>
          <c:extLst>
            <c:ext xmlns:c16="http://schemas.microsoft.com/office/drawing/2014/chart" uri="{C3380CC4-5D6E-409C-BE32-E72D297353CC}">
              <c16:uniqueId val="{00000001-F349-4026-B43C-2760496BBE7D}"/>
            </c:ext>
          </c:extLst>
        </c:ser>
        <c:ser>
          <c:idx val="2"/>
          <c:order val="2"/>
          <c:tx>
            <c:strRef>
              <c:f>'2 - causes'!$E$3</c:f>
              <c:strCache>
                <c:ptCount val="1"/>
                <c:pt idx="0">
                  <c:v>Intentional self-poisoning</c:v>
                </c:pt>
              </c:strCache>
            </c:strRef>
          </c:tx>
          <c:spPr>
            <a:solidFill>
              <a:schemeClr val="bg1"/>
            </a:solidFill>
            <a:ln w="19050">
              <a:solidFill>
                <a:srgbClr val="333333"/>
              </a:solidFill>
            </a:ln>
            <a:effectLst/>
          </c:spPr>
          <c:invertIfNegative val="0"/>
          <c:cat>
            <c:numRef>
              <c:f>'2 - causes'!$A$19:$A$30</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'2 - causes'!$E$19:$E$30</c:f>
              <c:numCache>
                <c:formatCode>0</c:formatCode>
                <c:ptCount val="12"/>
                <c:pt idx="0">
                  <c:v>36</c:v>
                </c:pt>
                <c:pt idx="1">
                  <c:v>65</c:v>
                </c:pt>
                <c:pt idx="2">
                  <c:v>50</c:v>
                </c:pt>
                <c:pt idx="3">
                  <c:v>45</c:v>
                </c:pt>
                <c:pt idx="4">
                  <c:v>54</c:v>
                </c:pt>
                <c:pt idx="5">
                  <c:v>48</c:v>
                </c:pt>
                <c:pt idx="6">
                  <c:v>54</c:v>
                </c:pt>
                <c:pt idx="7">
                  <c:v>59</c:v>
                </c:pt>
                <c:pt idx="8">
                  <c:v>43</c:v>
                </c:pt>
                <c:pt idx="9">
                  <c:v>57</c:v>
                </c:pt>
                <c:pt idx="10">
                  <c:v>68</c:v>
                </c:pt>
                <c:pt idx="11">
                  <c:v>72</c:v>
                </c:pt>
              </c:numCache>
            </c:numRef>
          </c:val>
          <c:extLst>
            <c:ext xmlns:c16="http://schemas.microsoft.com/office/drawing/2014/chart" uri="{C3380CC4-5D6E-409C-BE32-E72D297353CC}">
              <c16:uniqueId val="{00000002-F349-4026-B43C-2760496BBE7D}"/>
            </c:ext>
          </c:extLst>
        </c:ser>
        <c:ser>
          <c:idx val="3"/>
          <c:order val="3"/>
          <c:tx>
            <c:strRef>
              <c:f>'2 - causes'!$C$3</c:f>
              <c:strCache>
                <c:ptCount val="1"/>
                <c:pt idx="0">
                  <c:v>Mental and Behavioural disorders</c:v>
                </c:pt>
              </c:strCache>
            </c:strRef>
          </c:tx>
          <c:spPr>
            <a:solidFill>
              <a:srgbClr val="333333"/>
            </a:solidFill>
            <a:ln w="19050">
              <a:solidFill>
                <a:srgbClr val="333333"/>
              </a:solidFill>
            </a:ln>
            <a:effectLst/>
          </c:spPr>
          <c:invertIfNegative val="0"/>
          <c:cat>
            <c:numRef>
              <c:f>'2 - causes'!$A$19:$A$30</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'2 - causes'!$C$19:$C$30</c:f>
              <c:numCache>
                <c:formatCode>0</c:formatCode>
                <c:ptCount val="12"/>
                <c:pt idx="0">
                  <c:v>12</c:v>
                </c:pt>
                <c:pt idx="1">
                  <c:v>26</c:v>
                </c:pt>
                <c:pt idx="2">
                  <c:v>22</c:v>
                </c:pt>
                <c:pt idx="3">
                  <c:v>32</c:v>
                </c:pt>
                <c:pt idx="4">
                  <c:v>49</c:v>
                </c:pt>
                <c:pt idx="5">
                  <c:v>32</c:v>
                </c:pt>
                <c:pt idx="6">
                  <c:v>34</c:v>
                </c:pt>
                <c:pt idx="7">
                  <c:v>45</c:v>
                </c:pt>
                <c:pt idx="8">
                  <c:v>47</c:v>
                </c:pt>
                <c:pt idx="9">
                  <c:v>14</c:v>
                </c:pt>
                <c:pt idx="10">
                  <c:v>41</c:v>
                </c:pt>
                <c:pt idx="11">
                  <c:v>32</c:v>
                </c:pt>
              </c:numCache>
            </c:numRef>
          </c:val>
          <c:extLst>
            <c:ext xmlns:c16="http://schemas.microsoft.com/office/drawing/2014/chart" uri="{C3380CC4-5D6E-409C-BE32-E72D297353CC}">
              <c16:uniqueId val="{00000003-F349-4026-B43C-2760496BBE7D}"/>
            </c:ext>
          </c:extLst>
        </c:ser>
        <c:dLbls>
          <c:showLegendKey val="0"/>
          <c:showVal val="0"/>
          <c:showCatName val="0"/>
          <c:showSerName val="0"/>
          <c:showPercent val="0"/>
          <c:showBubbleSize val="0"/>
        </c:dLbls>
        <c:gapWidth val="150"/>
        <c:overlap val="100"/>
        <c:axId val="343869535"/>
        <c:axId val="343870495"/>
      </c:barChart>
      <c:catAx>
        <c:axId val="343869535"/>
        <c:scaling>
          <c:orientation val="minMax"/>
        </c:scaling>
        <c:delete val="0"/>
        <c:axPos val="b"/>
        <c:numFmt formatCode="General" sourceLinked="1"/>
        <c:majorTickMark val="none"/>
        <c:minorTickMark val="none"/>
        <c:tickLblPos val="nextTo"/>
        <c:spPr>
          <a:noFill/>
          <a:ln w="9525" cap="flat" cmpd="sng" algn="ctr">
            <a:solidFill>
              <a:srgbClr val="333333"/>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3870495"/>
        <c:crosses val="autoZero"/>
        <c:auto val="1"/>
        <c:lblAlgn val="ctr"/>
        <c:lblOffset val="100"/>
        <c:noMultiLvlLbl val="0"/>
      </c:catAx>
      <c:valAx>
        <c:axId val="343870495"/>
        <c:scaling>
          <c:orientation val="minMax"/>
          <c:max val="1400"/>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Drug misuse deaths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rgbClr val="333333"/>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38695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9: Drug poisoning deaths, age standardised mortality rates, UK countries and regions, 2021</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'12 - UK comparisons'!$C$3</c:f>
              <c:strCache>
                <c:ptCount val="1"/>
                <c:pt idx="0">
                  <c:v>Age-standardised mortality rate</c:v>
                </c:pt>
              </c:strCache>
            </c:strRef>
          </c:tx>
          <c:spPr>
            <a:solidFill>
              <a:srgbClr val="949494"/>
            </a:solidFill>
            <a:ln w="12700">
              <a:solidFill>
                <a:srgbClr val="333333"/>
              </a:solidFill>
            </a:ln>
            <a:effectLst/>
          </c:spPr>
          <c:invertIfNegative val="0"/>
          <c:dPt>
            <c:idx val="0"/>
            <c:invertIfNegative val="0"/>
            <c:bubble3D val="0"/>
            <c:spPr>
              <a:solidFill>
                <a:srgbClr val="6C297F"/>
              </a:solidFill>
              <a:ln w="12700">
                <a:solidFill>
                  <a:srgbClr val="333333"/>
                </a:solidFill>
              </a:ln>
              <a:effectLst/>
            </c:spPr>
            <c:extLst>
              <c:ext xmlns:c16="http://schemas.microsoft.com/office/drawing/2014/chart" uri="{C3380CC4-5D6E-409C-BE32-E72D297353CC}">
                <c16:uniqueId val="{00000001-FB1B-4589-A5C3-D3493E857D28}"/>
              </c:ext>
            </c:extLst>
          </c:dPt>
          <c:dPt>
            <c:idx val="3"/>
            <c:invertIfNegative val="0"/>
            <c:bubble3D val="0"/>
            <c:spPr>
              <a:solidFill>
                <a:srgbClr val="333333"/>
              </a:solidFill>
              <a:ln w="12700">
                <a:solidFill>
                  <a:srgbClr val="333333"/>
                </a:solidFill>
              </a:ln>
              <a:effectLst/>
            </c:spPr>
            <c:extLst>
              <c:ext xmlns:c16="http://schemas.microsoft.com/office/drawing/2014/chart" uri="{C3380CC4-5D6E-409C-BE32-E72D297353CC}">
                <c16:uniqueId val="{00000003-FB1B-4589-A5C3-D3493E857D28}"/>
              </c:ext>
            </c:extLst>
          </c:dPt>
          <c:dPt>
            <c:idx val="5"/>
            <c:invertIfNegative val="0"/>
            <c:bubble3D val="0"/>
            <c:spPr>
              <a:solidFill>
                <a:srgbClr val="333333"/>
              </a:solidFill>
              <a:ln w="12700">
                <a:solidFill>
                  <a:srgbClr val="333333"/>
                </a:solidFill>
              </a:ln>
              <a:effectLst/>
            </c:spPr>
            <c:extLst>
              <c:ext xmlns:c16="http://schemas.microsoft.com/office/drawing/2014/chart" uri="{C3380CC4-5D6E-409C-BE32-E72D297353CC}">
                <c16:uniqueId val="{00000004-FB1B-4589-A5C3-D3493E857D28}"/>
              </c:ext>
            </c:extLst>
          </c:dPt>
          <c:dPt>
            <c:idx val="6"/>
            <c:invertIfNegative val="0"/>
            <c:bubble3D val="0"/>
            <c:spPr>
              <a:solidFill>
                <a:schemeClr val="bg1"/>
              </a:solidFill>
              <a:ln w="12700">
                <a:solidFill>
                  <a:srgbClr val="333333"/>
                </a:solidFill>
              </a:ln>
              <a:effectLst/>
            </c:spPr>
            <c:extLst>
              <c:ext xmlns:c16="http://schemas.microsoft.com/office/drawing/2014/chart" uri="{C3380CC4-5D6E-409C-BE32-E72D297353CC}">
                <c16:uniqueId val="{00000005-FB1B-4589-A5C3-D3493E857D28}"/>
              </c:ext>
            </c:extLst>
          </c:dPt>
          <c:dPt>
            <c:idx val="9"/>
            <c:invertIfNegative val="0"/>
            <c:bubble3D val="0"/>
            <c:spPr>
              <a:solidFill>
                <a:srgbClr val="333333"/>
              </a:solidFill>
              <a:ln w="12700">
                <a:solidFill>
                  <a:srgbClr val="333333"/>
                </a:solidFill>
              </a:ln>
              <a:effectLst/>
            </c:spPr>
            <c:extLst>
              <c:ext xmlns:c16="http://schemas.microsoft.com/office/drawing/2014/chart" uri="{C3380CC4-5D6E-409C-BE32-E72D297353CC}">
                <c16:uniqueId val="{00000006-FB1B-4589-A5C3-D3493E857D28}"/>
              </c:ext>
            </c:extLst>
          </c:dPt>
          <c:dLbls>
            <c:dLbl>
              <c:idx val="0"/>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FB1B-4589-A5C3-D3493E857D28}"/>
                </c:ext>
              </c:extLst>
            </c:dLbl>
            <c:dLbl>
              <c:idx val="3"/>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FB1B-4589-A5C3-D3493E857D28}"/>
                </c:ext>
              </c:extLst>
            </c:dLbl>
            <c:dLbl>
              <c:idx val="5"/>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4-FB1B-4589-A5C3-D3493E857D28}"/>
                </c:ext>
              </c:extLst>
            </c:dLbl>
            <c:dLbl>
              <c:idx val="9"/>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6-FB1B-4589-A5C3-D3493E857D28}"/>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'12 - UK comparisons'!$A$4:$A$17</c:f>
              <c:strCache>
                <c:ptCount val="14"/>
                <c:pt idx="0">
                  <c:v>Scotland</c:v>
                </c:pt>
                <c:pt idx="1">
                  <c:v>North East</c:v>
                </c:pt>
                <c:pt idx="2">
                  <c:v>North West</c:v>
                </c:pt>
                <c:pt idx="3">
                  <c:v>Northern Ireland</c:v>
                </c:pt>
                <c:pt idx="4">
                  <c:v>Yorkshire and the Humber</c:v>
                </c:pt>
                <c:pt idx="5">
                  <c:v>Wales</c:v>
                </c:pt>
                <c:pt idx="6">
                  <c:v>UK</c:v>
                </c:pt>
                <c:pt idx="7">
                  <c:v>East Midlands</c:v>
                </c:pt>
                <c:pt idx="8">
                  <c:v>South West</c:v>
                </c:pt>
                <c:pt idx="9">
                  <c:v>England</c:v>
                </c:pt>
                <c:pt idx="10">
                  <c:v>West Midlands</c:v>
                </c:pt>
                <c:pt idx="11">
                  <c:v>South East</c:v>
                </c:pt>
                <c:pt idx="12">
                  <c:v>East</c:v>
                </c:pt>
                <c:pt idx="13">
                  <c:v>London</c:v>
                </c:pt>
              </c:strCache>
            </c:strRef>
          </c:cat>
          <c:val>
            <c:numRef>
              <c:f>'12 - UK comparisons'!$C$4:$C$17</c:f>
              <c:numCache>
                <c:formatCode>0.0</c:formatCode>
                <c:ptCount val="14"/>
                <c:pt idx="0">
                  <c:v>27.1</c:v>
                </c:pt>
                <c:pt idx="1">
                  <c:v>16.34</c:v>
                </c:pt>
                <c:pt idx="2">
                  <c:v>12.809999999999999</c:v>
                </c:pt>
                <c:pt idx="3">
                  <c:v>11.5</c:v>
                </c:pt>
                <c:pt idx="4">
                  <c:v>11.35</c:v>
                </c:pt>
                <c:pt idx="5">
                  <c:v>11.02</c:v>
                </c:pt>
                <c:pt idx="6">
                  <c:v>10</c:v>
                </c:pt>
                <c:pt idx="7">
                  <c:v>9.09</c:v>
                </c:pt>
                <c:pt idx="8">
                  <c:v>8.7900000000000009</c:v>
                </c:pt>
                <c:pt idx="9">
                  <c:v>8.2899999999999991</c:v>
                </c:pt>
                <c:pt idx="10">
                  <c:v>7.4</c:v>
                </c:pt>
                <c:pt idx="11">
                  <c:v>6.8900000000000006</c:v>
                </c:pt>
                <c:pt idx="12">
                  <c:v>5.16</c:v>
                </c:pt>
                <c:pt idx="13">
                  <c:v>4.76</c:v>
                </c:pt>
              </c:numCache>
            </c:numRef>
          </c:val>
          <c:extLst>
            <c:ext xmlns:c16="http://schemas.microsoft.com/office/drawing/2014/chart" uri="{C3380CC4-5D6E-409C-BE32-E72D297353CC}">
              <c16:uniqueId val="{00000000-FB1B-4589-A5C3-D3493E857D28}"/>
            </c:ext>
          </c:extLst>
        </c:ser>
        <c:dLbls>
          <c:showLegendKey val="0"/>
          <c:showVal val="0"/>
          <c:showCatName val="0"/>
          <c:showSerName val="0"/>
          <c:showPercent val="0"/>
          <c:showBubbleSize val="0"/>
        </c:dLbls>
        <c:gapWidth val="111"/>
        <c:overlap val="-27"/>
        <c:axId val="1117738575"/>
        <c:axId val="553206847"/>
      </c:barChart>
      <c:catAx>
        <c:axId val="1117738575"/>
        <c:scaling>
          <c:orientation val="minMax"/>
        </c:scaling>
        <c:delete val="0"/>
        <c:axPos val="b"/>
        <c:numFmt formatCode="General" sourceLinked="1"/>
        <c:majorTickMark val="none"/>
        <c:minorTickMark val="none"/>
        <c:tickLblPos val="nextTo"/>
        <c:spPr>
          <a:noFill/>
          <a:ln w="9525" cap="flat" cmpd="sng" algn="ctr">
            <a:solidFill>
              <a:srgbClr val="333333"/>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3206847"/>
        <c:crosses val="autoZero"/>
        <c:auto val="1"/>
        <c:lblAlgn val="ctr"/>
        <c:lblOffset val="100"/>
        <c:noMultiLvlLbl val="0"/>
      </c:catAx>
      <c:valAx>
        <c:axId val="55320684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Drug</a:t>
                </a:r>
                <a:r>
                  <a:rPr lang="en-US" baseline="0"/>
                  <a:t> poisoning a</a:t>
                </a:r>
                <a:r>
                  <a:rPr lang="en-US"/>
                  <a:t>ge standardised mortality rates per 100,000 people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rgbClr val="333333"/>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177385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2: Male drug misuse deaths saw a large decrease in 2022 </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Males</c:v>
          </c:tx>
          <c:spPr>
            <a:ln w="47625" cap="rnd">
              <a:solidFill>
                <a:srgbClr val="6C297F"/>
              </a:solidFill>
              <a:round/>
            </a:ln>
            <a:effectLst/>
          </c:spPr>
          <c:marker>
            <c:symbol val="none"/>
          </c:marker>
          <c:dPt>
            <c:idx val="0"/>
            <c:marker>
              <c:symbol val="circle"/>
              <c:size val="12"/>
              <c:spPr>
                <a:solidFill>
                  <a:srgbClr val="6C297F"/>
                </a:solidFill>
                <a:ln w="9525">
                  <a:noFill/>
                </a:ln>
                <a:effectLst/>
              </c:spPr>
            </c:marker>
            <c:bubble3D val="0"/>
            <c:extLst>
              <c:ext xmlns:c16="http://schemas.microsoft.com/office/drawing/2014/chart" uri="{C3380CC4-5D6E-409C-BE32-E72D297353CC}">
                <c16:uniqueId val="{00000001-54C2-47FC-9777-F7806A119EFC}"/>
              </c:ext>
            </c:extLst>
          </c:dPt>
          <c:dPt>
            <c:idx val="22"/>
            <c:marker>
              <c:symbol val="circle"/>
              <c:size val="12"/>
              <c:spPr>
                <a:solidFill>
                  <a:srgbClr val="6C297F"/>
                </a:solidFill>
                <a:ln w="9525">
                  <a:noFill/>
                </a:ln>
                <a:effectLst/>
              </c:spPr>
            </c:marker>
            <c:bubble3D val="0"/>
            <c:extLst>
              <c:ext xmlns:c16="http://schemas.microsoft.com/office/drawing/2014/chart" uri="{C3380CC4-5D6E-409C-BE32-E72D297353CC}">
                <c16:uniqueId val="{00000000-54C2-47FC-9777-F7806A119EFC}"/>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C2-47FC-9777-F7806A119EFC}"/>
                </c:ext>
              </c:extLst>
            </c:dLbl>
            <c:dLbl>
              <c:idx val="8"/>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C0E1-4854-ACDF-55A431E24B1D}"/>
                </c:ext>
              </c:extLst>
            </c:dLbl>
            <c:dLbl>
              <c:idx val="22"/>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C2-47FC-9777-F7806A119EF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'1 - summary'!$A$35:$A$57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'1 - summary'!$B$61:$B$83</c:f>
              <c:numCache>
                <c:formatCode>#,##0</c:formatCode>
                <c:ptCount val="23"/>
                <c:pt idx="0">
                  <c:v>239</c:v>
                </c:pt>
                <c:pt idx="1">
                  <c:v>267</c:v>
                </c:pt>
                <c:pt idx="2">
                  <c:v>321</c:v>
                </c:pt>
                <c:pt idx="3">
                  <c:v>257</c:v>
                </c:pt>
                <c:pt idx="4">
                  <c:v>289</c:v>
                </c:pt>
                <c:pt idx="5">
                  <c:v>259</c:v>
                </c:pt>
                <c:pt idx="6">
                  <c:v>333</c:v>
                </c:pt>
                <c:pt idx="7">
                  <c:v>393</c:v>
                </c:pt>
                <c:pt idx="8">
                  <c:v>461</c:v>
                </c:pt>
                <c:pt idx="9">
                  <c:v>413</c:v>
                </c:pt>
                <c:pt idx="10">
                  <c:v>363</c:v>
                </c:pt>
                <c:pt idx="11">
                  <c:v>429</c:v>
                </c:pt>
                <c:pt idx="12">
                  <c:v>416</c:v>
                </c:pt>
                <c:pt idx="13">
                  <c:v>393</c:v>
                </c:pt>
                <c:pt idx="14">
                  <c:v>453</c:v>
                </c:pt>
                <c:pt idx="15">
                  <c:v>484</c:v>
                </c:pt>
                <c:pt idx="16">
                  <c:v>593</c:v>
                </c:pt>
                <c:pt idx="17">
                  <c:v>652</c:v>
                </c:pt>
                <c:pt idx="18">
                  <c:v>860</c:v>
                </c:pt>
                <c:pt idx="19">
                  <c:v>887</c:v>
                </c:pt>
                <c:pt idx="20">
                  <c:v>973</c:v>
                </c:pt>
                <c:pt idx="21">
                  <c:v>933</c:v>
                </c:pt>
                <c:pt idx="22">
                  <c:v>692</c:v>
                </c:pt>
              </c:numCache>
            </c:numRef>
          </c:val>
          <c:smooth val="0"/>
          <c:extLst>
            <c:ext xmlns:c16="http://schemas.microsoft.com/office/drawing/2014/chart" uri="{C3380CC4-5D6E-409C-BE32-E72D297353CC}">
              <c16:uniqueId val="{00000006-C0E1-4854-ACDF-55A431E24B1D}"/>
            </c:ext>
          </c:extLst>
        </c:ser>
        <c:ser>
          <c:idx val="1"/>
          <c:order val="1"/>
          <c:tx>
            <c:v>Females</c:v>
          </c:tx>
          <c:spPr>
            <a:ln w="47625" cap="rnd">
              <a:solidFill>
                <a:srgbClr val="6C297F"/>
              </a:solidFill>
              <a:round/>
            </a:ln>
            <a:effectLst/>
          </c:spPr>
          <c:marker>
            <c:symbol val="none"/>
          </c:marker>
          <c:dPt>
            <c:idx val="0"/>
            <c:marker>
              <c:symbol val="circle"/>
              <c:size val="12"/>
              <c:spPr>
                <a:solidFill>
                  <a:srgbClr val="6C297F"/>
                </a:solidFill>
                <a:ln w="9525">
                  <a:noFill/>
                </a:ln>
                <a:effectLst/>
              </c:spPr>
            </c:marker>
            <c:bubble3D val="0"/>
            <c:extLst>
              <c:ext xmlns:c16="http://schemas.microsoft.com/office/drawing/2014/chart" uri="{C3380CC4-5D6E-409C-BE32-E72D297353CC}">
                <c16:uniqueId val="{00000002-54C2-47FC-9777-F7806A119EFC}"/>
              </c:ext>
            </c:extLst>
          </c:dPt>
          <c:dPt>
            <c:idx val="22"/>
            <c:marker>
              <c:symbol val="circle"/>
              <c:size val="12"/>
              <c:spPr>
                <a:solidFill>
                  <a:srgbClr val="6C297F"/>
                </a:solidFill>
                <a:ln w="9525">
                  <a:noFill/>
                </a:ln>
                <a:effectLst/>
              </c:spPr>
            </c:marker>
            <c:bubble3D val="0"/>
            <c:extLst>
              <c:ext xmlns:c16="http://schemas.microsoft.com/office/drawing/2014/chart" uri="{C3380CC4-5D6E-409C-BE32-E72D297353CC}">
                <c16:uniqueId val="{00000003-54C2-47FC-9777-F7806A119EFC}"/>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2-47FC-9777-F7806A119EFC}"/>
                </c:ext>
              </c:extLst>
            </c:dLbl>
            <c:dLbl>
              <c:idx val="9"/>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C0E1-4854-ACDF-55A431E24B1D}"/>
                </c:ext>
              </c:extLst>
            </c:dLbl>
            <c:dLbl>
              <c:idx val="2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C2-47FC-9777-F7806A119EF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'1 - summary'!$A$35:$A$57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'1 - summary'!$B$35:$B$57</c:f>
              <c:numCache>
                <c:formatCode>#,##0</c:formatCode>
                <c:ptCount val="23"/>
                <c:pt idx="0">
                  <c:v>53</c:v>
                </c:pt>
                <c:pt idx="1">
                  <c:v>66</c:v>
                </c:pt>
                <c:pt idx="2">
                  <c:v>61</c:v>
                </c:pt>
                <c:pt idx="3">
                  <c:v>62</c:v>
                </c:pt>
                <c:pt idx="4">
                  <c:v>67</c:v>
                </c:pt>
                <c:pt idx="5">
                  <c:v>77</c:v>
                </c:pt>
                <c:pt idx="6">
                  <c:v>87</c:v>
                </c:pt>
                <c:pt idx="7">
                  <c:v>62</c:v>
                </c:pt>
                <c:pt idx="8">
                  <c:v>113</c:v>
                </c:pt>
                <c:pt idx="9">
                  <c:v>132</c:v>
                </c:pt>
                <c:pt idx="10">
                  <c:v>122</c:v>
                </c:pt>
                <c:pt idx="11">
                  <c:v>155</c:v>
                </c:pt>
                <c:pt idx="12">
                  <c:v>165</c:v>
                </c:pt>
                <c:pt idx="13">
                  <c:v>134</c:v>
                </c:pt>
                <c:pt idx="14">
                  <c:v>161</c:v>
                </c:pt>
                <c:pt idx="15">
                  <c:v>222</c:v>
                </c:pt>
                <c:pt idx="16">
                  <c:v>275</c:v>
                </c:pt>
                <c:pt idx="17">
                  <c:v>282</c:v>
                </c:pt>
                <c:pt idx="18">
                  <c:v>327</c:v>
                </c:pt>
                <c:pt idx="19">
                  <c:v>393</c:v>
                </c:pt>
                <c:pt idx="20">
                  <c:v>366</c:v>
                </c:pt>
                <c:pt idx="21">
                  <c:v>397</c:v>
                </c:pt>
                <c:pt idx="22">
                  <c:v>359</c:v>
                </c:pt>
              </c:numCache>
            </c:numRef>
          </c:val>
          <c:smooth val="0"/>
          <c:extLst>
            <c:ext xmlns:c16="http://schemas.microsoft.com/office/drawing/2014/chart" uri="{C3380CC4-5D6E-409C-BE32-E72D297353CC}">
              <c16:uniqueId val="{00000007-C0E1-4854-ACDF-55A431E24B1D}"/>
            </c:ext>
          </c:extLst>
        </c:ser>
        <c:dLbls>
          <c:showLegendKey val="0"/>
          <c:showVal val="0"/>
          <c:showCatName val="0"/>
          <c:showSerName val="0"/>
          <c:showPercent val="0"/>
          <c:showBubbleSize val="0"/>
        </c:dLbls>
        <c:smooth val="0"/>
        <c:axId val="1926518960"/>
        <c:axId val="1926519440"/>
      </c:lineChart>
      <c:catAx>
        <c:axId val="1926518960"/>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out"/>
        <c:tickLblPos val="nextTo"/>
        <c:spPr>
          <a:noFill/>
          <a:ln w="9525" cap="flat" cmpd="sng" algn="ctr">
            <a:solidFill>
              <a:srgbClr val="333333"/>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26519440"/>
        <c:crosses val="autoZero"/>
        <c:auto val="1"/>
        <c:lblAlgn val="ctr"/>
        <c:lblOffset val="100"/>
        <c:noMultiLvlLbl val="0"/>
      </c:catAx>
      <c:valAx>
        <c:axId val="1926519440"/>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Drug misuse deaths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rgbClr val="333333"/>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26518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Rates of drug misuse deaths have fallen in almost all age groups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222895594813367E-2"/>
          <c:y val="7.1366148075246244E-2"/>
          <c:w val="0.85721347134020143"/>
          <c:h val="0.78667691705691145"/>
        </c:manualLayout>
      </c:layout>
      <c:lineChart>
        <c:grouping val="standard"/>
        <c:varyColors val="0"/>
        <c:ser>
          <c:idx val="6"/>
          <c:order val="0"/>
          <c:tx>
            <c:v>under 25</c:v>
          </c:tx>
          <c:spPr>
            <a:ln w="44450" cap="rnd">
              <a:solidFill>
                <a:srgbClr val="BF78D3"/>
              </a:solidFill>
              <a:prstDash val="sysDash"/>
              <a:round/>
            </a:ln>
            <a:effectLst/>
          </c:spPr>
          <c:marker>
            <c:symbol val="none"/>
          </c:marker>
          <c:dLbls>
            <c:dLbl>
              <c:idx val="22"/>
              <c:layout>
                <c:manualLayout>
                  <c:x val="7.1707323404402697E-6"/>
                  <c:y val="-1.6795085033829764E-5"/>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876A-4FD3-A542-F6235B817F1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'5 - sex and age (rates)'!$A$5:$A$27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'5 - sex and age (rates)'!$W$5:$W$27</c:f>
              <c:numCache>
                <c:formatCode>0.0</c:formatCode>
                <c:ptCount val="23"/>
                <c:pt idx="0">
                  <c:v>5</c:v>
                </c:pt>
                <c:pt idx="1">
                  <c:v>5.4</c:v>
                </c:pt>
                <c:pt idx="2">
                  <c:v>6.6</c:v>
                </c:pt>
                <c:pt idx="3">
                  <c:v>5.0999999999999996</c:v>
                </c:pt>
                <c:pt idx="4">
                  <c:v>5.3</c:v>
                </c:pt>
                <c:pt idx="5">
                  <c:v>3.1</c:v>
                </c:pt>
                <c:pt idx="6">
                  <c:v>4.4000000000000004</c:v>
                </c:pt>
                <c:pt idx="7">
                  <c:v>5.9</c:v>
                </c:pt>
                <c:pt idx="8">
                  <c:v>5.8</c:v>
                </c:pt>
                <c:pt idx="9">
                  <c:v>4.4000000000000004</c:v>
                </c:pt>
                <c:pt idx="10">
                  <c:v>4</c:v>
                </c:pt>
                <c:pt idx="11">
                  <c:v>3.5</c:v>
                </c:pt>
                <c:pt idx="12">
                  <c:v>2.7</c:v>
                </c:pt>
                <c:pt idx="13">
                  <c:v>1.9</c:v>
                </c:pt>
                <c:pt idx="14">
                  <c:v>2.9</c:v>
                </c:pt>
                <c:pt idx="15">
                  <c:v>1.8</c:v>
                </c:pt>
                <c:pt idx="16">
                  <c:v>2.6</c:v>
                </c:pt>
                <c:pt idx="17">
                  <c:v>2.5</c:v>
                </c:pt>
                <c:pt idx="18">
                  <c:v>4.2</c:v>
                </c:pt>
                <c:pt idx="19">
                  <c:v>4.9000000000000004</c:v>
                </c:pt>
                <c:pt idx="20">
                  <c:v>5.2</c:v>
                </c:pt>
                <c:pt idx="21">
                  <c:v>4.7</c:v>
                </c:pt>
                <c:pt idx="22">
                  <c:v>4.2</c:v>
                </c:pt>
              </c:numCache>
            </c:numRef>
          </c:val>
          <c:smooth val="0"/>
          <c:extLst>
            <c:ext xmlns:c16="http://schemas.microsoft.com/office/drawing/2014/chart" uri="{C3380CC4-5D6E-409C-BE32-E72D297353CC}">
              <c16:uniqueId val="{00000006-876A-4FD3-A542-F6235B817F14}"/>
            </c:ext>
          </c:extLst>
        </c:ser>
        <c:ser>
          <c:idx val="0"/>
          <c:order val="1"/>
          <c:tx>
            <c:strRef>
              <c:f>'5 - sex and age (rates)'!$I$4</c:f>
              <c:strCache>
                <c:ptCount val="1"/>
                <c:pt idx="0">
                  <c:v>25-29</c:v>
                </c:pt>
              </c:strCache>
            </c:strRef>
          </c:tx>
          <c:spPr>
            <a:ln w="44450" cap="rnd">
              <a:solidFill>
                <a:srgbClr val="949494"/>
              </a:solidFill>
              <a:prstDash val="dash"/>
              <a:round/>
            </a:ln>
            <a:effectLst/>
          </c:spPr>
          <c:marker>
            <c:symbol val="none"/>
          </c:marker>
          <c:dLbls>
            <c:dLbl>
              <c:idx val="22"/>
              <c:layout>
                <c:manualLayout>
                  <c:x val="-2.729658882911953E-3"/>
                  <c:y val="5.568942577295662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876A-4FD3-A542-F6235B817F1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'5 - sex and age (rates)'!$A$5:$A$27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'5 - sex and age (rates)'!$I$5:$I$27</c:f>
              <c:numCache>
                <c:formatCode>0.0</c:formatCode>
                <c:ptCount val="23"/>
                <c:pt idx="0">
                  <c:v>20.6</c:v>
                </c:pt>
                <c:pt idx="1">
                  <c:v>21.3</c:v>
                </c:pt>
                <c:pt idx="2">
                  <c:v>30.2</c:v>
                </c:pt>
                <c:pt idx="3">
                  <c:v>17.399999999999999</c:v>
                </c:pt>
                <c:pt idx="4">
                  <c:v>25.8</c:v>
                </c:pt>
                <c:pt idx="5">
                  <c:v>17.5</c:v>
                </c:pt>
                <c:pt idx="6">
                  <c:v>21.8</c:v>
                </c:pt>
                <c:pt idx="7">
                  <c:v>19.899999999999999</c:v>
                </c:pt>
                <c:pt idx="8">
                  <c:v>31.5</c:v>
                </c:pt>
                <c:pt idx="9">
                  <c:v>27.1</c:v>
                </c:pt>
                <c:pt idx="10">
                  <c:v>22.2</c:v>
                </c:pt>
                <c:pt idx="11">
                  <c:v>23.1</c:v>
                </c:pt>
                <c:pt idx="12">
                  <c:v>23.6</c:v>
                </c:pt>
                <c:pt idx="13">
                  <c:v>15.9</c:v>
                </c:pt>
                <c:pt idx="14">
                  <c:v>17.3</c:v>
                </c:pt>
                <c:pt idx="15">
                  <c:v>14.8</c:v>
                </c:pt>
                <c:pt idx="16">
                  <c:v>20.6</c:v>
                </c:pt>
                <c:pt idx="17">
                  <c:v>17.8</c:v>
                </c:pt>
                <c:pt idx="18">
                  <c:v>23</c:v>
                </c:pt>
                <c:pt idx="19">
                  <c:v>21.2</c:v>
                </c:pt>
                <c:pt idx="20">
                  <c:v>27.8</c:v>
                </c:pt>
                <c:pt idx="21">
                  <c:v>24</c:v>
                </c:pt>
                <c:pt idx="22">
                  <c:v>15.6</c:v>
                </c:pt>
              </c:numCache>
            </c:numRef>
          </c:val>
          <c:smooth val="0"/>
          <c:extLst>
            <c:ext xmlns:c16="http://schemas.microsoft.com/office/drawing/2014/chart" uri="{C3380CC4-5D6E-409C-BE32-E72D297353CC}">
              <c16:uniqueId val="{00000000-876A-4FD3-A542-F6235B817F14}"/>
            </c:ext>
          </c:extLst>
        </c:ser>
        <c:ser>
          <c:idx val="1"/>
          <c:order val="2"/>
          <c:tx>
            <c:strRef>
              <c:f>'5 - sex and age (rates)'!$J$4</c:f>
              <c:strCache>
                <c:ptCount val="1"/>
                <c:pt idx="0">
                  <c:v>30-34</c:v>
                </c:pt>
              </c:strCache>
            </c:strRef>
          </c:tx>
          <c:spPr>
            <a:ln w="44450" cap="rnd">
              <a:solidFill>
                <a:srgbClr val="6C297F"/>
              </a:solidFill>
              <a:prstDash val="sysDash"/>
              <a:round/>
            </a:ln>
            <a:effectLst/>
          </c:spPr>
          <c:marker>
            <c:symbol val="none"/>
          </c:marker>
          <c:dLbls>
            <c:dLbl>
              <c:idx val="22"/>
              <c:layout>
                <c:manualLayout>
                  <c:x val="-3.6395451772157595E-3"/>
                  <c:y val="1.392235644323915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876A-4FD3-A542-F6235B817F1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'5 - sex and age (rates)'!$A$5:$A$27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'5 - sex and age (rates)'!$J$5:$J$27</c:f>
              <c:numCache>
                <c:formatCode>0.0</c:formatCode>
                <c:ptCount val="23"/>
                <c:pt idx="0">
                  <c:v>15</c:v>
                </c:pt>
                <c:pt idx="1">
                  <c:v>19.100000000000001</c:v>
                </c:pt>
                <c:pt idx="2">
                  <c:v>16.7</c:v>
                </c:pt>
                <c:pt idx="3">
                  <c:v>20.100000000000001</c:v>
                </c:pt>
                <c:pt idx="4">
                  <c:v>18</c:v>
                </c:pt>
                <c:pt idx="5">
                  <c:v>15.3</c:v>
                </c:pt>
                <c:pt idx="6">
                  <c:v>26.7</c:v>
                </c:pt>
                <c:pt idx="7">
                  <c:v>27</c:v>
                </c:pt>
                <c:pt idx="8">
                  <c:v>34.299999999999997</c:v>
                </c:pt>
                <c:pt idx="9">
                  <c:v>27.8</c:v>
                </c:pt>
                <c:pt idx="10">
                  <c:v>26.9</c:v>
                </c:pt>
                <c:pt idx="11">
                  <c:v>32.1</c:v>
                </c:pt>
                <c:pt idx="12">
                  <c:v>26.7</c:v>
                </c:pt>
                <c:pt idx="13">
                  <c:v>24.1</c:v>
                </c:pt>
                <c:pt idx="14">
                  <c:v>27.6</c:v>
                </c:pt>
                <c:pt idx="15">
                  <c:v>31.3</c:v>
                </c:pt>
                <c:pt idx="16">
                  <c:v>34.700000000000003</c:v>
                </c:pt>
                <c:pt idx="17">
                  <c:v>33</c:v>
                </c:pt>
                <c:pt idx="18">
                  <c:v>35.700000000000003</c:v>
                </c:pt>
                <c:pt idx="19">
                  <c:v>37.6</c:v>
                </c:pt>
                <c:pt idx="20">
                  <c:v>41.4</c:v>
                </c:pt>
                <c:pt idx="21">
                  <c:v>32.299999999999997</c:v>
                </c:pt>
                <c:pt idx="22">
                  <c:v>20.3</c:v>
                </c:pt>
              </c:numCache>
            </c:numRef>
          </c:val>
          <c:smooth val="0"/>
          <c:extLst>
            <c:ext xmlns:c16="http://schemas.microsoft.com/office/drawing/2014/chart" uri="{C3380CC4-5D6E-409C-BE32-E72D297353CC}">
              <c16:uniqueId val="{00000001-876A-4FD3-A542-F6235B817F14}"/>
            </c:ext>
          </c:extLst>
        </c:ser>
        <c:ser>
          <c:idx val="2"/>
          <c:order val="3"/>
          <c:tx>
            <c:strRef>
              <c:f>'5 - sex and age (rates)'!$K$4</c:f>
              <c:strCache>
                <c:ptCount val="1"/>
                <c:pt idx="0">
                  <c:v>35 - 39</c:v>
                </c:pt>
              </c:strCache>
            </c:strRef>
          </c:tx>
          <c:spPr>
            <a:ln w="41275" cap="rnd">
              <a:solidFill>
                <a:srgbClr val="949494"/>
              </a:solidFill>
              <a:round/>
            </a:ln>
            <a:effectLst/>
          </c:spPr>
          <c:marker>
            <c:symbol val="none"/>
          </c:marker>
          <c:dLbls>
            <c:dLbl>
              <c:idx val="2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876A-4FD3-A542-F6235B817F1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'5 - sex and age (rates)'!$A$5:$A$27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'5 - sex and age (rates)'!$K$5:$K$27</c:f>
              <c:numCache>
                <c:formatCode>0.0</c:formatCode>
                <c:ptCount val="23"/>
                <c:pt idx="0">
                  <c:v>10.4</c:v>
                </c:pt>
                <c:pt idx="1">
                  <c:v>11.2</c:v>
                </c:pt>
                <c:pt idx="2">
                  <c:v>13.7</c:v>
                </c:pt>
                <c:pt idx="3">
                  <c:v>15</c:v>
                </c:pt>
                <c:pt idx="4">
                  <c:v>15.6</c:v>
                </c:pt>
                <c:pt idx="5">
                  <c:v>19.5</c:v>
                </c:pt>
                <c:pt idx="6">
                  <c:v>22</c:v>
                </c:pt>
                <c:pt idx="7">
                  <c:v>22.1</c:v>
                </c:pt>
                <c:pt idx="8">
                  <c:v>25.1</c:v>
                </c:pt>
                <c:pt idx="9">
                  <c:v>27.4</c:v>
                </c:pt>
                <c:pt idx="10">
                  <c:v>23.9</c:v>
                </c:pt>
                <c:pt idx="11">
                  <c:v>33.6</c:v>
                </c:pt>
                <c:pt idx="12">
                  <c:v>31.4</c:v>
                </c:pt>
                <c:pt idx="13">
                  <c:v>26.7</c:v>
                </c:pt>
                <c:pt idx="14">
                  <c:v>32.1</c:v>
                </c:pt>
                <c:pt idx="15">
                  <c:v>39</c:v>
                </c:pt>
                <c:pt idx="16">
                  <c:v>42.1</c:v>
                </c:pt>
                <c:pt idx="17">
                  <c:v>52.8</c:v>
                </c:pt>
                <c:pt idx="18">
                  <c:v>58.3</c:v>
                </c:pt>
                <c:pt idx="19">
                  <c:v>57.3</c:v>
                </c:pt>
                <c:pt idx="20">
                  <c:v>52.3</c:v>
                </c:pt>
                <c:pt idx="21">
                  <c:v>59.2</c:v>
                </c:pt>
                <c:pt idx="22">
                  <c:v>39.200000000000003</c:v>
                </c:pt>
              </c:numCache>
            </c:numRef>
          </c:val>
          <c:smooth val="0"/>
          <c:extLst>
            <c:ext xmlns:c16="http://schemas.microsoft.com/office/drawing/2014/chart" uri="{C3380CC4-5D6E-409C-BE32-E72D297353CC}">
              <c16:uniqueId val="{00000002-876A-4FD3-A542-F6235B817F14}"/>
            </c:ext>
          </c:extLst>
        </c:ser>
        <c:ser>
          <c:idx val="3"/>
          <c:order val="4"/>
          <c:tx>
            <c:strRef>
              <c:f>'5 - sex and age (rates)'!$L$4</c:f>
              <c:strCache>
                <c:ptCount val="1"/>
                <c:pt idx="0">
                  <c:v>40-44</c:v>
                </c:pt>
              </c:strCache>
            </c:strRef>
          </c:tx>
          <c:spPr>
            <a:ln w="50800" cap="rnd">
              <a:solidFill>
                <a:srgbClr val="6C297F"/>
              </a:solidFill>
              <a:prstDash val="sysDot"/>
              <a:round/>
            </a:ln>
            <a:effectLst/>
          </c:spPr>
          <c:marker>
            <c:symbol val="none"/>
          </c:marker>
          <c:dLbls>
            <c:dLbl>
              <c:idx val="22"/>
              <c:layout>
                <c:manualLayout>
                  <c:x val="-6.369204060127579E-3"/>
                  <c:y val="1.80990633762108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876A-4FD3-A542-F6235B817F1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'5 - sex and age (rates)'!$A$5:$A$27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'5 - sex and age (rates)'!$L$5:$L$27</c:f>
              <c:numCache>
                <c:formatCode>0.0</c:formatCode>
                <c:ptCount val="23"/>
                <c:pt idx="0">
                  <c:v>7.3</c:v>
                </c:pt>
                <c:pt idx="1">
                  <c:v>6.6</c:v>
                </c:pt>
                <c:pt idx="2">
                  <c:v>9.6</c:v>
                </c:pt>
                <c:pt idx="3">
                  <c:v>5.3</c:v>
                </c:pt>
                <c:pt idx="4">
                  <c:v>7.5</c:v>
                </c:pt>
                <c:pt idx="5">
                  <c:v>12.3</c:v>
                </c:pt>
                <c:pt idx="6">
                  <c:v>10.3</c:v>
                </c:pt>
                <c:pt idx="7">
                  <c:v>15.9</c:v>
                </c:pt>
                <c:pt idx="8">
                  <c:v>19.899999999999999</c:v>
                </c:pt>
                <c:pt idx="9">
                  <c:v>22.5</c:v>
                </c:pt>
                <c:pt idx="10">
                  <c:v>18.899999999999999</c:v>
                </c:pt>
                <c:pt idx="11">
                  <c:v>25.1</c:v>
                </c:pt>
                <c:pt idx="12">
                  <c:v>25.4</c:v>
                </c:pt>
                <c:pt idx="13">
                  <c:v>26.7</c:v>
                </c:pt>
                <c:pt idx="14">
                  <c:v>31</c:v>
                </c:pt>
                <c:pt idx="15">
                  <c:v>35.4</c:v>
                </c:pt>
                <c:pt idx="16">
                  <c:v>56</c:v>
                </c:pt>
                <c:pt idx="17">
                  <c:v>55.7</c:v>
                </c:pt>
                <c:pt idx="18">
                  <c:v>75.3</c:v>
                </c:pt>
                <c:pt idx="19">
                  <c:v>83.6</c:v>
                </c:pt>
                <c:pt idx="20">
                  <c:v>71.5</c:v>
                </c:pt>
                <c:pt idx="21">
                  <c:v>68.3</c:v>
                </c:pt>
                <c:pt idx="22">
                  <c:v>55</c:v>
                </c:pt>
              </c:numCache>
            </c:numRef>
          </c:val>
          <c:smooth val="0"/>
          <c:extLst>
            <c:ext xmlns:c16="http://schemas.microsoft.com/office/drawing/2014/chart" uri="{C3380CC4-5D6E-409C-BE32-E72D297353CC}">
              <c16:uniqueId val="{00000003-876A-4FD3-A542-F6235B817F14}"/>
            </c:ext>
          </c:extLst>
        </c:ser>
        <c:ser>
          <c:idx val="4"/>
          <c:order val="5"/>
          <c:tx>
            <c:strRef>
              <c:f>'5 - sex and age (rates)'!$M$4</c:f>
              <c:strCache>
                <c:ptCount val="1"/>
                <c:pt idx="0">
                  <c:v>45 - 49</c:v>
                </c:pt>
              </c:strCache>
            </c:strRef>
          </c:tx>
          <c:spPr>
            <a:ln w="41275" cap="rnd">
              <a:solidFill>
                <a:srgbClr val="333333"/>
              </a:solidFill>
              <a:round/>
            </a:ln>
            <a:effectLst/>
          </c:spPr>
          <c:marker>
            <c:symbol val="none"/>
          </c:marker>
          <c:dLbls>
            <c:dLbl>
              <c:idx val="2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876A-4FD3-A542-F6235B817F1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'5 - sex and age (rates)'!$A$5:$A$27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'5 - sex and age (rates)'!$M$5:$M$27</c:f>
              <c:numCache>
                <c:formatCode>0.0</c:formatCode>
                <c:ptCount val="23"/>
                <c:pt idx="0">
                  <c:v>2.4</c:v>
                </c:pt>
                <c:pt idx="1">
                  <c:v>6.5</c:v>
                </c:pt>
                <c:pt idx="2">
                  <c:v>5.8</c:v>
                </c:pt>
                <c:pt idx="3">
                  <c:v>2.5</c:v>
                </c:pt>
                <c:pt idx="4">
                  <c:v>6.1</c:v>
                </c:pt>
                <c:pt idx="5">
                  <c:v>5.9</c:v>
                </c:pt>
                <c:pt idx="6">
                  <c:v>7.9</c:v>
                </c:pt>
                <c:pt idx="7">
                  <c:v>8</c:v>
                </c:pt>
                <c:pt idx="8">
                  <c:v>11.4</c:v>
                </c:pt>
                <c:pt idx="9">
                  <c:v>11.7</c:v>
                </c:pt>
                <c:pt idx="10">
                  <c:v>13</c:v>
                </c:pt>
                <c:pt idx="11">
                  <c:v>13.1</c:v>
                </c:pt>
                <c:pt idx="12">
                  <c:v>17.100000000000001</c:v>
                </c:pt>
                <c:pt idx="13">
                  <c:v>18.899999999999999</c:v>
                </c:pt>
                <c:pt idx="14">
                  <c:v>20.6</c:v>
                </c:pt>
                <c:pt idx="15">
                  <c:v>27</c:v>
                </c:pt>
                <c:pt idx="16">
                  <c:v>34.4</c:v>
                </c:pt>
                <c:pt idx="17">
                  <c:v>42.6</c:v>
                </c:pt>
                <c:pt idx="18">
                  <c:v>55.3</c:v>
                </c:pt>
                <c:pt idx="19">
                  <c:v>68.599999999999994</c:v>
                </c:pt>
                <c:pt idx="20">
                  <c:v>72.3</c:v>
                </c:pt>
                <c:pt idx="21">
                  <c:v>67.099999999999994</c:v>
                </c:pt>
                <c:pt idx="22">
                  <c:v>56.5</c:v>
                </c:pt>
              </c:numCache>
            </c:numRef>
          </c:val>
          <c:smooth val="0"/>
          <c:extLst>
            <c:ext xmlns:c16="http://schemas.microsoft.com/office/drawing/2014/chart" uri="{C3380CC4-5D6E-409C-BE32-E72D297353CC}">
              <c16:uniqueId val="{00000004-876A-4FD3-A542-F6235B817F14}"/>
            </c:ext>
          </c:extLst>
        </c:ser>
        <c:ser>
          <c:idx val="5"/>
          <c:order val="6"/>
          <c:tx>
            <c:strRef>
              <c:f>'5 - sex and age (rates)'!$N$4</c:f>
              <c:strCache>
                <c:ptCount val="1"/>
                <c:pt idx="0">
                  <c:v>50-54</c:v>
                </c:pt>
              </c:strCache>
            </c:strRef>
          </c:tx>
          <c:spPr>
            <a:ln w="41275" cap="rnd">
              <a:solidFill>
                <a:srgbClr val="BF78D3"/>
              </a:solidFill>
              <a:round/>
            </a:ln>
            <a:effectLst/>
          </c:spPr>
          <c:marker>
            <c:symbol val="none"/>
          </c:marker>
          <c:dLbls>
            <c:dLbl>
              <c:idx val="22"/>
              <c:layout>
                <c:manualLayout>
                  <c:x val="-6.369204060127579E-3"/>
                  <c:y val="1.392235644323915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876A-4FD3-A542-F6235B817F1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'5 - sex and age (rates)'!$A$5:$A$27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'5 - sex and age (rates)'!$N$5:$N$27</c:f>
              <c:numCache>
                <c:formatCode>0.0</c:formatCode>
                <c:ptCount val="23"/>
                <c:pt idx="0">
                  <c:v>2.2999999999999998</c:v>
                </c:pt>
                <c:pt idx="1">
                  <c:v>2.6</c:v>
                </c:pt>
                <c:pt idx="2">
                  <c:v>2.1</c:v>
                </c:pt>
                <c:pt idx="3">
                  <c:v>3.3</c:v>
                </c:pt>
                <c:pt idx="4">
                  <c:v>3.9</c:v>
                </c:pt>
                <c:pt idx="5">
                  <c:v>4.5</c:v>
                </c:pt>
                <c:pt idx="6">
                  <c:v>7.1</c:v>
                </c:pt>
                <c:pt idx="7">
                  <c:v>4.0999999999999996</c:v>
                </c:pt>
                <c:pt idx="8">
                  <c:v>7.4</c:v>
                </c:pt>
                <c:pt idx="9">
                  <c:v>8.6</c:v>
                </c:pt>
                <c:pt idx="10">
                  <c:v>6.2</c:v>
                </c:pt>
                <c:pt idx="11">
                  <c:v>10.6</c:v>
                </c:pt>
                <c:pt idx="12">
                  <c:v>11.7</c:v>
                </c:pt>
                <c:pt idx="13">
                  <c:v>12.2</c:v>
                </c:pt>
                <c:pt idx="14">
                  <c:v>16.3</c:v>
                </c:pt>
                <c:pt idx="15">
                  <c:v>18.8</c:v>
                </c:pt>
                <c:pt idx="16">
                  <c:v>19.399999999999999</c:v>
                </c:pt>
                <c:pt idx="17">
                  <c:v>25.5</c:v>
                </c:pt>
                <c:pt idx="18">
                  <c:v>34.1</c:v>
                </c:pt>
                <c:pt idx="19">
                  <c:v>37.1</c:v>
                </c:pt>
                <c:pt idx="20">
                  <c:v>42.2</c:v>
                </c:pt>
                <c:pt idx="21">
                  <c:v>50</c:v>
                </c:pt>
                <c:pt idx="22">
                  <c:v>37.200000000000003</c:v>
                </c:pt>
              </c:numCache>
            </c:numRef>
          </c:val>
          <c:smooth val="0"/>
          <c:extLst>
            <c:ext xmlns:c16="http://schemas.microsoft.com/office/drawing/2014/chart" uri="{C3380CC4-5D6E-409C-BE32-E72D297353CC}">
              <c16:uniqueId val="{00000005-876A-4FD3-A542-F6235B817F14}"/>
            </c:ext>
          </c:extLst>
        </c:ser>
        <c:ser>
          <c:idx val="7"/>
          <c:order val="7"/>
          <c:tx>
            <c:v>55+</c:v>
          </c:tx>
          <c:spPr>
            <a:ln w="41275" cap="rnd">
              <a:solidFill>
                <a:srgbClr val="6C297F"/>
              </a:solidFill>
              <a:round/>
            </a:ln>
            <a:effectLst/>
          </c:spPr>
          <c:marker>
            <c:symbol val="none"/>
          </c:marker>
          <c:dLbls>
            <c:dLbl>
              <c:idx val="22"/>
              <c:layout>
                <c:manualLayout>
                  <c:x val="-2.7296826800353976E-3"/>
                  <c:y val="-2.804998744210737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876A-4FD3-A542-F6235B817F1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'5 - sex and age (rates)'!$A$5:$A$27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'5 - sex and age (rates)'!$X$5:$X$27</c:f>
              <c:numCache>
                <c:formatCode>0.0</c:formatCode>
                <c:ptCount val="23"/>
                <c:pt idx="0">
                  <c:v>0.6</c:v>
                </c:pt>
                <c:pt idx="1">
                  <c:v>0.9</c:v>
                </c:pt>
                <c:pt idx="2">
                  <c:v>0.7</c:v>
                </c:pt>
                <c:pt idx="3">
                  <c:v>1.1000000000000001</c:v>
                </c:pt>
                <c:pt idx="4">
                  <c:v>0.7</c:v>
                </c:pt>
                <c:pt idx="5">
                  <c:v>1.4</c:v>
                </c:pt>
                <c:pt idx="6">
                  <c:v>1</c:v>
                </c:pt>
                <c:pt idx="7">
                  <c:v>1.2</c:v>
                </c:pt>
                <c:pt idx="8">
                  <c:v>1.7</c:v>
                </c:pt>
                <c:pt idx="9">
                  <c:v>1.8</c:v>
                </c:pt>
                <c:pt idx="10">
                  <c:v>1.5</c:v>
                </c:pt>
                <c:pt idx="11">
                  <c:v>2.2000000000000002</c:v>
                </c:pt>
                <c:pt idx="12">
                  <c:v>3.1</c:v>
                </c:pt>
                <c:pt idx="13">
                  <c:v>2.9</c:v>
                </c:pt>
                <c:pt idx="14">
                  <c:v>2.9</c:v>
                </c:pt>
                <c:pt idx="15">
                  <c:v>4.7</c:v>
                </c:pt>
                <c:pt idx="16">
                  <c:v>4.9000000000000004</c:v>
                </c:pt>
                <c:pt idx="17">
                  <c:v>4.5999999999999996</c:v>
                </c:pt>
                <c:pt idx="18">
                  <c:v>6.5</c:v>
                </c:pt>
                <c:pt idx="19">
                  <c:v>6.3</c:v>
                </c:pt>
                <c:pt idx="20">
                  <c:v>8.5</c:v>
                </c:pt>
                <c:pt idx="21">
                  <c:v>9.6</c:v>
                </c:pt>
                <c:pt idx="22">
                  <c:v>10.1</c:v>
                </c:pt>
              </c:numCache>
            </c:numRef>
          </c:val>
          <c:smooth val="0"/>
          <c:extLst>
            <c:ext xmlns:c16="http://schemas.microsoft.com/office/drawing/2014/chart" uri="{C3380CC4-5D6E-409C-BE32-E72D297353CC}">
              <c16:uniqueId val="{00000007-876A-4FD3-A542-F6235B817F14}"/>
            </c:ext>
          </c:extLst>
        </c:ser>
        <c:dLbls>
          <c:showLegendKey val="0"/>
          <c:showVal val="0"/>
          <c:showCatName val="0"/>
          <c:showSerName val="0"/>
          <c:showPercent val="0"/>
          <c:showBubbleSize val="0"/>
        </c:dLbls>
        <c:smooth val="0"/>
        <c:axId val="980545312"/>
        <c:axId val="980545792"/>
      </c:lineChart>
      <c:catAx>
        <c:axId val="980545312"/>
        <c:scaling>
          <c:orientation val="minMax"/>
        </c:scaling>
        <c:delete val="0"/>
        <c:axPos val="b"/>
        <c:numFmt formatCode="General" sourceLinked="1"/>
        <c:majorTickMark val="out"/>
        <c:minorTickMark val="none"/>
        <c:tickLblPos val="nextTo"/>
        <c:spPr>
          <a:noFill/>
          <a:ln w="9525" cap="flat" cmpd="sng" algn="ctr">
            <a:solidFill>
              <a:srgbClr val="333333"/>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80545792"/>
        <c:crosses val="autoZero"/>
        <c:auto val="1"/>
        <c:lblAlgn val="ctr"/>
        <c:lblOffset val="100"/>
        <c:noMultiLvlLbl val="0"/>
      </c:catAx>
      <c:valAx>
        <c:axId val="980545792"/>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Drug misuse mortality</a:t>
                </a:r>
                <a:r>
                  <a:rPr lang="en-US" baseline="0"/>
                  <a:t> </a:t>
                </a:r>
                <a:r>
                  <a:rPr lang="en-US"/>
                  <a:t>rates per 100,000 people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rgbClr val="333333"/>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80545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4: Drug misuse death rates are almost 16 time as high in the most deprived areas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29836013842532"/>
          <c:y val="6.2758951670551122E-2"/>
          <c:w val="0.75918849777484676"/>
          <c:h val="0.81874449064835619"/>
        </c:manualLayout>
      </c:layout>
      <c:lineChart>
        <c:grouping val="standard"/>
        <c:varyColors val="0"/>
        <c:ser>
          <c:idx val="0"/>
          <c:order val="0"/>
          <c:tx>
            <c:strRef>
              <c:f>'9 - SIMD quintiles'!$B$4:$E$4</c:f>
              <c:strCache>
                <c:ptCount val="1"/>
                <c:pt idx="0">
                  <c:v>Scotland</c:v>
                </c:pt>
              </c:strCache>
            </c:strRef>
          </c:tx>
          <c:spPr>
            <a:ln w="47625" cap="rnd">
              <a:solidFill>
                <a:srgbClr val="333333"/>
              </a:solidFill>
              <a:prstDash val="sysDash"/>
              <a:round/>
            </a:ln>
            <a:effectLst/>
          </c:spPr>
          <c:marker>
            <c:symbol val="none"/>
          </c:marker>
          <c:dLbls>
            <c:dLbl>
              <c:idx val="2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42F-44E7-9120-20442B65F67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'9 - SIMD quintiles'!$A$8:$A$31</c15:sqref>
                  </c15:fullRef>
                </c:ext>
              </c:extLst>
              <c:f>'9 - SIMD quintiles'!$A$8:$A$29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extLst>
                <c:ext xmlns:c15="http://schemas.microsoft.com/office/drawing/2012/chart" uri="{02D57815-91ED-43cb-92C2-25804820EDAC}">
                  <c15:fullRef>
                    <c15:sqref>'9 - SIMD quintiles'!$B$8:$B$31</c15:sqref>
                  </c15:fullRef>
                </c:ext>
              </c:extLst>
              <c:f>'9 - SIMD quintiles'!$B$8:$B$29</c:f>
              <c:numCache>
                <c:formatCode>0.0</c:formatCode>
                <c:ptCount val="22"/>
                <c:pt idx="0">
                  <c:v>6.2</c:v>
                </c:pt>
                <c:pt idx="1">
                  <c:v>7.1</c:v>
                </c:pt>
                <c:pt idx="2">
                  <c:v>5.9</c:v>
                </c:pt>
                <c:pt idx="3">
                  <c:v>6.7</c:v>
                </c:pt>
                <c:pt idx="4">
                  <c:v>6.3</c:v>
                </c:pt>
                <c:pt idx="5">
                  <c:v>7.9</c:v>
                </c:pt>
                <c:pt idx="6">
                  <c:v>8.5</c:v>
                </c:pt>
                <c:pt idx="7">
                  <c:v>10.7</c:v>
                </c:pt>
                <c:pt idx="8">
                  <c:v>10.1</c:v>
                </c:pt>
                <c:pt idx="9">
                  <c:v>9</c:v>
                </c:pt>
                <c:pt idx="10">
                  <c:v>10.9</c:v>
                </c:pt>
                <c:pt idx="11">
                  <c:v>10.9</c:v>
                </c:pt>
                <c:pt idx="12">
                  <c:v>9.9</c:v>
                </c:pt>
                <c:pt idx="13">
                  <c:v>11.5</c:v>
                </c:pt>
                <c:pt idx="14">
                  <c:v>13.3</c:v>
                </c:pt>
                <c:pt idx="15">
                  <c:v>16.399999999999999</c:v>
                </c:pt>
                <c:pt idx="16">
                  <c:v>17.7</c:v>
                </c:pt>
                <c:pt idx="17">
                  <c:v>22.5</c:v>
                </c:pt>
                <c:pt idx="18">
                  <c:v>24.4</c:v>
                </c:pt>
                <c:pt idx="19">
                  <c:v>25.2</c:v>
                </c:pt>
                <c:pt idx="20">
                  <c:v>25</c:v>
                </c:pt>
                <c:pt idx="21">
                  <c:v>19.8</c:v>
                </c:pt>
              </c:numCache>
            </c:numRef>
          </c:val>
          <c:smooth val="0"/>
          <c:extLst>
            <c:ext xmlns:c16="http://schemas.microsoft.com/office/drawing/2014/chart" uri="{C3380CC4-5D6E-409C-BE32-E72D297353CC}">
              <c16:uniqueId val="{00000000-218C-4376-B6F6-B0E553AE7B28}"/>
            </c:ext>
          </c:extLst>
        </c:ser>
        <c:ser>
          <c:idx val="1"/>
          <c:order val="1"/>
          <c:tx>
            <c:v>Quintile 1 (most dep)</c:v>
          </c:tx>
          <c:spPr>
            <a:ln w="47625" cap="rnd">
              <a:solidFill>
                <a:srgbClr val="6C297F"/>
              </a:solidFill>
              <a:round/>
            </a:ln>
            <a:effectLst/>
          </c:spPr>
          <c:marker>
            <c:symbol val="none"/>
          </c:marker>
          <c:dLbls>
            <c:dLbl>
              <c:idx val="21"/>
              <c:layout>
                <c:manualLayout>
                  <c:x val="-1.8213660144718285E-3"/>
                  <c:y val="2.6487934762181597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42F-44E7-9120-20442B65F67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'9 - SIMD quintiles'!$A$8:$A$31</c15:sqref>
                  </c15:fullRef>
                </c:ext>
              </c:extLst>
              <c:f>'9 - SIMD quintiles'!$A$8:$A$29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extLst>
                <c:ext xmlns:c15="http://schemas.microsoft.com/office/drawing/2012/chart" uri="{02D57815-91ED-43cb-92C2-25804820EDAC}">
                  <c15:fullRef>
                    <c15:sqref>'9 - SIMD quintiles'!$F$8:$F$31</c15:sqref>
                  </c15:fullRef>
                </c:ext>
              </c:extLst>
              <c:f>'9 - SIMD quintiles'!$F$8:$F$29</c:f>
              <c:numCache>
                <c:formatCode>0.0</c:formatCode>
                <c:ptCount val="22"/>
                <c:pt idx="0">
                  <c:v>16.600000000000001</c:v>
                </c:pt>
                <c:pt idx="1">
                  <c:v>18.3</c:v>
                </c:pt>
                <c:pt idx="2">
                  <c:v>15.1</c:v>
                </c:pt>
                <c:pt idx="3">
                  <c:v>17.3</c:v>
                </c:pt>
                <c:pt idx="4">
                  <c:v>15.3</c:v>
                </c:pt>
                <c:pt idx="5">
                  <c:v>19.899999999999999</c:v>
                </c:pt>
                <c:pt idx="6">
                  <c:v>20.3</c:v>
                </c:pt>
                <c:pt idx="7">
                  <c:v>26.4</c:v>
                </c:pt>
                <c:pt idx="8">
                  <c:v>25.1</c:v>
                </c:pt>
                <c:pt idx="9">
                  <c:v>22.7</c:v>
                </c:pt>
                <c:pt idx="10">
                  <c:v>25.3</c:v>
                </c:pt>
                <c:pt idx="11">
                  <c:v>27.6</c:v>
                </c:pt>
                <c:pt idx="12">
                  <c:v>23.3</c:v>
                </c:pt>
                <c:pt idx="13">
                  <c:v>32.1</c:v>
                </c:pt>
                <c:pt idx="14">
                  <c:v>34</c:v>
                </c:pt>
                <c:pt idx="15">
                  <c:v>41.6</c:v>
                </c:pt>
                <c:pt idx="16">
                  <c:v>46.4</c:v>
                </c:pt>
                <c:pt idx="17">
                  <c:v>62.1</c:v>
                </c:pt>
                <c:pt idx="18">
                  <c:v>68.5</c:v>
                </c:pt>
                <c:pt idx="19">
                  <c:v>68.5</c:v>
                </c:pt>
                <c:pt idx="20">
                  <c:v>64.3</c:v>
                </c:pt>
                <c:pt idx="21">
                  <c:v>52.4</c:v>
                </c:pt>
              </c:numCache>
            </c:numRef>
          </c:val>
          <c:smooth val="0"/>
          <c:extLst>
            <c:ext xmlns:c16="http://schemas.microsoft.com/office/drawing/2014/chart" uri="{C3380CC4-5D6E-409C-BE32-E72D297353CC}">
              <c16:uniqueId val="{00000001-218C-4376-B6F6-B0E553AE7B28}"/>
            </c:ext>
          </c:extLst>
        </c:ser>
        <c:ser>
          <c:idx val="2"/>
          <c:order val="2"/>
          <c:tx>
            <c:v>Quintile 2</c:v>
          </c:tx>
          <c:spPr>
            <a:ln w="47625" cap="rnd">
              <a:solidFill>
                <a:srgbClr val="6C297F"/>
              </a:solidFill>
              <a:round/>
            </a:ln>
            <a:effectLst/>
          </c:spPr>
          <c:marker>
            <c:symbol val="none"/>
          </c:marker>
          <c:dLbls>
            <c:dLbl>
              <c:idx val="2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542F-44E7-9120-20442B65F67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'9 - SIMD quintiles'!$A$8:$A$31</c15:sqref>
                  </c15:fullRef>
                </c:ext>
              </c:extLst>
              <c:f>'9 - SIMD quintiles'!$A$8:$A$29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extLst>
                <c:ext xmlns:c15="http://schemas.microsoft.com/office/drawing/2012/chart" uri="{02D57815-91ED-43cb-92C2-25804820EDAC}">
                  <c15:fullRef>
                    <c15:sqref>'9 - SIMD quintiles'!$J$8:$J$31</c15:sqref>
                  </c15:fullRef>
                </c:ext>
              </c:extLst>
              <c:f>'9 - SIMD quintiles'!$J$8:$J$29</c:f>
              <c:numCache>
                <c:formatCode>0.0</c:formatCode>
                <c:ptCount val="22"/>
                <c:pt idx="0">
                  <c:v>7.1</c:v>
                </c:pt>
                <c:pt idx="1">
                  <c:v>8</c:v>
                </c:pt>
                <c:pt idx="2">
                  <c:v>6.2</c:v>
                </c:pt>
                <c:pt idx="3">
                  <c:v>7.7</c:v>
                </c:pt>
                <c:pt idx="4">
                  <c:v>6.3</c:v>
                </c:pt>
                <c:pt idx="5">
                  <c:v>9.3000000000000007</c:v>
                </c:pt>
                <c:pt idx="6">
                  <c:v>11.8</c:v>
                </c:pt>
                <c:pt idx="7">
                  <c:v>14.6</c:v>
                </c:pt>
                <c:pt idx="8">
                  <c:v>11</c:v>
                </c:pt>
                <c:pt idx="9">
                  <c:v>9.6</c:v>
                </c:pt>
                <c:pt idx="10">
                  <c:v>13.5</c:v>
                </c:pt>
                <c:pt idx="11">
                  <c:v>13.4</c:v>
                </c:pt>
                <c:pt idx="12">
                  <c:v>13.3</c:v>
                </c:pt>
                <c:pt idx="13">
                  <c:v>11.7</c:v>
                </c:pt>
                <c:pt idx="14">
                  <c:v>16.100000000000001</c:v>
                </c:pt>
                <c:pt idx="15">
                  <c:v>21.2</c:v>
                </c:pt>
                <c:pt idx="16">
                  <c:v>22.1</c:v>
                </c:pt>
                <c:pt idx="17">
                  <c:v>26.8</c:v>
                </c:pt>
                <c:pt idx="18">
                  <c:v>30.6</c:v>
                </c:pt>
                <c:pt idx="19">
                  <c:v>30.7</c:v>
                </c:pt>
                <c:pt idx="20">
                  <c:v>34.299999999999997</c:v>
                </c:pt>
                <c:pt idx="21">
                  <c:v>26.7</c:v>
                </c:pt>
              </c:numCache>
            </c:numRef>
          </c:val>
          <c:smooth val="0"/>
          <c:extLst>
            <c:ext xmlns:c16="http://schemas.microsoft.com/office/drawing/2014/chart" uri="{C3380CC4-5D6E-409C-BE32-E72D297353CC}">
              <c16:uniqueId val="{00000002-218C-4376-B6F6-B0E553AE7B28}"/>
            </c:ext>
          </c:extLst>
        </c:ser>
        <c:ser>
          <c:idx val="3"/>
          <c:order val="3"/>
          <c:tx>
            <c:v>Quintile 3</c:v>
          </c:tx>
          <c:spPr>
            <a:ln w="47625" cap="rnd">
              <a:solidFill>
                <a:srgbClr val="6C297F"/>
              </a:solidFill>
              <a:round/>
            </a:ln>
            <a:effectLst/>
          </c:spPr>
          <c:marker>
            <c:symbol val="none"/>
          </c:marker>
          <c:dLbls>
            <c:dLbl>
              <c:idx val="2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542F-44E7-9120-20442B65F67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'9 - SIMD quintiles'!$A$8:$A$31</c15:sqref>
                  </c15:fullRef>
                </c:ext>
              </c:extLst>
              <c:f>'9 - SIMD quintiles'!$A$8:$A$29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extLst>
                <c:ext xmlns:c15="http://schemas.microsoft.com/office/drawing/2012/chart" uri="{02D57815-91ED-43cb-92C2-25804820EDAC}">
                  <c15:fullRef>
                    <c15:sqref>'9 - SIMD quintiles'!$N$8:$N$31</c15:sqref>
                  </c15:fullRef>
                </c:ext>
              </c:extLst>
              <c:f>'9 - SIMD quintiles'!$N$8:$N$29</c:f>
              <c:numCache>
                <c:formatCode>0.0</c:formatCode>
                <c:ptCount val="22"/>
                <c:pt idx="0">
                  <c:v>3.1</c:v>
                </c:pt>
                <c:pt idx="1">
                  <c:v>4.5999999999999996</c:v>
                </c:pt>
                <c:pt idx="2">
                  <c:v>4.3</c:v>
                </c:pt>
                <c:pt idx="3">
                  <c:v>4.3</c:v>
                </c:pt>
                <c:pt idx="4">
                  <c:v>5.3</c:v>
                </c:pt>
                <c:pt idx="5">
                  <c:v>5.6</c:v>
                </c:pt>
                <c:pt idx="6">
                  <c:v>5.6</c:v>
                </c:pt>
                <c:pt idx="7">
                  <c:v>5.2</c:v>
                </c:pt>
                <c:pt idx="8">
                  <c:v>7.8</c:v>
                </c:pt>
                <c:pt idx="9">
                  <c:v>7.3</c:v>
                </c:pt>
                <c:pt idx="10">
                  <c:v>9.4</c:v>
                </c:pt>
                <c:pt idx="11">
                  <c:v>7.7</c:v>
                </c:pt>
                <c:pt idx="12">
                  <c:v>7.4</c:v>
                </c:pt>
                <c:pt idx="13">
                  <c:v>6.8</c:v>
                </c:pt>
                <c:pt idx="14">
                  <c:v>9.5</c:v>
                </c:pt>
                <c:pt idx="15">
                  <c:v>11.5</c:v>
                </c:pt>
                <c:pt idx="16">
                  <c:v>13</c:v>
                </c:pt>
                <c:pt idx="17">
                  <c:v>16.100000000000001</c:v>
                </c:pt>
                <c:pt idx="18">
                  <c:v>14.2</c:v>
                </c:pt>
                <c:pt idx="19">
                  <c:v>16.8</c:v>
                </c:pt>
                <c:pt idx="20">
                  <c:v>18.3</c:v>
                </c:pt>
                <c:pt idx="21">
                  <c:v>13.3</c:v>
                </c:pt>
              </c:numCache>
            </c:numRef>
          </c:val>
          <c:smooth val="0"/>
          <c:extLst>
            <c:ext xmlns:c16="http://schemas.microsoft.com/office/drawing/2014/chart" uri="{C3380CC4-5D6E-409C-BE32-E72D297353CC}">
              <c16:uniqueId val="{00000003-218C-4376-B6F6-B0E553AE7B28}"/>
            </c:ext>
          </c:extLst>
        </c:ser>
        <c:ser>
          <c:idx val="4"/>
          <c:order val="4"/>
          <c:tx>
            <c:v>Quintile 4</c:v>
          </c:tx>
          <c:spPr>
            <a:ln w="47625" cap="rnd">
              <a:solidFill>
                <a:srgbClr val="6C297F"/>
              </a:solidFill>
              <a:round/>
            </a:ln>
            <a:effectLst/>
          </c:spPr>
          <c:marker>
            <c:symbol val="none"/>
          </c:marker>
          <c:dLbls>
            <c:dLbl>
              <c:idx val="21"/>
              <c:layout>
                <c:manualLayout>
                  <c:x val="9.1068300723591426E-4"/>
                  <c:y val="-1.2546916466296749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42F-44E7-9120-20442B65F67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'9 - SIMD quintiles'!$A$8:$A$31</c15:sqref>
                  </c15:fullRef>
                </c:ext>
              </c:extLst>
              <c:f>'9 - SIMD quintiles'!$A$8:$A$29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extLst>
                <c:ext xmlns:c15="http://schemas.microsoft.com/office/drawing/2012/chart" uri="{02D57815-91ED-43cb-92C2-25804820EDAC}">
                  <c15:fullRef>
                    <c15:sqref>'9 - SIMD quintiles'!$R$8:$R$31</c15:sqref>
                  </c15:fullRef>
                </c:ext>
              </c:extLst>
              <c:f>'9 - SIMD quintiles'!$R$8:$R$29</c:f>
              <c:numCache>
                <c:formatCode>0.0</c:formatCode>
                <c:ptCount val="22"/>
                <c:pt idx="0">
                  <c:v>2.1</c:v>
                </c:pt>
                <c:pt idx="1">
                  <c:v>2.7</c:v>
                </c:pt>
                <c:pt idx="2">
                  <c:v>2.2000000000000002</c:v>
                </c:pt>
                <c:pt idx="3">
                  <c:v>2.8</c:v>
                </c:pt>
                <c:pt idx="4">
                  <c:v>3</c:v>
                </c:pt>
                <c:pt idx="5">
                  <c:v>2.7</c:v>
                </c:pt>
                <c:pt idx="6">
                  <c:v>3.1</c:v>
                </c:pt>
                <c:pt idx="7">
                  <c:v>4.5</c:v>
                </c:pt>
                <c:pt idx="8">
                  <c:v>4.8</c:v>
                </c:pt>
                <c:pt idx="9">
                  <c:v>3.7</c:v>
                </c:pt>
                <c:pt idx="10">
                  <c:v>3.9</c:v>
                </c:pt>
                <c:pt idx="11">
                  <c:v>3.9</c:v>
                </c:pt>
                <c:pt idx="12">
                  <c:v>4.3</c:v>
                </c:pt>
                <c:pt idx="13">
                  <c:v>5.2</c:v>
                </c:pt>
                <c:pt idx="14">
                  <c:v>4.8</c:v>
                </c:pt>
                <c:pt idx="15">
                  <c:v>6.6</c:v>
                </c:pt>
                <c:pt idx="16">
                  <c:v>5.7</c:v>
                </c:pt>
                <c:pt idx="17">
                  <c:v>6.9</c:v>
                </c:pt>
                <c:pt idx="18">
                  <c:v>8.1999999999999993</c:v>
                </c:pt>
                <c:pt idx="19">
                  <c:v>9.3000000000000007</c:v>
                </c:pt>
                <c:pt idx="20">
                  <c:v>7.4</c:v>
                </c:pt>
                <c:pt idx="21">
                  <c:v>6.8</c:v>
                </c:pt>
              </c:numCache>
            </c:numRef>
          </c:val>
          <c:smooth val="0"/>
          <c:extLst>
            <c:ext xmlns:c16="http://schemas.microsoft.com/office/drawing/2014/chart" uri="{C3380CC4-5D6E-409C-BE32-E72D297353CC}">
              <c16:uniqueId val="{00000004-218C-4376-B6F6-B0E553AE7B28}"/>
            </c:ext>
          </c:extLst>
        </c:ser>
        <c:ser>
          <c:idx val="5"/>
          <c:order val="5"/>
          <c:tx>
            <c:v>Quintile 5 (least dep)</c:v>
          </c:tx>
          <c:spPr>
            <a:ln w="47625" cap="rnd">
              <a:solidFill>
                <a:srgbClr val="6C297F"/>
              </a:solidFill>
              <a:round/>
            </a:ln>
            <a:effectLst/>
          </c:spPr>
          <c:marker>
            <c:symbol val="none"/>
          </c:marker>
          <c:dLbls>
            <c:dLbl>
              <c:idx val="21"/>
              <c:layout>
                <c:manualLayout>
                  <c:x val="-1.3356529810354617E-16"/>
                  <c:y val="-4.1823054887655149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42F-44E7-9120-20442B65F67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'9 - SIMD quintiles'!$A$8:$A$31</c15:sqref>
                  </c15:fullRef>
                </c:ext>
              </c:extLst>
              <c:f>'9 - SIMD quintiles'!$A$8:$A$29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extLst>
                <c:ext xmlns:c15="http://schemas.microsoft.com/office/drawing/2012/chart" uri="{02D57815-91ED-43cb-92C2-25804820EDAC}">
                  <c15:fullRef>
                    <c15:sqref>'9 - SIMD quintiles'!$V$8:$V$31</c15:sqref>
                  </c15:fullRef>
                </c:ext>
              </c:extLst>
              <c:f>'9 - SIMD quintiles'!$V$8:$V$29</c:f>
              <c:numCache>
                <c:formatCode>0.0</c:formatCode>
                <c:ptCount val="22"/>
                <c:pt idx="0">
                  <c:v>1.6</c:v>
                </c:pt>
                <c:pt idx="1">
                  <c:v>1.5</c:v>
                </c:pt>
                <c:pt idx="2">
                  <c:v>1.7</c:v>
                </c:pt>
                <c:pt idx="3">
                  <c:v>1.2</c:v>
                </c:pt>
                <c:pt idx="4">
                  <c:v>1.8</c:v>
                </c:pt>
                <c:pt idx="5">
                  <c:v>2</c:v>
                </c:pt>
                <c:pt idx="6">
                  <c:v>1.6</c:v>
                </c:pt>
                <c:pt idx="7">
                  <c:v>2.6</c:v>
                </c:pt>
                <c:pt idx="8">
                  <c:v>2.2000000000000002</c:v>
                </c:pt>
                <c:pt idx="9">
                  <c:v>1.9</c:v>
                </c:pt>
                <c:pt idx="10">
                  <c:v>3</c:v>
                </c:pt>
                <c:pt idx="11">
                  <c:v>2.2000000000000002</c:v>
                </c:pt>
                <c:pt idx="12">
                  <c:v>1.9</c:v>
                </c:pt>
                <c:pt idx="13">
                  <c:v>2.6</c:v>
                </c:pt>
                <c:pt idx="14">
                  <c:v>3.1</c:v>
                </c:pt>
                <c:pt idx="15">
                  <c:v>2.5</c:v>
                </c:pt>
                <c:pt idx="16">
                  <c:v>3.2</c:v>
                </c:pt>
                <c:pt idx="17">
                  <c:v>3.6</c:v>
                </c:pt>
                <c:pt idx="18">
                  <c:v>3.5</c:v>
                </c:pt>
                <c:pt idx="19">
                  <c:v>3.7</c:v>
                </c:pt>
                <c:pt idx="20">
                  <c:v>4.2</c:v>
                </c:pt>
                <c:pt idx="21">
                  <c:v>3.3</c:v>
                </c:pt>
              </c:numCache>
            </c:numRef>
          </c:val>
          <c:smooth val="0"/>
          <c:extLst>
            <c:ext xmlns:c16="http://schemas.microsoft.com/office/drawing/2014/chart" uri="{C3380CC4-5D6E-409C-BE32-E72D297353CC}">
              <c16:uniqueId val="{00000005-218C-4376-B6F6-B0E553AE7B28}"/>
            </c:ext>
          </c:extLst>
        </c:ser>
        <c:dLbls>
          <c:showLegendKey val="0"/>
          <c:showVal val="0"/>
          <c:showCatName val="0"/>
          <c:showSerName val="0"/>
          <c:showPercent val="0"/>
          <c:showBubbleSize val="0"/>
        </c:dLbls>
        <c:smooth val="0"/>
        <c:axId val="1092506479"/>
        <c:axId val="1092510319"/>
      </c:lineChart>
      <c:catAx>
        <c:axId val="1092506479"/>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92510319"/>
        <c:crosses val="autoZero"/>
        <c:auto val="1"/>
        <c:lblAlgn val="ctr"/>
        <c:lblOffset val="100"/>
        <c:noMultiLvlLbl val="0"/>
      </c:catAx>
      <c:valAx>
        <c:axId val="1092510319"/>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Drug misuse age standardised mortality</a:t>
                </a:r>
                <a:r>
                  <a:rPr lang="en-US" baseline="0"/>
                  <a:t> rates</a:t>
                </a:r>
                <a:r>
                  <a:rPr lang="en-US"/>
                  <a:t> per 100,000 people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925064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5: Drug misuse deaths for selected NHS health board areas, age standardised death rates, 2018-2022</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v>health board</c:v>
          </c:tx>
          <c:spPr>
            <a:solidFill>
              <a:srgbClr val="949494"/>
            </a:solidFill>
            <a:ln>
              <a:solidFill>
                <a:srgbClr val="333333"/>
              </a:solidFill>
            </a:ln>
            <a:effectLst/>
          </c:spPr>
          <c:invertIfNegative val="0"/>
          <c:dPt>
            <c:idx val="4"/>
            <c:invertIfNegative val="0"/>
            <c:bubble3D val="0"/>
            <c:spPr>
              <a:solidFill>
                <a:srgbClr val="949494"/>
              </a:solidFill>
              <a:ln>
                <a:solidFill>
                  <a:srgbClr val="333333"/>
                </a:solidFill>
              </a:ln>
              <a:effectLst/>
            </c:spPr>
            <c:extLst>
              <c:ext xmlns:c16="http://schemas.microsoft.com/office/drawing/2014/chart" uri="{C3380CC4-5D6E-409C-BE32-E72D297353CC}">
                <c16:uniqueId val="{00000001-609C-4AD9-BBDD-AF5C39307B57}"/>
              </c:ext>
            </c:extLst>
          </c:dPt>
          <c:dPt>
            <c:idx val="5"/>
            <c:invertIfNegative val="0"/>
            <c:bubble3D val="0"/>
            <c:spPr>
              <a:solidFill>
                <a:srgbClr val="6C297F"/>
              </a:solidFill>
              <a:ln>
                <a:solidFill>
                  <a:srgbClr val="333333"/>
                </a:solidFill>
              </a:ln>
              <a:effectLst/>
            </c:spPr>
            <c:extLst>
              <c:ext xmlns:c16="http://schemas.microsoft.com/office/drawing/2014/chart" uri="{C3380CC4-5D6E-409C-BE32-E72D297353CC}">
                <c16:uniqueId val="{00000002-17A1-4135-A216-64D0F916482D}"/>
              </c:ext>
            </c:extLst>
          </c:dPt>
          <c:errBars>
            <c:errBarType val="both"/>
            <c:errValType val="cust"/>
            <c:noEndCap val="0"/>
            <c:plus>
              <c:numRef>
                <c:f>'data fig 5 (hide)'!$J$3:$J$16</c:f>
                <c:numCache>
                  <c:formatCode>General</c:formatCode>
                  <c:ptCount val="14"/>
                  <c:pt idx="0">
                    <c:v>1.5</c:v>
                  </c:pt>
                  <c:pt idx="1">
                    <c:v>2.6000000000000014</c:v>
                  </c:pt>
                  <c:pt idx="2">
                    <c:v>2.3000000000000007</c:v>
                  </c:pt>
                  <c:pt idx="3">
                    <c:v>1.8000000000000007</c:v>
                  </c:pt>
                  <c:pt idx="4">
                    <c:v>4</c:v>
                  </c:pt>
                  <c:pt idx="5">
                    <c:v>0.59999999999999787</c:v>
                  </c:pt>
                  <c:pt idx="6">
                    <c:v>2.4000000000000021</c:v>
                  </c:pt>
                  <c:pt idx="7">
                    <c:v>2.1000000000000014</c:v>
                  </c:pt>
                  <c:pt idx="8">
                    <c:v>3.9000000000000021</c:v>
                  </c:pt>
                  <c:pt idx="9">
                    <c:v>1.1999999999999993</c:v>
                  </c:pt>
                  <c:pt idx="10">
                    <c:v>2.0999999999999996</c:v>
                  </c:pt>
                  <c:pt idx="11">
                    <c:v>1.5</c:v>
                  </c:pt>
                  <c:pt idx="12">
                    <c:v>6.3999999999999995</c:v>
                  </c:pt>
                </c:numCache>
              </c:numRef>
            </c:plus>
            <c:minus>
              <c:numRef>
                <c:f>'data fig 5 (hide)'!$J$3:$J$16</c:f>
                <c:numCache>
                  <c:formatCode>General</c:formatCode>
                  <c:ptCount val="14"/>
                  <c:pt idx="0">
                    <c:v>1.5</c:v>
                  </c:pt>
                  <c:pt idx="1">
                    <c:v>2.6000000000000014</c:v>
                  </c:pt>
                  <c:pt idx="2">
                    <c:v>2.3000000000000007</c:v>
                  </c:pt>
                  <c:pt idx="3">
                    <c:v>1.8000000000000007</c:v>
                  </c:pt>
                  <c:pt idx="4">
                    <c:v>4</c:v>
                  </c:pt>
                  <c:pt idx="5">
                    <c:v>0.59999999999999787</c:v>
                  </c:pt>
                  <c:pt idx="6">
                    <c:v>2.4000000000000021</c:v>
                  </c:pt>
                  <c:pt idx="7">
                    <c:v>2.1000000000000014</c:v>
                  </c:pt>
                  <c:pt idx="8">
                    <c:v>3.9000000000000021</c:v>
                  </c:pt>
                  <c:pt idx="9">
                    <c:v>1.1999999999999993</c:v>
                  </c:pt>
                  <c:pt idx="10">
                    <c:v>2.0999999999999996</c:v>
                  </c:pt>
                  <c:pt idx="11">
                    <c:v>1.5</c:v>
                  </c:pt>
                  <c:pt idx="12">
                    <c:v>6.3999999999999995</c:v>
                  </c:pt>
                </c:numCache>
              </c:numRef>
            </c:minus>
            <c:spPr>
              <a:noFill/>
              <a:ln w="28575" cap="flat" cmpd="sng" algn="ctr">
                <a:solidFill>
                  <a:srgbClr val="333333"/>
                </a:solidFill>
                <a:round/>
              </a:ln>
              <a:effectLst/>
            </c:spPr>
          </c:errBars>
          <c:cat>
            <c:strRef>
              <c:f>'data fig 5 (hide)'!$H$3:$H$15</c:f>
              <c:strCache>
                <c:ptCount val="13"/>
                <c:pt idx="0">
                  <c:v>Greater Glasgow &amp; Clyde</c:v>
                </c:pt>
                <c:pt idx="1">
                  <c:v>Ayrshire &amp; Arran</c:v>
                </c:pt>
                <c:pt idx="2">
                  <c:v>Tayside</c:v>
                </c:pt>
                <c:pt idx="3">
                  <c:v>Lanarkshire</c:v>
                </c:pt>
                <c:pt idx="4">
                  <c:v>Dumfries &amp; Galloway</c:v>
                </c:pt>
                <c:pt idx="5">
                  <c:v>Scotland</c:v>
                </c:pt>
                <c:pt idx="6">
                  <c:v>Forth Valley</c:v>
                </c:pt>
                <c:pt idx="7">
                  <c:v>Fife</c:v>
                </c:pt>
                <c:pt idx="8">
                  <c:v>Borders</c:v>
                </c:pt>
                <c:pt idx="9">
                  <c:v>Lothian</c:v>
                </c:pt>
                <c:pt idx="10">
                  <c:v>Highland</c:v>
                </c:pt>
                <c:pt idx="11">
                  <c:v>Grampian</c:v>
                </c:pt>
                <c:pt idx="12">
                  <c:v>Shetland</c:v>
                </c:pt>
              </c:strCache>
            </c:strRef>
          </c:cat>
          <c:val>
            <c:numRef>
              <c:f>'data fig 5 (hide)'!$I$3:$I$15</c:f>
              <c:numCache>
                <c:formatCode>General</c:formatCode>
                <c:ptCount val="13"/>
                <c:pt idx="0">
                  <c:v>34</c:v>
                </c:pt>
                <c:pt idx="1">
                  <c:v>29.5</c:v>
                </c:pt>
                <c:pt idx="2">
                  <c:v>26.2</c:v>
                </c:pt>
                <c:pt idx="3">
                  <c:v>24.7</c:v>
                </c:pt>
                <c:pt idx="4">
                  <c:v>24.6</c:v>
                </c:pt>
                <c:pt idx="5">
                  <c:v>23.4</c:v>
                </c:pt>
                <c:pt idx="6">
                  <c:v>23.1</c:v>
                </c:pt>
                <c:pt idx="7">
                  <c:v>19.600000000000001</c:v>
                </c:pt>
                <c:pt idx="8">
                  <c:v>18.100000000000001</c:v>
                </c:pt>
                <c:pt idx="9">
                  <c:v>17.8</c:v>
                </c:pt>
                <c:pt idx="10">
                  <c:v>16</c:v>
                </c:pt>
                <c:pt idx="11">
                  <c:v>15.8</c:v>
                </c:pt>
                <c:pt idx="12">
                  <c:v>11.7</c:v>
                </c:pt>
              </c:numCache>
            </c:numRef>
          </c:val>
          <c:extLst>
            <c:ext xmlns:c16="http://schemas.microsoft.com/office/drawing/2014/chart" uri="{C3380CC4-5D6E-409C-BE32-E72D297353CC}">
              <c16:uniqueId val="{00000000-609C-4AD9-BBDD-AF5C39307B57}"/>
            </c:ext>
          </c:extLst>
        </c:ser>
        <c:dLbls>
          <c:showLegendKey val="0"/>
          <c:showVal val="0"/>
          <c:showCatName val="0"/>
          <c:showSerName val="0"/>
          <c:showPercent val="0"/>
          <c:showBubbleSize val="0"/>
        </c:dLbls>
        <c:gapWidth val="131"/>
        <c:overlap val="-47"/>
        <c:axId val="234222767"/>
        <c:axId val="234223247"/>
      </c:barChart>
      <c:catAx>
        <c:axId val="234222767"/>
        <c:scaling>
          <c:orientation val="minMax"/>
        </c:scaling>
        <c:delete val="0"/>
        <c:axPos val="b"/>
        <c:numFmt formatCode="General" sourceLinked="1"/>
        <c:majorTickMark val="none"/>
        <c:minorTickMark val="none"/>
        <c:tickLblPos val="nextTo"/>
        <c:spPr>
          <a:noFill/>
          <a:ln w="9525" cap="flat" cmpd="sng" algn="ctr">
            <a:solidFill>
              <a:srgbClr val="333333"/>
            </a:solidFill>
            <a:round/>
          </a:ln>
          <a:effectLst/>
        </c:spPr>
        <c:txPr>
          <a:bodyPr rot="-1920000" spcFirstLastPara="1" vertOverflow="ellipsis"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4223247"/>
        <c:crosses val="autoZero"/>
        <c:auto val="1"/>
        <c:lblAlgn val="ctr"/>
        <c:lblOffset val="100"/>
        <c:noMultiLvlLbl val="0"/>
      </c:catAx>
      <c:valAx>
        <c:axId val="23422324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Drug misuse age standaridised mortality</a:t>
                </a:r>
                <a:r>
                  <a:rPr lang="en-US" baseline="0"/>
                  <a:t> rates</a:t>
                </a:r>
                <a:r>
                  <a:rPr lang="en-US"/>
                  <a:t> per 100,000 people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rgbClr val="333333"/>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42227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6: Drug misuse deaths for selected council areas, age standardised death rates 2018-2022</a:t>
            </a:r>
            <a:endParaRPr lang="en-GB"/>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v>councils</c:v>
          </c:tx>
          <c:spPr>
            <a:solidFill>
              <a:srgbClr val="949494"/>
            </a:solidFill>
            <a:ln>
              <a:noFill/>
            </a:ln>
            <a:effectLst/>
          </c:spPr>
          <c:invertIfNegative val="0"/>
          <c:dPt>
            <c:idx val="11"/>
            <c:invertIfNegative val="0"/>
            <c:bubble3D val="0"/>
            <c:spPr>
              <a:solidFill>
                <a:srgbClr val="6C297F"/>
              </a:solidFill>
              <a:ln>
                <a:noFill/>
              </a:ln>
              <a:effectLst/>
            </c:spPr>
            <c:extLst>
              <c:ext xmlns:c16="http://schemas.microsoft.com/office/drawing/2014/chart" uri="{C3380CC4-5D6E-409C-BE32-E72D297353CC}">
                <c16:uniqueId val="{00000002-CC89-4CD9-8FC8-E255EC8E7A8A}"/>
              </c:ext>
            </c:extLst>
          </c:dPt>
          <c:errBars>
            <c:errBarType val="both"/>
            <c:errValType val="cust"/>
            <c:noEndCap val="0"/>
            <c:plus>
              <c:numRef>
                <c:f>'data fig 6 (hide)'!$K$3:$K$34</c:f>
                <c:numCache>
                  <c:formatCode>General</c:formatCode>
                  <c:ptCount val="32"/>
                  <c:pt idx="0">
                    <c:v>2.3999999999999986</c:v>
                  </c:pt>
                  <c:pt idx="1">
                    <c:v>5.1000000000000014</c:v>
                  </c:pt>
                  <c:pt idx="2">
                    <c:v>6.4000000000000021</c:v>
                  </c:pt>
                  <c:pt idx="3">
                    <c:v>4.8000000000000043</c:v>
                  </c:pt>
                  <c:pt idx="4">
                    <c:v>5.3999999999999986</c:v>
                  </c:pt>
                  <c:pt idx="5">
                    <c:v>4.6000000000000014</c:v>
                  </c:pt>
                  <c:pt idx="6">
                    <c:v>3.5999999999999979</c:v>
                  </c:pt>
                  <c:pt idx="7">
                    <c:v>6.6999999999999993</c:v>
                  </c:pt>
                  <c:pt idx="8">
                    <c:v>2.5</c:v>
                  </c:pt>
                  <c:pt idx="9">
                    <c:v>4</c:v>
                  </c:pt>
                  <c:pt idx="10">
                    <c:v>2.3999999999999986</c:v>
                  </c:pt>
                  <c:pt idx="11">
                    <c:v>0.59999999999999787</c:v>
                  </c:pt>
                  <c:pt idx="12">
                    <c:v>4.3999999999999986</c:v>
                  </c:pt>
                  <c:pt idx="13">
                    <c:v>2.8999999999999986</c:v>
                  </c:pt>
                  <c:pt idx="14">
                    <c:v>3.3000000000000007</c:v>
                  </c:pt>
                  <c:pt idx="15">
                    <c:v>4.4000000000000021</c:v>
                  </c:pt>
                  <c:pt idx="16">
                    <c:v>1.8000000000000007</c:v>
                  </c:pt>
                  <c:pt idx="17">
                    <c:v>2.1000000000000014</c:v>
                  </c:pt>
                  <c:pt idx="18">
                    <c:v>3.1999999999999993</c:v>
                  </c:pt>
                  <c:pt idx="19">
                    <c:v>4</c:v>
                  </c:pt>
                  <c:pt idx="20">
                    <c:v>3.9000000000000021</c:v>
                  </c:pt>
                  <c:pt idx="21">
                    <c:v>3.5999999999999979</c:v>
                  </c:pt>
                  <c:pt idx="22">
                    <c:v>3.5</c:v>
                  </c:pt>
                  <c:pt idx="23">
                    <c:v>4.1000000000000014</c:v>
                  </c:pt>
                  <c:pt idx="24">
                    <c:v>2.4000000000000004</c:v>
                  </c:pt>
                  <c:pt idx="25">
                    <c:v>2.5999999999999996</c:v>
                  </c:pt>
                  <c:pt idx="26">
                    <c:v>3.7000000000000011</c:v>
                  </c:pt>
                  <c:pt idx="27">
                    <c:v>6.3999999999999995</c:v>
                  </c:pt>
                  <c:pt idx="28">
                    <c:v>3.0999999999999996</c:v>
                  </c:pt>
                  <c:pt idx="29">
                    <c:v>1.9000000000000004</c:v>
                  </c:pt>
                  <c:pt idx="30">
                    <c:v>2.9000000000000004</c:v>
                  </c:pt>
                </c:numCache>
              </c:numRef>
            </c:plus>
            <c:minus>
              <c:numRef>
                <c:f>'data fig 6 (hide)'!$K$3:$K$34</c:f>
                <c:numCache>
                  <c:formatCode>General</c:formatCode>
                  <c:ptCount val="32"/>
                  <c:pt idx="0">
                    <c:v>2.3999999999999986</c:v>
                  </c:pt>
                  <c:pt idx="1">
                    <c:v>5.1000000000000014</c:v>
                  </c:pt>
                  <c:pt idx="2">
                    <c:v>6.4000000000000021</c:v>
                  </c:pt>
                  <c:pt idx="3">
                    <c:v>4.8000000000000043</c:v>
                  </c:pt>
                  <c:pt idx="4">
                    <c:v>5.3999999999999986</c:v>
                  </c:pt>
                  <c:pt idx="5">
                    <c:v>4.6000000000000014</c:v>
                  </c:pt>
                  <c:pt idx="6">
                    <c:v>3.5999999999999979</c:v>
                  </c:pt>
                  <c:pt idx="7">
                    <c:v>6.6999999999999993</c:v>
                  </c:pt>
                  <c:pt idx="8">
                    <c:v>2.5</c:v>
                  </c:pt>
                  <c:pt idx="9">
                    <c:v>4</c:v>
                  </c:pt>
                  <c:pt idx="10">
                    <c:v>2.3999999999999986</c:v>
                  </c:pt>
                  <c:pt idx="11">
                    <c:v>0.59999999999999787</c:v>
                  </c:pt>
                  <c:pt idx="12">
                    <c:v>4.3999999999999986</c:v>
                  </c:pt>
                  <c:pt idx="13">
                    <c:v>2.8999999999999986</c:v>
                  </c:pt>
                  <c:pt idx="14">
                    <c:v>3.3000000000000007</c:v>
                  </c:pt>
                  <c:pt idx="15">
                    <c:v>4.4000000000000021</c:v>
                  </c:pt>
                  <c:pt idx="16">
                    <c:v>1.8000000000000007</c:v>
                  </c:pt>
                  <c:pt idx="17">
                    <c:v>2.1000000000000014</c:v>
                  </c:pt>
                  <c:pt idx="18">
                    <c:v>3.1999999999999993</c:v>
                  </c:pt>
                  <c:pt idx="19">
                    <c:v>4</c:v>
                  </c:pt>
                  <c:pt idx="20">
                    <c:v>3.9000000000000021</c:v>
                  </c:pt>
                  <c:pt idx="21">
                    <c:v>3.5999999999999979</c:v>
                  </c:pt>
                  <c:pt idx="22">
                    <c:v>3.5</c:v>
                  </c:pt>
                  <c:pt idx="23">
                    <c:v>4.1000000000000014</c:v>
                  </c:pt>
                  <c:pt idx="24">
                    <c:v>2.4000000000000004</c:v>
                  </c:pt>
                  <c:pt idx="25">
                    <c:v>2.5999999999999996</c:v>
                  </c:pt>
                  <c:pt idx="26">
                    <c:v>3.7000000000000011</c:v>
                  </c:pt>
                  <c:pt idx="27">
                    <c:v>6.3999999999999995</c:v>
                  </c:pt>
                  <c:pt idx="28">
                    <c:v>3.0999999999999996</c:v>
                  </c:pt>
                  <c:pt idx="29">
                    <c:v>1.9000000000000004</c:v>
                  </c:pt>
                  <c:pt idx="30">
                    <c:v>2.9000000000000004</c:v>
                  </c:pt>
                </c:numCache>
              </c:numRef>
            </c:minus>
            <c:spPr>
              <a:noFill/>
              <a:ln w="22225" cap="flat" cmpd="sng" algn="ctr">
                <a:solidFill>
                  <a:srgbClr val="333333"/>
                </a:solidFill>
                <a:round/>
              </a:ln>
              <a:effectLst/>
            </c:spPr>
          </c:errBars>
          <c:cat>
            <c:strRef>
              <c:f>'data fig 6 (hide)'!$I$3:$I$33</c:f>
              <c:strCache>
                <c:ptCount val="31"/>
                <c:pt idx="0">
                  <c:v>Glasgow City</c:v>
                </c:pt>
                <c:pt idx="1">
                  <c:v>Dundee City</c:v>
                </c:pt>
                <c:pt idx="2">
                  <c:v>Inverclyde</c:v>
                </c:pt>
                <c:pt idx="3">
                  <c:v>North Ayrshire</c:v>
                </c:pt>
                <c:pt idx="4">
                  <c:v>West Dunbartonshire</c:v>
                </c:pt>
                <c:pt idx="5">
                  <c:v>East Ayrshire</c:v>
                </c:pt>
                <c:pt idx="6">
                  <c:v>Renfrewshire</c:v>
                </c:pt>
                <c:pt idx="7">
                  <c:v>Clackmannanshire</c:v>
                </c:pt>
                <c:pt idx="8">
                  <c:v>South Lanarkshire</c:v>
                </c:pt>
                <c:pt idx="9">
                  <c:v>Dumfries &amp; Galloway</c:v>
                </c:pt>
                <c:pt idx="10">
                  <c:v>North Lanarkshire</c:v>
                </c:pt>
                <c:pt idx="11">
                  <c:v>Scotland</c:v>
                </c:pt>
                <c:pt idx="12">
                  <c:v>South Ayrshire</c:v>
                </c:pt>
                <c:pt idx="13">
                  <c:v>Aberdeen City</c:v>
                </c:pt>
                <c:pt idx="14">
                  <c:v>Falkirk</c:v>
                </c:pt>
                <c:pt idx="15">
                  <c:v>Stirling</c:v>
                </c:pt>
                <c:pt idx="16">
                  <c:v>City of Edinburgh</c:v>
                </c:pt>
                <c:pt idx="17">
                  <c:v>Fife</c:v>
                </c:pt>
                <c:pt idx="18">
                  <c:v>Perth &amp; Kinross</c:v>
                </c:pt>
                <c:pt idx="19">
                  <c:v>Midlothian</c:v>
                </c:pt>
                <c:pt idx="20">
                  <c:v>Scottish Borders</c:v>
                </c:pt>
                <c:pt idx="21">
                  <c:v>East Lothian</c:v>
                </c:pt>
                <c:pt idx="22">
                  <c:v>Angus</c:v>
                </c:pt>
                <c:pt idx="23">
                  <c:v>Argyll &amp; Bute</c:v>
                </c:pt>
                <c:pt idx="24">
                  <c:v>Highland</c:v>
                </c:pt>
                <c:pt idx="25">
                  <c:v>West Lothian</c:v>
                </c:pt>
                <c:pt idx="26">
                  <c:v>Moray</c:v>
                </c:pt>
                <c:pt idx="27">
                  <c:v>Shetland Islands</c:v>
                </c:pt>
                <c:pt idx="28">
                  <c:v>East Dunbartonshire</c:v>
                </c:pt>
                <c:pt idx="29">
                  <c:v>Aberdeenshire</c:v>
                </c:pt>
                <c:pt idx="30">
                  <c:v>East Renfrewshire</c:v>
                </c:pt>
              </c:strCache>
            </c:strRef>
          </c:cat>
          <c:val>
            <c:numRef>
              <c:f>'data fig 6 (hide)'!$J$3:$J$33</c:f>
              <c:numCache>
                <c:formatCode>General</c:formatCode>
                <c:ptCount val="31"/>
                <c:pt idx="0">
                  <c:v>44.4</c:v>
                </c:pt>
                <c:pt idx="1">
                  <c:v>43.1</c:v>
                </c:pt>
                <c:pt idx="2">
                  <c:v>37.6</c:v>
                </c:pt>
                <c:pt idx="3">
                  <c:v>33.700000000000003</c:v>
                </c:pt>
                <c:pt idx="4">
                  <c:v>31.2</c:v>
                </c:pt>
                <c:pt idx="5">
                  <c:v>30.8</c:v>
                </c:pt>
                <c:pt idx="6">
                  <c:v>28.9</c:v>
                </c:pt>
                <c:pt idx="7">
                  <c:v>26</c:v>
                </c:pt>
                <c:pt idx="8">
                  <c:v>25.2</c:v>
                </c:pt>
                <c:pt idx="9">
                  <c:v>24.6</c:v>
                </c:pt>
                <c:pt idx="10">
                  <c:v>24.2</c:v>
                </c:pt>
                <c:pt idx="11">
                  <c:v>23.4</c:v>
                </c:pt>
                <c:pt idx="12">
                  <c:v>23</c:v>
                </c:pt>
                <c:pt idx="13">
                  <c:v>22.9</c:v>
                </c:pt>
                <c:pt idx="14">
                  <c:v>22.8</c:v>
                </c:pt>
                <c:pt idx="15">
                  <c:v>22.3</c:v>
                </c:pt>
                <c:pt idx="16">
                  <c:v>19.600000000000001</c:v>
                </c:pt>
                <c:pt idx="17">
                  <c:v>19.600000000000001</c:v>
                </c:pt>
                <c:pt idx="18">
                  <c:v>18.399999999999999</c:v>
                </c:pt>
                <c:pt idx="19">
                  <c:v>18.2</c:v>
                </c:pt>
                <c:pt idx="20">
                  <c:v>18.100000000000001</c:v>
                </c:pt>
                <c:pt idx="21">
                  <c:v>16.399999999999999</c:v>
                </c:pt>
                <c:pt idx="22">
                  <c:v>16.3</c:v>
                </c:pt>
                <c:pt idx="23">
                  <c:v>16.100000000000001</c:v>
                </c:pt>
                <c:pt idx="24">
                  <c:v>16</c:v>
                </c:pt>
                <c:pt idx="25">
                  <c:v>15.7</c:v>
                </c:pt>
                <c:pt idx="26">
                  <c:v>14.9</c:v>
                </c:pt>
                <c:pt idx="27">
                  <c:v>11.7</c:v>
                </c:pt>
                <c:pt idx="28">
                  <c:v>11.5</c:v>
                </c:pt>
                <c:pt idx="29">
                  <c:v>11.1</c:v>
                </c:pt>
                <c:pt idx="30">
                  <c:v>9.5</c:v>
                </c:pt>
              </c:numCache>
            </c:numRef>
          </c:val>
          <c:extLst>
            <c:ext xmlns:c16="http://schemas.microsoft.com/office/drawing/2014/chart" uri="{C3380CC4-5D6E-409C-BE32-E72D297353CC}">
              <c16:uniqueId val="{00000000-CC89-4CD9-8FC8-E255EC8E7A8A}"/>
            </c:ext>
          </c:extLst>
        </c:ser>
        <c:dLbls>
          <c:showLegendKey val="0"/>
          <c:showVal val="0"/>
          <c:showCatName val="0"/>
          <c:showSerName val="0"/>
          <c:showPercent val="0"/>
          <c:showBubbleSize val="0"/>
        </c:dLbls>
        <c:gapWidth val="101"/>
        <c:overlap val="-27"/>
        <c:axId val="234202127"/>
        <c:axId val="234221327"/>
      </c:barChart>
      <c:catAx>
        <c:axId val="234202127"/>
        <c:scaling>
          <c:orientation val="minMax"/>
        </c:scaling>
        <c:delete val="0"/>
        <c:axPos val="b"/>
        <c:numFmt formatCode="General" sourceLinked="1"/>
        <c:majorTickMark val="none"/>
        <c:minorTickMark val="out"/>
        <c:tickLblPos val="nextTo"/>
        <c:spPr>
          <a:noFill/>
          <a:ln w="9525" cap="flat" cmpd="sng" algn="ctr">
            <a:solidFill>
              <a:srgbClr val="333333"/>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4221327"/>
        <c:crosses val="autoZero"/>
        <c:auto val="1"/>
        <c:lblAlgn val="ctr"/>
        <c:lblOffset val="100"/>
        <c:noMultiLvlLbl val="0"/>
      </c:catAx>
      <c:valAx>
        <c:axId val="23422132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Drug misuse age standardised mortality</a:t>
                </a:r>
                <a:r>
                  <a:rPr lang="en-US" baseline="0"/>
                  <a:t> rates</a:t>
                </a:r>
                <a:r>
                  <a:rPr lang="en-US"/>
                  <a:t> per 100,000 people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rgbClr val="333333"/>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42021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7a: Drug misuse deaths in Scotland by drugs implicated</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992963034515291E-2"/>
          <c:y val="8.1089415551074961E-2"/>
          <c:w val="0.79854351826081693"/>
          <c:h val="0.82337208213676971"/>
        </c:manualLayout>
      </c:layout>
      <c:lineChart>
        <c:grouping val="standard"/>
        <c:varyColors val="0"/>
        <c:ser>
          <c:idx val="0"/>
          <c:order val="0"/>
          <c:tx>
            <c:strRef>
              <c:f>'3 - drugs reported'!$B$3</c:f>
              <c:strCache>
                <c:ptCount val="1"/>
                <c:pt idx="0">
                  <c:v>All drug misuse deaths</c:v>
                </c:pt>
              </c:strCache>
            </c:strRef>
          </c:tx>
          <c:spPr>
            <a:ln w="47625" cap="rnd">
              <a:solidFill>
                <a:srgbClr val="6C297F"/>
              </a:solidFill>
              <a:round/>
            </a:ln>
            <a:effectLst/>
          </c:spPr>
          <c:marker>
            <c:symbol val="none"/>
          </c:marker>
          <c:dLbls>
            <c:dLbl>
              <c:idx val="14"/>
              <c:layout>
                <c:manualLayout>
                  <c:x val="0"/>
                  <c:y val="-6.6878309014430287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2D4-49D5-837E-C89125E784E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reported'!$B$16:$B$32</c15:sqref>
                  </c15:fullRef>
                </c:ext>
              </c:extLst>
              <c:f>'3 - drugs reported'!$B$16:$B$30</c:f>
              <c:numCache>
                <c:formatCode>#,##0</c:formatCode>
                <c:ptCount val="15"/>
                <c:pt idx="0">
                  <c:v>574</c:v>
                </c:pt>
                <c:pt idx="1">
                  <c:v>545</c:v>
                </c:pt>
                <c:pt idx="2">
                  <c:v>485</c:v>
                </c:pt>
                <c:pt idx="3">
                  <c:v>584</c:v>
                </c:pt>
                <c:pt idx="4">
                  <c:v>581</c:v>
                </c:pt>
                <c:pt idx="5">
                  <c:v>527</c:v>
                </c:pt>
                <c:pt idx="6">
                  <c:v>614</c:v>
                </c:pt>
                <c:pt idx="7">
                  <c:v>706</c:v>
                </c:pt>
                <c:pt idx="8">
                  <c:v>868</c:v>
                </c:pt>
                <c:pt idx="9">
                  <c:v>934</c:v>
                </c:pt>
                <c:pt idx="10">
                  <c:v>1187</c:v>
                </c:pt>
                <c:pt idx="11">
                  <c:v>1280</c:v>
                </c:pt>
                <c:pt idx="12">
                  <c:v>1339</c:v>
                </c:pt>
                <c:pt idx="13">
                  <c:v>1330</c:v>
                </c:pt>
                <c:pt idx="14">
                  <c:v>1051</c:v>
                </c:pt>
              </c:numCache>
            </c:numRef>
          </c:val>
          <c:smooth val="0"/>
          <c:extLst>
            <c:ext xmlns:c16="http://schemas.microsoft.com/office/drawing/2014/chart" uri="{C3380CC4-5D6E-409C-BE32-E72D297353CC}">
              <c16:uniqueId val="{00000000-9529-44B2-A411-7B11863720E1}"/>
            </c:ext>
          </c:extLst>
        </c:ser>
        <c:ser>
          <c:idx val="1"/>
          <c:order val="1"/>
          <c:tx>
            <c:strRef>
              <c:f>'3 - drugs reported'!$C$3</c:f>
              <c:strCache>
                <c:ptCount val="1"/>
                <c:pt idx="0">
                  <c:v>Any opiate or opioid</c:v>
                </c:pt>
              </c:strCache>
            </c:strRef>
          </c:tx>
          <c:spPr>
            <a:ln w="47625" cap="rnd">
              <a:solidFill>
                <a:srgbClr val="949494"/>
              </a:solidFill>
              <a:round/>
            </a:ln>
            <a:effectLst/>
          </c:spPr>
          <c:marker>
            <c:symbol val="none"/>
          </c:marker>
          <c:dLbls>
            <c:dLbl>
              <c:idx val="14"/>
              <c:layout>
                <c:manualLayout>
                  <c:x val="-1.3352385906792605E-16"/>
                  <c:y val="-2.2292769671476764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D2D4-49D5-837E-C89125E784E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reported'!$C$16:$C$32</c15:sqref>
                  </c15:fullRef>
                </c:ext>
              </c:extLst>
              <c:f>'3 - drugs reported'!$C$16:$C$30</c:f>
              <c:numCache>
                <c:formatCode>0</c:formatCode>
                <c:ptCount val="15"/>
                <c:pt idx="0">
                  <c:v>507</c:v>
                </c:pt>
                <c:pt idx="1">
                  <c:v>498</c:v>
                </c:pt>
                <c:pt idx="2">
                  <c:v>442</c:v>
                </c:pt>
                <c:pt idx="3">
                  <c:v>524</c:v>
                </c:pt>
                <c:pt idx="4">
                  <c:v>499</c:v>
                </c:pt>
                <c:pt idx="5">
                  <c:v>461</c:v>
                </c:pt>
                <c:pt idx="6">
                  <c:v>536</c:v>
                </c:pt>
                <c:pt idx="7">
                  <c:v>606</c:v>
                </c:pt>
                <c:pt idx="8">
                  <c:v>766</c:v>
                </c:pt>
                <c:pt idx="9">
                  <c:v>815</c:v>
                </c:pt>
                <c:pt idx="10" formatCode="#,##0">
                  <c:v>1021</c:v>
                </c:pt>
                <c:pt idx="11" formatCode="#,##0">
                  <c:v>1106</c:v>
                </c:pt>
                <c:pt idx="12" formatCode="#,##0">
                  <c:v>1192</c:v>
                </c:pt>
                <c:pt idx="13" formatCode="#,##0">
                  <c:v>1119</c:v>
                </c:pt>
                <c:pt idx="14" formatCode="#,##0">
                  <c:v>867</c:v>
                </c:pt>
              </c:numCache>
            </c:numRef>
          </c:val>
          <c:smooth val="0"/>
          <c:extLst>
            <c:ext xmlns:c16="http://schemas.microsoft.com/office/drawing/2014/chart" uri="{C3380CC4-5D6E-409C-BE32-E72D297353CC}">
              <c16:uniqueId val="{00000001-9529-44B2-A411-7B11863720E1}"/>
            </c:ext>
          </c:extLst>
        </c:ser>
        <c:ser>
          <c:idx val="2"/>
          <c:order val="2"/>
          <c:tx>
            <c:strRef>
              <c:f>'3 - drugs reported'!$I$3</c:f>
              <c:strCache>
                <c:ptCount val="1"/>
                <c:pt idx="0">
                  <c:v>Any benzodiazepine</c:v>
                </c:pt>
              </c:strCache>
            </c:strRef>
          </c:tx>
          <c:spPr>
            <a:ln w="47625" cap="rnd">
              <a:solidFill>
                <a:srgbClr val="949494"/>
              </a:solidFill>
              <a:round/>
            </a:ln>
            <a:effectLst/>
          </c:spPr>
          <c:marker>
            <c:symbol val="none"/>
          </c:marker>
          <c:dLbls>
            <c:dLbl>
              <c:idx val="14"/>
              <c:layout>
                <c:manualLayout>
                  <c:x val="-1.3352385906792605E-16"/>
                  <c:y val="-1.1146384835738382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D2D4-49D5-837E-C89125E784E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reported'!$I$16:$I$32</c15:sqref>
                  </c15:fullRef>
                </c:ext>
              </c:extLst>
              <c:f>'3 - drugs reported'!$I$16:$I$30</c:f>
              <c:numCache>
                <c:formatCode>0</c:formatCode>
                <c:ptCount val="15"/>
                <c:pt idx="0">
                  <c:v>149</c:v>
                </c:pt>
                <c:pt idx="1">
                  <c:v>154</c:v>
                </c:pt>
                <c:pt idx="2">
                  <c:v>122</c:v>
                </c:pt>
                <c:pt idx="3">
                  <c:v>185</c:v>
                </c:pt>
                <c:pt idx="4">
                  <c:v>196</c:v>
                </c:pt>
                <c:pt idx="5">
                  <c:v>149</c:v>
                </c:pt>
                <c:pt idx="6">
                  <c:v>121</c:v>
                </c:pt>
                <c:pt idx="7">
                  <c:v>191</c:v>
                </c:pt>
                <c:pt idx="8">
                  <c:v>426</c:v>
                </c:pt>
                <c:pt idx="9">
                  <c:v>552</c:v>
                </c:pt>
                <c:pt idx="10">
                  <c:v>792</c:v>
                </c:pt>
                <c:pt idx="11">
                  <c:v>902</c:v>
                </c:pt>
                <c:pt idx="12">
                  <c:v>974</c:v>
                </c:pt>
                <c:pt idx="13">
                  <c:v>918</c:v>
                </c:pt>
                <c:pt idx="14">
                  <c:v>601</c:v>
                </c:pt>
              </c:numCache>
            </c:numRef>
          </c:val>
          <c:smooth val="0"/>
          <c:extLst>
            <c:ext xmlns:c16="http://schemas.microsoft.com/office/drawing/2014/chart" uri="{C3380CC4-5D6E-409C-BE32-E72D297353CC}">
              <c16:uniqueId val="{00000002-9529-44B2-A411-7B11863720E1}"/>
            </c:ext>
          </c:extLst>
        </c:ser>
        <c:ser>
          <c:idx val="3"/>
          <c:order val="3"/>
          <c:tx>
            <c:v>Gabapentin/ Pregablin</c:v>
          </c:tx>
          <c:spPr>
            <a:ln w="47625" cap="rnd">
              <a:solidFill>
                <a:srgbClr val="949494"/>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D2D4-49D5-837E-C89125E784EE}"/>
                </c:ext>
              </c:extLst>
            </c:dLbl>
            <c:dLbl>
              <c:idx val="1"/>
              <c:delete val="1"/>
              <c:extLst>
                <c:ext xmlns:c15="http://schemas.microsoft.com/office/drawing/2012/chart" uri="{CE6537A1-D6FC-4f65-9D91-7224C49458BB}"/>
                <c:ext xmlns:c16="http://schemas.microsoft.com/office/drawing/2014/chart" uri="{C3380CC4-5D6E-409C-BE32-E72D297353CC}">
                  <c16:uniqueId val="{00000010-D2D4-49D5-837E-C89125E784EE}"/>
                </c:ext>
              </c:extLst>
            </c:dLbl>
            <c:dLbl>
              <c:idx val="2"/>
              <c:delete val="1"/>
              <c:extLst>
                <c:ext xmlns:c15="http://schemas.microsoft.com/office/drawing/2012/chart" uri="{CE6537A1-D6FC-4f65-9D91-7224C49458BB}"/>
                <c:ext xmlns:c16="http://schemas.microsoft.com/office/drawing/2014/chart" uri="{C3380CC4-5D6E-409C-BE32-E72D297353CC}">
                  <c16:uniqueId val="{0000000F-D2D4-49D5-837E-C89125E784EE}"/>
                </c:ext>
              </c:extLst>
            </c:dLbl>
            <c:dLbl>
              <c:idx val="3"/>
              <c:delete val="1"/>
              <c:extLst>
                <c:ext xmlns:c15="http://schemas.microsoft.com/office/drawing/2012/chart" uri="{CE6537A1-D6FC-4f65-9D91-7224C49458BB}"/>
                <c:ext xmlns:c16="http://schemas.microsoft.com/office/drawing/2014/chart" uri="{C3380CC4-5D6E-409C-BE32-E72D297353CC}">
                  <c16:uniqueId val="{0000000E-D2D4-49D5-837E-C89125E784EE}"/>
                </c:ext>
              </c:extLst>
            </c:dLbl>
            <c:dLbl>
              <c:idx val="4"/>
              <c:delete val="1"/>
              <c:extLst>
                <c:ext xmlns:c15="http://schemas.microsoft.com/office/drawing/2012/chart" uri="{CE6537A1-D6FC-4f65-9D91-7224C49458BB}"/>
                <c:ext xmlns:c16="http://schemas.microsoft.com/office/drawing/2014/chart" uri="{C3380CC4-5D6E-409C-BE32-E72D297353CC}">
                  <c16:uniqueId val="{0000000D-D2D4-49D5-837E-C89125E784EE}"/>
                </c:ext>
              </c:extLst>
            </c:dLbl>
            <c:dLbl>
              <c:idx val="5"/>
              <c:delete val="1"/>
              <c:extLst>
                <c:ext xmlns:c15="http://schemas.microsoft.com/office/drawing/2012/chart" uri="{CE6537A1-D6FC-4f65-9D91-7224C49458BB}"/>
                <c:ext xmlns:c16="http://schemas.microsoft.com/office/drawing/2014/chart" uri="{C3380CC4-5D6E-409C-BE32-E72D297353CC}">
                  <c16:uniqueId val="{0000000C-D2D4-49D5-837E-C89125E784EE}"/>
                </c:ext>
              </c:extLst>
            </c:dLbl>
            <c:dLbl>
              <c:idx val="6"/>
              <c:delete val="1"/>
              <c:extLst>
                <c:ext xmlns:c15="http://schemas.microsoft.com/office/drawing/2012/chart" uri="{CE6537A1-D6FC-4f65-9D91-7224C49458BB}"/>
                <c:ext xmlns:c16="http://schemas.microsoft.com/office/drawing/2014/chart" uri="{C3380CC4-5D6E-409C-BE32-E72D297353CC}">
                  <c16:uniqueId val="{0000000B-D2D4-49D5-837E-C89125E784EE}"/>
                </c:ext>
              </c:extLst>
            </c:dLbl>
            <c:dLbl>
              <c:idx val="7"/>
              <c:delete val="1"/>
              <c:extLst>
                <c:ext xmlns:c15="http://schemas.microsoft.com/office/drawing/2012/chart" uri="{CE6537A1-D6FC-4f65-9D91-7224C49458BB}"/>
                <c:ext xmlns:c16="http://schemas.microsoft.com/office/drawing/2014/chart" uri="{C3380CC4-5D6E-409C-BE32-E72D297353CC}">
                  <c16:uniqueId val="{0000000A-D2D4-49D5-837E-C89125E784EE}"/>
                </c:ext>
              </c:extLst>
            </c:dLbl>
            <c:dLbl>
              <c:idx val="8"/>
              <c:delete val="1"/>
              <c:extLst>
                <c:ext xmlns:c15="http://schemas.microsoft.com/office/drawing/2012/chart" uri="{CE6537A1-D6FC-4f65-9D91-7224C49458BB}"/>
                <c:ext xmlns:c16="http://schemas.microsoft.com/office/drawing/2014/chart" uri="{C3380CC4-5D6E-409C-BE32-E72D297353CC}">
                  <c16:uniqueId val="{00000009-D2D4-49D5-837E-C89125E784EE}"/>
                </c:ext>
              </c:extLst>
            </c:dLbl>
            <c:dLbl>
              <c:idx val="9"/>
              <c:delete val="1"/>
              <c:extLst>
                <c:ext xmlns:c15="http://schemas.microsoft.com/office/drawing/2012/chart" uri="{CE6537A1-D6FC-4f65-9D91-7224C49458BB}"/>
                <c:ext xmlns:c16="http://schemas.microsoft.com/office/drawing/2014/chart" uri="{C3380CC4-5D6E-409C-BE32-E72D297353CC}">
                  <c16:uniqueId val="{00000008-D2D4-49D5-837E-C89125E784EE}"/>
                </c:ext>
              </c:extLst>
            </c:dLbl>
            <c:dLbl>
              <c:idx val="10"/>
              <c:delete val="1"/>
              <c:extLst>
                <c:ext xmlns:c15="http://schemas.microsoft.com/office/drawing/2012/chart" uri="{CE6537A1-D6FC-4f65-9D91-7224C49458BB}"/>
                <c:ext xmlns:c16="http://schemas.microsoft.com/office/drawing/2014/chart" uri="{C3380CC4-5D6E-409C-BE32-E72D297353CC}">
                  <c16:uniqueId val="{00000007-D2D4-49D5-837E-C89125E784EE}"/>
                </c:ext>
              </c:extLst>
            </c:dLbl>
            <c:dLbl>
              <c:idx val="11"/>
              <c:delete val="1"/>
              <c:extLst>
                <c:ext xmlns:c15="http://schemas.microsoft.com/office/drawing/2012/chart" uri="{CE6537A1-D6FC-4f65-9D91-7224C49458BB}"/>
                <c:ext xmlns:c16="http://schemas.microsoft.com/office/drawing/2014/chart" uri="{C3380CC4-5D6E-409C-BE32-E72D297353CC}">
                  <c16:uniqueId val="{00000006-D2D4-49D5-837E-C89125E784EE}"/>
                </c:ext>
              </c:extLst>
            </c:dLbl>
            <c:dLbl>
              <c:idx val="12"/>
              <c:delete val="1"/>
              <c:extLst>
                <c:ext xmlns:c15="http://schemas.microsoft.com/office/drawing/2012/chart" uri="{CE6537A1-D6FC-4f65-9D91-7224C49458BB}"/>
                <c:ext xmlns:c16="http://schemas.microsoft.com/office/drawing/2014/chart" uri="{C3380CC4-5D6E-409C-BE32-E72D297353CC}">
                  <c16:uniqueId val="{00000005-D2D4-49D5-837E-C89125E784EE}"/>
                </c:ext>
              </c:extLst>
            </c:dLbl>
            <c:dLbl>
              <c:idx val="13"/>
              <c:delete val="1"/>
              <c:extLst>
                <c:ext xmlns:c15="http://schemas.microsoft.com/office/drawing/2012/chart" uri="{CE6537A1-D6FC-4f65-9D91-7224C49458BB}"/>
                <c:ext xmlns:c16="http://schemas.microsoft.com/office/drawing/2014/chart" uri="{C3380CC4-5D6E-409C-BE32-E72D297353CC}">
                  <c16:uniqueId val="{00000004-D2D4-49D5-837E-C89125E784EE}"/>
                </c:ext>
              </c:extLst>
            </c:dLbl>
            <c:dLbl>
              <c:idx val="14"/>
              <c:layout>
                <c:manualLayout>
                  <c:x val="-9.1145835202302745E-3"/>
                  <c:y val="-5.9915698991734594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D2D4-49D5-837E-C89125E784EE}"/>
                </c:ext>
              </c:extLst>
            </c:dLbl>
            <c:spPr>
              <a:noFill/>
              <a:ln w="34925">
                <a:solidFill>
                  <a:srgbClr val="949494"/>
                </a:solidFill>
                <a:prstDash val="sysDash"/>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reported'!$N$16:$N$32</c15:sqref>
                  </c15:fullRef>
                </c:ext>
              </c:extLst>
              <c:f>'3 - drugs reported'!$N$16:$N$30</c:f>
              <c:numCache>
                <c:formatCode>0</c:formatCode>
                <c:ptCount val="15"/>
                <c:pt idx="0">
                  <c:v>2</c:v>
                </c:pt>
                <c:pt idx="1">
                  <c:v>2</c:v>
                </c:pt>
                <c:pt idx="2">
                  <c:v>3</c:v>
                </c:pt>
                <c:pt idx="3">
                  <c:v>8</c:v>
                </c:pt>
                <c:pt idx="4">
                  <c:v>25</c:v>
                </c:pt>
                <c:pt idx="5">
                  <c:v>56</c:v>
                </c:pt>
                <c:pt idx="6">
                  <c:v>86</c:v>
                </c:pt>
                <c:pt idx="7">
                  <c:v>131</c:v>
                </c:pt>
                <c:pt idx="8">
                  <c:v>208</c:v>
                </c:pt>
                <c:pt idx="9">
                  <c:v>242</c:v>
                </c:pt>
                <c:pt idx="10">
                  <c:v>367</c:v>
                </c:pt>
                <c:pt idx="11">
                  <c:v>443</c:v>
                </c:pt>
                <c:pt idx="12">
                  <c:v>502</c:v>
                </c:pt>
                <c:pt idx="13">
                  <c:v>473</c:v>
                </c:pt>
                <c:pt idx="14">
                  <c:v>367</c:v>
                </c:pt>
              </c:numCache>
            </c:numRef>
          </c:val>
          <c:smooth val="0"/>
          <c:extLst>
            <c:ext xmlns:c16="http://schemas.microsoft.com/office/drawing/2014/chart" uri="{C3380CC4-5D6E-409C-BE32-E72D297353CC}">
              <c16:uniqueId val="{00000003-9529-44B2-A411-7B11863720E1}"/>
            </c:ext>
          </c:extLst>
        </c:ser>
        <c:ser>
          <c:idx val="4"/>
          <c:order val="4"/>
          <c:tx>
            <c:strRef>
              <c:f>'3 - drugs reported'!$O$3</c:f>
              <c:strCache>
                <c:ptCount val="1"/>
                <c:pt idx="0">
                  <c:v>Cocaine</c:v>
                </c:pt>
              </c:strCache>
            </c:strRef>
          </c:tx>
          <c:spPr>
            <a:ln w="47625" cap="rnd">
              <a:solidFill>
                <a:srgbClr val="949494"/>
              </a:solidFill>
              <a:round/>
            </a:ln>
            <a:effectLst/>
          </c:spPr>
          <c:marker>
            <c:symbol val="none"/>
          </c:marker>
          <c:dLbls>
            <c:dLbl>
              <c:idx val="14"/>
              <c:layout>
                <c:manualLayout>
                  <c:x val="-1.6437971957799755E-2"/>
                  <c:y val="4.8667753406623819E-2"/>
                </c:manualLayout>
              </c:layout>
              <c:spPr>
                <a:noFill/>
                <a:ln w="28575">
                  <a:solidFill>
                    <a:srgbClr val="949494"/>
                  </a:solid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D2D4-49D5-837E-C89125E784E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reported'!$O$16:$O$32</c15:sqref>
                  </c15:fullRef>
                </c:ext>
              </c:extLst>
              <c:f>'3 - drugs reported'!$O$16:$O$30</c:f>
              <c:numCache>
                <c:formatCode>0</c:formatCode>
                <c:ptCount val="15"/>
                <c:pt idx="0">
                  <c:v>36</c:v>
                </c:pt>
                <c:pt idx="1">
                  <c:v>32</c:v>
                </c:pt>
                <c:pt idx="2">
                  <c:v>33</c:v>
                </c:pt>
                <c:pt idx="3">
                  <c:v>36</c:v>
                </c:pt>
                <c:pt idx="4">
                  <c:v>31</c:v>
                </c:pt>
                <c:pt idx="5">
                  <c:v>45</c:v>
                </c:pt>
                <c:pt idx="6">
                  <c:v>45</c:v>
                </c:pt>
                <c:pt idx="7">
                  <c:v>93</c:v>
                </c:pt>
                <c:pt idx="8">
                  <c:v>123</c:v>
                </c:pt>
                <c:pt idx="9">
                  <c:v>176</c:v>
                </c:pt>
                <c:pt idx="10">
                  <c:v>273</c:v>
                </c:pt>
                <c:pt idx="11">
                  <c:v>372</c:v>
                </c:pt>
                <c:pt idx="12">
                  <c:v>459</c:v>
                </c:pt>
                <c:pt idx="13">
                  <c:v>403</c:v>
                </c:pt>
                <c:pt idx="14">
                  <c:v>371</c:v>
                </c:pt>
              </c:numCache>
            </c:numRef>
          </c:val>
          <c:smooth val="0"/>
          <c:extLst>
            <c:ext xmlns:c16="http://schemas.microsoft.com/office/drawing/2014/chart" uri="{C3380CC4-5D6E-409C-BE32-E72D297353CC}">
              <c16:uniqueId val="{00000004-9529-44B2-A411-7B11863720E1}"/>
            </c:ext>
          </c:extLst>
        </c:ser>
        <c:dLbls>
          <c:showLegendKey val="0"/>
          <c:showVal val="0"/>
          <c:showCatName val="0"/>
          <c:showSerName val="0"/>
          <c:showPercent val="0"/>
          <c:showBubbleSize val="0"/>
        </c:dLbls>
        <c:smooth val="0"/>
        <c:axId val="368792063"/>
        <c:axId val="368806943"/>
      </c:lineChart>
      <c:catAx>
        <c:axId val="368792063"/>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rgbClr val="333333"/>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68806943"/>
        <c:crosses val="autoZero"/>
        <c:auto val="1"/>
        <c:lblAlgn val="ctr"/>
        <c:lblOffset val="100"/>
        <c:noMultiLvlLbl val="0"/>
      </c:catAx>
      <c:valAx>
        <c:axId val="368806943"/>
        <c:scaling>
          <c:orientation val="minMax"/>
          <c:max val="1500"/>
          <c:min val="0"/>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Drug misuse deaths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rgbClr val="333333"/>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687920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7b: Drug misuse deaths in Scotland by drugs implicated, opiates and opioids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5805247419247657E-2"/>
          <c:y val="6.2722769990728539E-2"/>
          <c:w val="0.80493229165359903"/>
          <c:h val="0.85865100438691433"/>
        </c:manualLayout>
      </c:layout>
      <c:lineChart>
        <c:grouping val="standard"/>
        <c:varyColors val="0"/>
        <c:ser>
          <c:idx val="0"/>
          <c:order val="0"/>
          <c:tx>
            <c:v>All opiates/ opioids</c:v>
          </c:tx>
          <c:spPr>
            <a:ln w="47625" cap="rnd">
              <a:solidFill>
                <a:srgbClr val="6C297F"/>
              </a:solidFill>
              <a:round/>
            </a:ln>
            <a:effectLst/>
          </c:spPr>
          <c:marker>
            <c:symbol val="none"/>
          </c:marker>
          <c:dLbls>
            <c:dLbl>
              <c:idx val="14"/>
              <c:layout>
                <c:manualLayout>
                  <c:x val="0"/>
                  <c:y val="-2.0899471567009515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8EC2-4273-B934-22B4D38319A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reported'!$C$16:$C$32</c15:sqref>
                  </c15:fullRef>
                </c:ext>
              </c:extLst>
              <c:f>'3 - drugs reported'!$C$16:$C$30</c:f>
              <c:numCache>
                <c:formatCode>0</c:formatCode>
                <c:ptCount val="15"/>
                <c:pt idx="0">
                  <c:v>507</c:v>
                </c:pt>
                <c:pt idx="1">
                  <c:v>498</c:v>
                </c:pt>
                <c:pt idx="2">
                  <c:v>442</c:v>
                </c:pt>
                <c:pt idx="3">
                  <c:v>524</c:v>
                </c:pt>
                <c:pt idx="4">
                  <c:v>499</c:v>
                </c:pt>
                <c:pt idx="5">
                  <c:v>461</c:v>
                </c:pt>
                <c:pt idx="6">
                  <c:v>536</c:v>
                </c:pt>
                <c:pt idx="7">
                  <c:v>606</c:v>
                </c:pt>
                <c:pt idx="8">
                  <c:v>766</c:v>
                </c:pt>
                <c:pt idx="9">
                  <c:v>815</c:v>
                </c:pt>
                <c:pt idx="10" formatCode="#,##0">
                  <c:v>1021</c:v>
                </c:pt>
                <c:pt idx="11" formatCode="#,##0">
                  <c:v>1106</c:v>
                </c:pt>
                <c:pt idx="12" formatCode="#,##0">
                  <c:v>1192</c:v>
                </c:pt>
                <c:pt idx="13" formatCode="#,##0">
                  <c:v>1119</c:v>
                </c:pt>
                <c:pt idx="14" formatCode="#,##0">
                  <c:v>867</c:v>
                </c:pt>
              </c:numCache>
            </c:numRef>
          </c:val>
          <c:smooth val="0"/>
          <c:extLst>
            <c:ext xmlns:c16="http://schemas.microsoft.com/office/drawing/2014/chart" uri="{C3380CC4-5D6E-409C-BE32-E72D297353CC}">
              <c16:uniqueId val="{00000000-434C-42F5-B8A5-330BDC67AD30}"/>
            </c:ext>
          </c:extLst>
        </c:ser>
        <c:ser>
          <c:idx val="1"/>
          <c:order val="1"/>
          <c:tx>
            <c:v>Heroin/morphine</c:v>
          </c:tx>
          <c:spPr>
            <a:ln w="47625" cap="rnd">
              <a:solidFill>
                <a:srgbClr val="333333"/>
              </a:solidFill>
              <a:prstDash val="sysDash"/>
              <a:round/>
            </a:ln>
            <a:effectLst/>
          </c:spPr>
          <c:marker>
            <c:symbol val="none"/>
          </c:marker>
          <c:dLbls>
            <c:dLbl>
              <c:idx val="14"/>
              <c:layout>
                <c:manualLayout>
                  <c:x val="-1.6387208371670049E-2"/>
                  <c:y val="1.2539682940205679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8EC2-4273-B934-22B4D38319A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reported'!$D$16:$D$32</c15:sqref>
                  </c15:fullRef>
                </c:ext>
              </c:extLst>
              <c:f>'3 - drugs reported'!$D$16:$D$30</c:f>
              <c:numCache>
                <c:formatCode>0</c:formatCode>
                <c:ptCount val="15"/>
                <c:pt idx="0">
                  <c:v>324</c:v>
                </c:pt>
                <c:pt idx="1">
                  <c:v>322</c:v>
                </c:pt>
                <c:pt idx="2">
                  <c:v>254</c:v>
                </c:pt>
                <c:pt idx="3">
                  <c:v>206</c:v>
                </c:pt>
                <c:pt idx="4">
                  <c:v>221</c:v>
                </c:pt>
                <c:pt idx="5">
                  <c:v>221</c:v>
                </c:pt>
                <c:pt idx="6">
                  <c:v>309</c:v>
                </c:pt>
                <c:pt idx="7">
                  <c:v>345</c:v>
                </c:pt>
                <c:pt idx="8">
                  <c:v>473</c:v>
                </c:pt>
                <c:pt idx="9">
                  <c:v>470</c:v>
                </c:pt>
                <c:pt idx="10">
                  <c:v>537</c:v>
                </c:pt>
                <c:pt idx="11">
                  <c:v>651</c:v>
                </c:pt>
                <c:pt idx="12">
                  <c:v>605</c:v>
                </c:pt>
                <c:pt idx="13">
                  <c:v>480</c:v>
                </c:pt>
                <c:pt idx="14">
                  <c:v>419</c:v>
                </c:pt>
              </c:numCache>
            </c:numRef>
          </c:val>
          <c:smooth val="0"/>
          <c:extLst>
            <c:ext xmlns:c16="http://schemas.microsoft.com/office/drawing/2014/chart" uri="{C3380CC4-5D6E-409C-BE32-E72D297353CC}">
              <c16:uniqueId val="{00000001-434C-42F5-B8A5-330BDC67AD30}"/>
            </c:ext>
          </c:extLst>
        </c:ser>
        <c:ser>
          <c:idx val="2"/>
          <c:order val="2"/>
          <c:tx>
            <c:strRef>
              <c:f>'3 - drugs reported'!$E$3</c:f>
              <c:strCache>
                <c:ptCount val="1"/>
                <c:pt idx="0">
                  <c:v>Methadone</c:v>
                </c:pt>
              </c:strCache>
            </c:strRef>
          </c:tx>
          <c:spPr>
            <a:ln w="47625" cap="rnd">
              <a:solidFill>
                <a:srgbClr val="949494"/>
              </a:solidFill>
              <a:round/>
            </a:ln>
            <a:effectLst/>
          </c:spPr>
          <c:marker>
            <c:symbol val="none"/>
          </c:marker>
          <c:dLbls>
            <c:dLbl>
              <c:idx val="14"/>
              <c:layout>
                <c:manualLayout>
                  <c:x val="-1.820800930185546E-3"/>
                  <c:y val="-5.5731924178691909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EC2-4273-B934-22B4D38319A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reported'!$E$16:$E$32</c15:sqref>
                  </c15:fullRef>
                </c:ext>
              </c:extLst>
              <c:f>'3 - drugs reported'!$E$16:$E$30</c:f>
              <c:numCache>
                <c:formatCode>0</c:formatCode>
                <c:ptCount val="15"/>
                <c:pt idx="0">
                  <c:v>169</c:v>
                </c:pt>
                <c:pt idx="1">
                  <c:v>173</c:v>
                </c:pt>
                <c:pt idx="2">
                  <c:v>174</c:v>
                </c:pt>
                <c:pt idx="3">
                  <c:v>275</c:v>
                </c:pt>
                <c:pt idx="4">
                  <c:v>237</c:v>
                </c:pt>
                <c:pt idx="5">
                  <c:v>216</c:v>
                </c:pt>
                <c:pt idx="6">
                  <c:v>214</c:v>
                </c:pt>
                <c:pt idx="7">
                  <c:v>251</c:v>
                </c:pt>
                <c:pt idx="8">
                  <c:v>362</c:v>
                </c:pt>
                <c:pt idx="9">
                  <c:v>439</c:v>
                </c:pt>
                <c:pt idx="10">
                  <c:v>560</c:v>
                </c:pt>
                <c:pt idx="11">
                  <c:v>567</c:v>
                </c:pt>
                <c:pt idx="12">
                  <c:v>708</c:v>
                </c:pt>
                <c:pt idx="13">
                  <c:v>635</c:v>
                </c:pt>
                <c:pt idx="14">
                  <c:v>474</c:v>
                </c:pt>
              </c:numCache>
            </c:numRef>
          </c:val>
          <c:smooth val="0"/>
          <c:extLst>
            <c:ext xmlns:c16="http://schemas.microsoft.com/office/drawing/2014/chart" uri="{C3380CC4-5D6E-409C-BE32-E72D297353CC}">
              <c16:uniqueId val="{00000002-434C-42F5-B8A5-330BDC67AD30}"/>
            </c:ext>
          </c:extLst>
        </c:ser>
        <c:ser>
          <c:idx val="3"/>
          <c:order val="3"/>
          <c:tx>
            <c:strRef>
              <c:f>'3 - drugs reported'!$F$3</c:f>
              <c:strCache>
                <c:ptCount val="1"/>
                <c:pt idx="0">
                  <c:v>Buprenorphine</c:v>
                </c:pt>
              </c:strCache>
            </c:strRef>
          </c:tx>
          <c:spPr>
            <a:ln w="47625" cap="rnd">
              <a:solidFill>
                <a:srgbClr val="333333"/>
              </a:solidFill>
              <a:round/>
            </a:ln>
            <a:effectLst/>
          </c:spPr>
          <c:marker>
            <c:symbol val="none"/>
          </c:marker>
          <c:dLbls>
            <c:dLbl>
              <c:idx val="14"/>
              <c:layout>
                <c:manualLayout>
                  <c:x val="1.3656006976391596E-2"/>
                  <c:y val="-3.0652558298280549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EC2-4273-B934-22B4D38319A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reported'!$F$16:$F$32</c15:sqref>
                  </c15:fullRef>
                </c:ext>
              </c:extLst>
              <c:f>'3 - drugs reported'!$F$16:$F$30</c:f>
              <c:numCache>
                <c:formatCode>0</c:formatCode>
                <c:ptCount val="15"/>
                <c:pt idx="0">
                  <c:v>0</c:v>
                </c:pt>
                <c:pt idx="1">
                  <c:v>2</c:v>
                </c:pt>
                <c:pt idx="2">
                  <c:v>4</c:v>
                </c:pt>
                <c:pt idx="3">
                  <c:v>10</c:v>
                </c:pt>
                <c:pt idx="4">
                  <c:v>8</c:v>
                </c:pt>
                <c:pt idx="5">
                  <c:v>11</c:v>
                </c:pt>
                <c:pt idx="6">
                  <c:v>29</c:v>
                </c:pt>
                <c:pt idx="7">
                  <c:v>25</c:v>
                </c:pt>
                <c:pt idx="8">
                  <c:v>39</c:v>
                </c:pt>
                <c:pt idx="9">
                  <c:v>36</c:v>
                </c:pt>
                <c:pt idx="10">
                  <c:v>89</c:v>
                </c:pt>
                <c:pt idx="11">
                  <c:v>82</c:v>
                </c:pt>
                <c:pt idx="12">
                  <c:v>97</c:v>
                </c:pt>
                <c:pt idx="13" formatCode="#,##0">
                  <c:v>128</c:v>
                </c:pt>
                <c:pt idx="14" formatCode="#,##0">
                  <c:v>67</c:v>
                </c:pt>
              </c:numCache>
            </c:numRef>
          </c:val>
          <c:smooth val="0"/>
          <c:extLst>
            <c:ext xmlns:c16="http://schemas.microsoft.com/office/drawing/2014/chart" uri="{C3380CC4-5D6E-409C-BE32-E72D297353CC}">
              <c16:uniqueId val="{00000003-434C-42F5-B8A5-330BDC67AD30}"/>
            </c:ext>
          </c:extLst>
        </c:ser>
        <c:ser>
          <c:idx val="4"/>
          <c:order val="4"/>
          <c:tx>
            <c:v>Codeine</c:v>
          </c:tx>
          <c:spPr>
            <a:ln w="47625" cap="rnd">
              <a:solidFill>
                <a:srgbClr val="333333"/>
              </a:solidFill>
              <a:prstDash val="sysDash"/>
              <a:round/>
            </a:ln>
            <a:effectLst/>
          </c:spPr>
          <c:marker>
            <c:symbol val="none"/>
          </c:marker>
          <c:dLbls>
            <c:dLbl>
              <c:idx val="14"/>
              <c:layout>
                <c:manualLayout>
                  <c:x val="4.6430423719731426E-2"/>
                  <c:y val="1.1146384835738279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EC2-4273-B934-22B4D38319A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reported'!$G$16:$G$32</c15:sqref>
                  </c15:fullRef>
                </c:ext>
              </c:extLst>
              <c:f>'3 - drugs reported'!$G$16:$G$30</c:f>
              <c:numCache>
                <c:formatCode>0</c:formatCode>
                <c:ptCount val="15"/>
                <c:pt idx="0">
                  <c:v>24</c:v>
                </c:pt>
                <c:pt idx="1">
                  <c:v>33</c:v>
                </c:pt>
                <c:pt idx="2">
                  <c:v>11</c:v>
                </c:pt>
                <c:pt idx="3">
                  <c:v>32</c:v>
                </c:pt>
                <c:pt idx="4">
                  <c:v>33</c:v>
                </c:pt>
                <c:pt idx="5">
                  <c:v>33</c:v>
                </c:pt>
                <c:pt idx="6">
                  <c:v>38</c:v>
                </c:pt>
                <c:pt idx="7">
                  <c:v>31</c:v>
                </c:pt>
                <c:pt idx="8">
                  <c:v>43</c:v>
                </c:pt>
                <c:pt idx="9">
                  <c:v>27</c:v>
                </c:pt>
                <c:pt idx="10">
                  <c:v>57</c:v>
                </c:pt>
                <c:pt idx="11">
                  <c:v>57</c:v>
                </c:pt>
                <c:pt idx="12">
                  <c:v>51</c:v>
                </c:pt>
                <c:pt idx="13">
                  <c:v>59</c:v>
                </c:pt>
                <c:pt idx="14">
                  <c:v>53</c:v>
                </c:pt>
              </c:numCache>
            </c:numRef>
          </c:val>
          <c:smooth val="0"/>
          <c:extLst>
            <c:ext xmlns:c16="http://schemas.microsoft.com/office/drawing/2014/chart" uri="{C3380CC4-5D6E-409C-BE32-E72D297353CC}">
              <c16:uniqueId val="{00000004-434C-42F5-B8A5-330BDC67AD30}"/>
            </c:ext>
          </c:extLst>
        </c:ser>
        <c:ser>
          <c:idx val="5"/>
          <c:order val="5"/>
          <c:tx>
            <c:v>Dihydrocodeine</c:v>
          </c:tx>
          <c:spPr>
            <a:ln w="47625" cap="rnd">
              <a:solidFill>
                <a:srgbClr val="949494"/>
              </a:solidFill>
              <a:round/>
            </a:ln>
            <a:effectLst/>
          </c:spPr>
          <c:marker>
            <c:symbol val="none"/>
          </c:marker>
          <c:dLbls>
            <c:dLbl>
              <c:idx val="14"/>
              <c:layout>
                <c:manualLayout>
                  <c:x val="-5.7355229300844836E-2"/>
                  <c:y val="-9.3350972999309043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EC2-4273-B934-22B4D38319A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reported'!$H$16:$H$32</c15:sqref>
                  </c15:fullRef>
                </c:ext>
              </c:extLst>
              <c:f>'3 - drugs reported'!$H$16:$H$30</c:f>
              <c:numCache>
                <c:formatCode>0</c:formatCode>
                <c:ptCount val="15"/>
                <c:pt idx="0">
                  <c:v>67</c:v>
                </c:pt>
                <c:pt idx="1">
                  <c:v>64</c:v>
                </c:pt>
                <c:pt idx="2">
                  <c:v>58</c:v>
                </c:pt>
                <c:pt idx="3">
                  <c:v>85</c:v>
                </c:pt>
                <c:pt idx="4">
                  <c:v>84</c:v>
                </c:pt>
                <c:pt idx="5">
                  <c:v>81</c:v>
                </c:pt>
                <c:pt idx="6">
                  <c:v>69</c:v>
                </c:pt>
                <c:pt idx="7">
                  <c:v>94</c:v>
                </c:pt>
                <c:pt idx="8">
                  <c:v>114</c:v>
                </c:pt>
                <c:pt idx="9">
                  <c:v>97</c:v>
                </c:pt>
                <c:pt idx="10">
                  <c:v>133</c:v>
                </c:pt>
                <c:pt idx="11">
                  <c:v>118</c:v>
                </c:pt>
                <c:pt idx="12">
                  <c:v>151</c:v>
                </c:pt>
                <c:pt idx="13">
                  <c:v>136</c:v>
                </c:pt>
                <c:pt idx="14">
                  <c:v>96</c:v>
                </c:pt>
              </c:numCache>
            </c:numRef>
          </c:val>
          <c:smooth val="0"/>
          <c:extLst>
            <c:ext xmlns:c16="http://schemas.microsoft.com/office/drawing/2014/chart" uri="{C3380CC4-5D6E-409C-BE32-E72D297353CC}">
              <c16:uniqueId val="{00000005-434C-42F5-B8A5-330BDC67AD30}"/>
            </c:ext>
          </c:extLst>
        </c:ser>
        <c:dLbls>
          <c:showLegendKey val="0"/>
          <c:showVal val="0"/>
          <c:showCatName val="0"/>
          <c:showSerName val="0"/>
          <c:showPercent val="0"/>
          <c:showBubbleSize val="0"/>
        </c:dLbls>
        <c:smooth val="0"/>
        <c:axId val="375305919"/>
        <c:axId val="375308799"/>
      </c:lineChart>
      <c:catAx>
        <c:axId val="375305919"/>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rgbClr val="333333"/>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5308799"/>
        <c:crosses val="autoZero"/>
        <c:auto val="1"/>
        <c:lblAlgn val="ctr"/>
        <c:lblOffset val="100"/>
        <c:noMultiLvlLbl val="0"/>
      </c:catAx>
      <c:valAx>
        <c:axId val="375308799"/>
        <c:scaling>
          <c:orientation val="minMax"/>
          <c:max val="1300"/>
          <c:min val="0"/>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Drug misuse deaths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rgbClr val="333333"/>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53059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7c: Drug misuse deaths in Scotland by drugs implicated, benzodiazepines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5805247419247657E-2"/>
          <c:y val="6.2722769990728539E-2"/>
          <c:w val="0.81494669676961962"/>
          <c:h val="0.85168451386457777"/>
        </c:manualLayout>
      </c:layout>
      <c:lineChart>
        <c:grouping val="standard"/>
        <c:varyColors val="0"/>
        <c:ser>
          <c:idx val="0"/>
          <c:order val="0"/>
          <c:tx>
            <c:v>Any benzodiazepine</c:v>
          </c:tx>
          <c:spPr>
            <a:ln w="47625" cap="rnd">
              <a:solidFill>
                <a:srgbClr val="6C297F"/>
              </a:solidFill>
              <a:round/>
            </a:ln>
            <a:effectLst/>
          </c:spPr>
          <c:marker>
            <c:symbol val="none"/>
          </c:marker>
          <c:dLbls>
            <c:dLbl>
              <c:idx val="14"/>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581-401B-ACE6-41F4E547199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reported'!$I$16:$I$32</c15:sqref>
                  </c15:fullRef>
                </c:ext>
              </c:extLst>
              <c:f>'3 - drugs reported'!$I$16:$I$30</c:f>
              <c:numCache>
                <c:formatCode>0</c:formatCode>
                <c:ptCount val="15"/>
                <c:pt idx="0">
                  <c:v>149</c:v>
                </c:pt>
                <c:pt idx="1">
                  <c:v>154</c:v>
                </c:pt>
                <c:pt idx="2">
                  <c:v>122</c:v>
                </c:pt>
                <c:pt idx="3">
                  <c:v>185</c:v>
                </c:pt>
                <c:pt idx="4">
                  <c:v>196</c:v>
                </c:pt>
                <c:pt idx="5">
                  <c:v>149</c:v>
                </c:pt>
                <c:pt idx="6">
                  <c:v>121</c:v>
                </c:pt>
                <c:pt idx="7">
                  <c:v>191</c:v>
                </c:pt>
                <c:pt idx="8">
                  <c:v>426</c:v>
                </c:pt>
                <c:pt idx="9">
                  <c:v>552</c:v>
                </c:pt>
                <c:pt idx="10">
                  <c:v>792</c:v>
                </c:pt>
                <c:pt idx="11">
                  <c:v>902</c:v>
                </c:pt>
                <c:pt idx="12">
                  <c:v>974</c:v>
                </c:pt>
                <c:pt idx="13">
                  <c:v>918</c:v>
                </c:pt>
                <c:pt idx="14">
                  <c:v>601</c:v>
                </c:pt>
              </c:numCache>
            </c:numRef>
          </c:val>
          <c:smooth val="0"/>
          <c:extLst>
            <c:ext xmlns:c16="http://schemas.microsoft.com/office/drawing/2014/chart" uri="{C3380CC4-5D6E-409C-BE32-E72D297353CC}">
              <c16:uniqueId val="{00000000-1463-4D6E-9AB2-30C26458F879}"/>
            </c:ext>
          </c:extLst>
        </c:ser>
        <c:ser>
          <c:idx val="1"/>
          <c:order val="1"/>
          <c:tx>
            <c:v>Prescribable benzodiazepines</c:v>
          </c:tx>
          <c:spPr>
            <a:ln w="47625" cap="rnd">
              <a:solidFill>
                <a:srgbClr val="949494"/>
              </a:solidFill>
              <a:round/>
            </a:ln>
            <a:effectLst/>
          </c:spPr>
          <c:marker>
            <c:symbol val="none"/>
          </c:marker>
          <c:dLbls>
            <c:dLbl>
              <c:idx val="14"/>
              <c:layout>
                <c:manualLayout>
                  <c:x val="-1.3352385906792605E-16"/>
                  <c:y val="-3.0652558298280549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581-401B-ACE6-41F4E547199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reported'!$J$16:$J$30</c15:sqref>
                  </c15:fullRef>
                </c:ext>
              </c:extLst>
              <c:f>'3 - drugs reported'!$J$16:$J$30</c:f>
              <c:numCache>
                <c:formatCode>0</c:formatCode>
                <c:ptCount val="15"/>
                <c:pt idx="0">
                  <c:v>148</c:v>
                </c:pt>
                <c:pt idx="1">
                  <c:v>154</c:v>
                </c:pt>
                <c:pt idx="2">
                  <c:v>122</c:v>
                </c:pt>
                <c:pt idx="3">
                  <c:v>172</c:v>
                </c:pt>
                <c:pt idx="4">
                  <c:v>179</c:v>
                </c:pt>
                <c:pt idx="5">
                  <c:v>126</c:v>
                </c:pt>
                <c:pt idx="6">
                  <c:v>92</c:v>
                </c:pt>
                <c:pt idx="7">
                  <c:v>143</c:v>
                </c:pt>
                <c:pt idx="8">
                  <c:v>173</c:v>
                </c:pt>
                <c:pt idx="9">
                  <c:v>234</c:v>
                </c:pt>
                <c:pt idx="10">
                  <c:v>238</c:v>
                </c:pt>
                <c:pt idx="11">
                  <c:v>204</c:v>
                </c:pt>
                <c:pt idx="12">
                  <c:v>210</c:v>
                </c:pt>
                <c:pt idx="13">
                  <c:v>214</c:v>
                </c:pt>
                <c:pt idx="14">
                  <c:v>190</c:v>
                </c:pt>
              </c:numCache>
            </c:numRef>
          </c:val>
          <c:smooth val="0"/>
          <c:extLst>
            <c:ext xmlns:c16="http://schemas.microsoft.com/office/drawing/2014/chart" uri="{C3380CC4-5D6E-409C-BE32-E72D297353CC}">
              <c16:uniqueId val="{00000001-1463-4D6E-9AB2-30C26458F879}"/>
            </c:ext>
          </c:extLst>
        </c:ser>
        <c:ser>
          <c:idx val="2"/>
          <c:order val="2"/>
          <c:tx>
            <c:v>Street benzodiazepines</c:v>
          </c:tx>
          <c:spPr>
            <a:ln w="47625" cap="rnd">
              <a:solidFill>
                <a:srgbClr val="949494"/>
              </a:solidFill>
              <a:prstDash val="sysDash"/>
              <a:round/>
            </a:ln>
            <a:effectLst/>
          </c:spPr>
          <c:marker>
            <c:symbol val="none"/>
          </c:marker>
          <c:dLbls>
            <c:dLbl>
              <c:idx val="14"/>
              <c:layout>
                <c:manualLayout>
                  <c:x val="-7.2832037207423176E-3"/>
                  <c:y val="4.4585539342953423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581-401B-ACE6-41F4E547199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'3 - drugs reported'!$A$16:$A$32</c15:sqref>
                  </c15:fullRef>
                </c:ext>
              </c:extLst>
              <c:f>'3 - drugs reported'!$A$16:$A$30</c:f>
              <c:numCache>
                <c:formatCode>0</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ullRef>
                    <c15:sqref>'3 - drugs reported'!$L$16:$L$30</c15:sqref>
                  </c15:fullRef>
                </c:ext>
              </c:extLst>
              <c:f>'3 - drugs reported'!$L$16:$L$30</c:f>
              <c:numCache>
                <c:formatCode>0</c:formatCode>
                <c:ptCount val="15"/>
                <c:pt idx="0">
                  <c:v>1</c:v>
                </c:pt>
                <c:pt idx="1">
                  <c:v>1</c:v>
                </c:pt>
                <c:pt idx="2">
                  <c:v>0</c:v>
                </c:pt>
                <c:pt idx="3">
                  <c:v>14</c:v>
                </c:pt>
                <c:pt idx="4">
                  <c:v>20</c:v>
                </c:pt>
                <c:pt idx="5">
                  <c:v>40</c:v>
                </c:pt>
                <c:pt idx="6">
                  <c:v>41</c:v>
                </c:pt>
                <c:pt idx="7">
                  <c:v>58</c:v>
                </c:pt>
                <c:pt idx="8">
                  <c:v>303</c:v>
                </c:pt>
                <c:pt idx="9">
                  <c:v>423</c:v>
                </c:pt>
                <c:pt idx="10">
                  <c:v>675</c:v>
                </c:pt>
                <c:pt idx="11">
                  <c:v>823</c:v>
                </c:pt>
                <c:pt idx="12">
                  <c:v>879</c:v>
                </c:pt>
                <c:pt idx="13">
                  <c:v>842</c:v>
                </c:pt>
                <c:pt idx="14">
                  <c:v>505</c:v>
                </c:pt>
              </c:numCache>
            </c:numRef>
          </c:val>
          <c:smooth val="0"/>
          <c:extLst>
            <c:ext xmlns:c16="http://schemas.microsoft.com/office/drawing/2014/chart" uri="{C3380CC4-5D6E-409C-BE32-E72D297353CC}">
              <c16:uniqueId val="{00000002-1463-4D6E-9AB2-30C26458F879}"/>
            </c:ext>
          </c:extLst>
        </c:ser>
        <c:dLbls>
          <c:showLegendKey val="0"/>
          <c:showVal val="0"/>
          <c:showCatName val="0"/>
          <c:showSerName val="0"/>
          <c:showPercent val="0"/>
          <c:showBubbleSize val="0"/>
        </c:dLbls>
        <c:smooth val="0"/>
        <c:axId val="375291519"/>
        <c:axId val="375284799"/>
      </c:lineChart>
      <c:catAx>
        <c:axId val="375291519"/>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rgbClr val="333333"/>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5284799"/>
        <c:crosses val="autoZero"/>
        <c:auto val="1"/>
        <c:lblAlgn val="ctr"/>
        <c:lblOffset val="100"/>
        <c:noMultiLvlLbl val="0"/>
      </c:catAx>
      <c:valAx>
        <c:axId val="375284799"/>
        <c:scaling>
          <c:orientation val="minMax"/>
          <c:max val="1100"/>
          <c:min val="0"/>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Drug misuse deaths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rgbClr val="333333"/>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52915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0B63FF2-ED80-4E0F-AC4C-1407807B336F}">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4EE9970-A443-4549-99FE-93065788BF39}">
  <sheetPr/>
  <sheetViews>
    <sheetView zoomScale="120"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02051D8-501F-440F-86EC-44A2407BA353}">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051901E-F39A-4528-B38D-F231A51BF9E3}">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1E746B0-9E2F-474C-AB72-388CBDDBD48A}">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4E9517D-5589-4510-B52C-54D580A0C72B}">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268E1A5-6A1A-4D3C-B662-6637BFAF0C15}">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56A80CC-1AED-4737-BD58-31E11574A4E2}">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F6179FE-6780-492C-83EE-413EAA98661A}">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6710C7A-535C-4C45-86BC-0F81DA731ABF}">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B91368C-C1D0-4AFC-961B-FF0B9AC9C8CE}">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5D6F800-25A5-4CCA-92A0-E301C0C1864B}">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A7DE7033-105A-77D0-1DB1-83FFDC9983F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4078" cy="6077167"/>
    <xdr:graphicFrame macro="">
      <xdr:nvGraphicFramePr>
        <xdr:cNvPr id="2" name="Chart 1">
          <a:extLst>
            <a:ext uri="{FF2B5EF4-FFF2-40B4-BE49-F238E27FC236}">
              <a16:creationId xmlns:a16="http://schemas.microsoft.com/office/drawing/2014/main" id="{6F85E7B5-29D6-691C-87B0-4C9C0E0EB9C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28D3B966-F83B-E0B4-1796-471CE923B5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4078" cy="6077167"/>
    <xdr:graphicFrame macro="">
      <xdr:nvGraphicFramePr>
        <xdr:cNvPr id="2" name="Chart 1">
          <a:extLst>
            <a:ext uri="{FF2B5EF4-FFF2-40B4-BE49-F238E27FC236}">
              <a16:creationId xmlns:a16="http://schemas.microsoft.com/office/drawing/2014/main" id="{08DC0A33-FCF8-796F-4B6E-8A2B4CC4A7E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4078" cy="6077167"/>
    <xdr:graphicFrame macro="">
      <xdr:nvGraphicFramePr>
        <xdr:cNvPr id="2" name="Chart 1">
          <a:extLst>
            <a:ext uri="{FF2B5EF4-FFF2-40B4-BE49-F238E27FC236}">
              <a16:creationId xmlns:a16="http://schemas.microsoft.com/office/drawing/2014/main" id="{3970B5C3-D106-591E-0BFB-303BA292113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0.25827</cdr:x>
      <cdr:y>0.20425</cdr:y>
    </cdr:from>
    <cdr:to>
      <cdr:x>0.61259</cdr:x>
      <cdr:y>0.46405</cdr:y>
    </cdr:to>
    <cdr:grpSp>
      <cdr:nvGrpSpPr>
        <cdr:cNvPr id="3" name="Group 2">
          <a:extLst xmlns:a="http://schemas.openxmlformats.org/drawingml/2006/main">
            <a:ext uri="{FF2B5EF4-FFF2-40B4-BE49-F238E27FC236}">
              <a16:creationId xmlns:a16="http://schemas.microsoft.com/office/drawing/2014/main" id="{42339E1F-19EF-B8AE-6159-303DC72A9A78}"/>
            </a:ext>
          </a:extLst>
        </cdr:cNvPr>
        <cdr:cNvGrpSpPr/>
      </cdr:nvGrpSpPr>
      <cdr:grpSpPr>
        <a:xfrm xmlns:a="http://schemas.openxmlformats.org/drawingml/2006/main">
          <a:off x="2400981" y="1239920"/>
          <a:ext cx="3293901" cy="1577142"/>
          <a:chOff x="3601724" y="1860678"/>
          <a:chExt cx="4941197" cy="2366728"/>
        </a:xfrm>
      </cdr:grpSpPr>
      <cdr:grpSp>
        <cdr:nvGrpSpPr>
          <cdr:cNvPr id="12" name="Group 11">
            <a:extLst xmlns:a="http://schemas.openxmlformats.org/drawingml/2006/main">
              <a:ext uri="{FF2B5EF4-FFF2-40B4-BE49-F238E27FC236}">
                <a16:creationId xmlns:a16="http://schemas.microsoft.com/office/drawing/2014/main" id="{A16B863F-527E-32A7-948A-50316CFB6599}"/>
              </a:ext>
            </a:extLst>
          </cdr:cNvPr>
          <cdr:cNvGrpSpPr/>
        </cdr:nvGrpSpPr>
        <cdr:grpSpPr>
          <a:xfrm xmlns:a="http://schemas.openxmlformats.org/drawingml/2006/main">
            <a:off x="3601724" y="2601057"/>
            <a:ext cx="1071586" cy="989135"/>
            <a:chOff x="2678905" y="1345010"/>
            <a:chExt cx="714376" cy="887412"/>
          </a:xfrm>
        </cdr:grpSpPr>
        <cdr:sp macro="" textlink="">
          <cdr:nvSpPr>
            <cdr:cNvPr id="2" name="Rectangle 1">
              <a:extLst xmlns:a="http://schemas.openxmlformats.org/drawingml/2006/main">
                <a:ext uri="{FF2B5EF4-FFF2-40B4-BE49-F238E27FC236}">
                  <a16:creationId xmlns:a16="http://schemas.microsoft.com/office/drawing/2014/main" id="{9238B28A-1A4D-73A3-2F57-9174032E9D2E}"/>
                </a:ext>
              </a:extLst>
            </cdr:cNvPr>
            <cdr:cNvSpPr/>
          </cdr:nvSpPr>
          <cdr:spPr>
            <a:xfrm xmlns:a="http://schemas.openxmlformats.org/drawingml/2006/main">
              <a:off x="2678905" y="2083595"/>
              <a:ext cx="714376" cy="148827"/>
            </a:xfrm>
            <a:prstGeom xmlns:a="http://schemas.openxmlformats.org/drawingml/2006/main" prst="rect">
              <a:avLst/>
            </a:prstGeom>
            <a:solidFill xmlns:a="http://schemas.openxmlformats.org/drawingml/2006/main">
              <a:srgbClr val="949494"/>
            </a:solidFill>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cxnSp macro="">
          <cdr:nvCxnSpPr>
            <cdr:cNvPr id="4" name="Straight Connector 3">
              <a:extLst xmlns:a="http://schemas.openxmlformats.org/drawingml/2006/main">
                <a:ext uri="{FF2B5EF4-FFF2-40B4-BE49-F238E27FC236}">
                  <a16:creationId xmlns:a16="http://schemas.microsoft.com/office/drawing/2014/main" id="{6902C8C1-2A84-52D4-62C8-CB1603A1EA5C}"/>
                </a:ext>
              </a:extLst>
            </cdr:cNvPr>
            <cdr:cNvCxnSpPr/>
          </cdr:nvCxnSpPr>
          <cdr:spPr>
            <a:xfrm xmlns:a="http://schemas.openxmlformats.org/drawingml/2006/main">
              <a:off x="2678905" y="1345010"/>
              <a:ext cx="694531" cy="0"/>
            </a:xfrm>
            <a:prstGeom xmlns:a="http://schemas.openxmlformats.org/drawingml/2006/main" prst="line">
              <a:avLst/>
            </a:prstGeom>
            <a:ln xmlns:a="http://schemas.openxmlformats.org/drawingml/2006/main" w="66675">
              <a:solidFill>
                <a:srgbClr val="6C297F"/>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5" name="Straight Connector 4">
              <a:extLst xmlns:a="http://schemas.openxmlformats.org/drawingml/2006/main">
                <a:ext uri="{FF2B5EF4-FFF2-40B4-BE49-F238E27FC236}">
                  <a16:creationId xmlns:a16="http://schemas.microsoft.com/office/drawing/2014/main" id="{FFB9D65A-DD85-F420-A4CE-EB2E7F5A44FF}"/>
                </a:ext>
              </a:extLst>
            </cdr:cNvPr>
            <cdr:cNvCxnSpPr/>
          </cdr:nvCxnSpPr>
          <cdr:spPr>
            <a:xfrm xmlns:a="http://schemas.openxmlformats.org/drawingml/2006/main">
              <a:off x="2678905" y="1757363"/>
              <a:ext cx="694531" cy="0"/>
            </a:xfrm>
            <a:prstGeom xmlns:a="http://schemas.openxmlformats.org/drawingml/2006/main" prst="line">
              <a:avLst/>
            </a:prstGeom>
            <a:ln xmlns:a="http://schemas.openxmlformats.org/drawingml/2006/main" w="50800">
              <a:solidFill>
                <a:srgbClr val="333333"/>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9" name="TextBox 8">
            <a:extLst xmlns:a="http://schemas.openxmlformats.org/drawingml/2006/main">
              <a:ext uri="{FF2B5EF4-FFF2-40B4-BE49-F238E27FC236}">
                <a16:creationId xmlns:a16="http://schemas.microsoft.com/office/drawing/2014/main" id="{47593D14-EC6B-EBD0-49F3-EC0BCB5E632A}"/>
              </a:ext>
            </a:extLst>
          </cdr:cNvPr>
          <cdr:cNvSpPr txBox="1"/>
        </cdr:nvSpPr>
        <cdr:spPr>
          <a:xfrm xmlns:a="http://schemas.openxmlformats.org/drawingml/2006/main">
            <a:off x="4688192" y="1860678"/>
            <a:ext cx="3854729" cy="2366728"/>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r>
              <a:rPr lang="en-GB" sz="1600">
                <a:solidFill>
                  <a:srgbClr val="333333"/>
                </a:solidFill>
                <a:latin typeface="Arial" panose="020B0604020202020204" pitchFamily="34" charset="0"/>
                <a:cs typeface="Arial" panose="020B0604020202020204" pitchFamily="34" charset="0"/>
              </a:rPr>
              <a:t>Drug misuse deaths</a:t>
            </a:r>
          </a:p>
          <a:p xmlns:a="http://schemas.openxmlformats.org/drawingml/2006/main">
            <a:endParaRPr lang="en-GB" sz="1600">
              <a:solidFill>
                <a:srgbClr val="333333"/>
              </a:solidFill>
              <a:latin typeface="Arial" panose="020B0604020202020204" pitchFamily="34" charset="0"/>
              <a:cs typeface="Arial" panose="020B0604020202020204" pitchFamily="34" charset="0"/>
            </a:endParaRPr>
          </a:p>
          <a:p xmlns:a="http://schemas.openxmlformats.org/drawingml/2006/main">
            <a:r>
              <a:rPr lang="en-GB" sz="1600">
                <a:solidFill>
                  <a:srgbClr val="333333"/>
                </a:solidFill>
                <a:latin typeface="Arial" panose="020B0604020202020204" pitchFamily="34" charset="0"/>
                <a:cs typeface="Arial" panose="020B0604020202020204" pitchFamily="34" charset="0"/>
              </a:rPr>
              <a:t>5 year average</a:t>
            </a:r>
          </a:p>
          <a:p xmlns:a="http://schemas.openxmlformats.org/drawingml/2006/main">
            <a:endParaRPr lang="en-GB" sz="1600">
              <a:solidFill>
                <a:srgbClr val="333333"/>
              </a:solidFill>
              <a:latin typeface="Arial" panose="020B0604020202020204" pitchFamily="34" charset="0"/>
              <a:cs typeface="Arial" panose="020B0604020202020204" pitchFamily="34" charset="0"/>
            </a:endParaRPr>
          </a:p>
          <a:p xmlns:a="http://schemas.openxmlformats.org/drawingml/2006/main">
            <a:r>
              <a:rPr lang="en-GB" sz="1600">
                <a:solidFill>
                  <a:srgbClr val="333333"/>
                </a:solidFill>
                <a:latin typeface="Arial" panose="020B0604020202020204" pitchFamily="34" charset="0"/>
                <a:cs typeface="Arial" panose="020B0604020202020204" pitchFamily="34" charset="0"/>
              </a:rPr>
              <a:t>95% confidence limits</a:t>
            </a:r>
          </a:p>
        </cdr:txBody>
      </cdr:sp>
    </cdr:grpSp>
  </cdr:relSizeAnchor>
  <cdr:relSizeAnchor xmlns:cdr="http://schemas.openxmlformats.org/drawingml/2006/chartDrawing">
    <cdr:from>
      <cdr:x>0.88704</cdr:x>
      <cdr:y>0.31099</cdr:y>
    </cdr:from>
    <cdr:to>
      <cdr:x>0.90806</cdr:x>
      <cdr:y>0.84987</cdr:y>
    </cdr:to>
    <cdr:sp macro="" textlink="">
      <cdr:nvSpPr>
        <cdr:cNvPr id="6" name="Rectangle 5">
          <a:extLst xmlns:a="http://schemas.openxmlformats.org/drawingml/2006/main">
            <a:ext uri="{FF2B5EF4-FFF2-40B4-BE49-F238E27FC236}">
              <a16:creationId xmlns:a16="http://schemas.microsoft.com/office/drawing/2014/main" id="{21F3156E-8978-437C-0C12-FADB2AC37DA6}"/>
            </a:ext>
          </a:extLst>
        </cdr:cNvPr>
        <cdr:cNvSpPr/>
      </cdr:nvSpPr>
      <cdr:spPr>
        <a:xfrm xmlns:a="http://schemas.openxmlformats.org/drawingml/2006/main">
          <a:off x="12370288" y="2833077"/>
          <a:ext cx="293077" cy="4909038"/>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0.19264</cdr:x>
      <cdr:y>0.74665</cdr:y>
    </cdr:from>
    <cdr:to>
      <cdr:x>0.21716</cdr:x>
      <cdr:y>0.85255</cdr:y>
    </cdr:to>
    <cdr:sp macro="" textlink="">
      <cdr:nvSpPr>
        <cdr:cNvPr id="7" name="Rectangle 6">
          <a:extLst xmlns:a="http://schemas.openxmlformats.org/drawingml/2006/main">
            <a:ext uri="{FF2B5EF4-FFF2-40B4-BE49-F238E27FC236}">
              <a16:creationId xmlns:a16="http://schemas.microsoft.com/office/drawing/2014/main" id="{0A0FDECC-5A51-B372-1A9D-A4C0DC7B787C}"/>
            </a:ext>
          </a:extLst>
        </cdr:cNvPr>
        <cdr:cNvSpPr/>
      </cdr:nvSpPr>
      <cdr:spPr>
        <a:xfrm xmlns:a="http://schemas.openxmlformats.org/drawingml/2006/main">
          <a:off x="2686538" y="6801827"/>
          <a:ext cx="341924" cy="964711"/>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B24A74DC-E030-AD9C-17F1-6AE4A9A3720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B3E86DFD-502B-214F-AF6C-978EB530C8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4078" cy="6077167"/>
    <xdr:graphicFrame macro="">
      <xdr:nvGraphicFramePr>
        <xdr:cNvPr id="2" name="Chart 1">
          <a:extLst>
            <a:ext uri="{FF2B5EF4-FFF2-40B4-BE49-F238E27FC236}">
              <a16:creationId xmlns:a16="http://schemas.microsoft.com/office/drawing/2014/main" id="{138CB1E4-0820-9440-9488-E0DB6A1BDA2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4078" cy="6077167"/>
    <xdr:graphicFrame macro="">
      <xdr:nvGraphicFramePr>
        <xdr:cNvPr id="2" name="Chart 1">
          <a:extLst>
            <a:ext uri="{FF2B5EF4-FFF2-40B4-BE49-F238E27FC236}">
              <a16:creationId xmlns:a16="http://schemas.microsoft.com/office/drawing/2014/main" id="{A7A8BCF7-0150-EEFA-90FB-AF9528DDC89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4078" cy="6077167"/>
    <xdr:graphicFrame macro="">
      <xdr:nvGraphicFramePr>
        <xdr:cNvPr id="2" name="Chart 1">
          <a:extLst>
            <a:ext uri="{FF2B5EF4-FFF2-40B4-BE49-F238E27FC236}">
              <a16:creationId xmlns:a16="http://schemas.microsoft.com/office/drawing/2014/main" id="{F07AC39F-DFC7-5840-7640-5CE91CF5F7B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D4B9D79B-0D3C-A94B-E33E-F36B4FB9270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76E428C8-A9B3-62D5-EDBE-6931F6FFAD4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analysisfunction.civilservice.gov.uk/blog/comparability-of-drug-related-death-statistics-across-the-united-kingd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CF410-5A34-49B7-AE7F-B517369AE06E}">
  <dimension ref="A1:F21"/>
  <sheetViews>
    <sheetView tabSelected="1" workbookViewId="0"/>
  </sheetViews>
  <sheetFormatPr defaultColWidth="8.7265625" defaultRowHeight="14.5"/>
  <cols>
    <col min="1" max="1" width="120.81640625" style="79" customWidth="1"/>
    <col min="2" max="16384" width="8.7265625" style="169"/>
  </cols>
  <sheetData>
    <row r="1" spans="1:6" s="168" customFormat="1" ht="26">
      <c r="A1" s="161" t="s">
        <v>317</v>
      </c>
      <c r="B1" s="160"/>
      <c r="C1" s="160"/>
      <c r="D1" s="160"/>
      <c r="E1" s="160"/>
      <c r="F1" s="160"/>
    </row>
    <row r="2" spans="1:6" ht="40.5" customHeight="1">
      <c r="A2" s="163" t="s">
        <v>308</v>
      </c>
      <c r="B2" s="164"/>
      <c r="C2" s="164"/>
      <c r="D2" s="164"/>
      <c r="E2" s="164"/>
      <c r="F2" s="164"/>
    </row>
    <row r="3" spans="1:6" ht="26.5" customHeight="1">
      <c r="A3" s="163" t="s">
        <v>300</v>
      </c>
      <c r="B3" s="164"/>
      <c r="C3" s="164"/>
      <c r="D3" s="164"/>
      <c r="E3" s="164"/>
      <c r="F3" s="164"/>
    </row>
    <row r="4" spans="1:6" ht="25" customHeight="1">
      <c r="A4" s="162" t="s">
        <v>301</v>
      </c>
      <c r="B4" s="164"/>
      <c r="C4" s="164"/>
      <c r="D4" s="164"/>
      <c r="E4" s="164"/>
      <c r="F4" s="164"/>
    </row>
    <row r="5" spans="1:6" ht="15.5">
      <c r="A5" s="164" t="s">
        <v>309</v>
      </c>
      <c r="B5" s="164"/>
      <c r="C5" s="164"/>
      <c r="D5" s="164"/>
      <c r="E5" s="164"/>
      <c r="F5" s="164"/>
    </row>
    <row r="6" spans="1:6" ht="32.5" customHeight="1">
      <c r="A6" s="162" t="s">
        <v>302</v>
      </c>
      <c r="B6" s="164"/>
      <c r="C6" s="164"/>
      <c r="D6" s="164"/>
      <c r="E6" s="164"/>
      <c r="F6" s="164"/>
    </row>
    <row r="7" spans="1:6" ht="31">
      <c r="A7" s="164" t="s">
        <v>310</v>
      </c>
      <c r="B7" s="164"/>
      <c r="C7" s="164"/>
      <c r="D7" s="164"/>
      <c r="E7" s="164"/>
      <c r="F7" s="164"/>
    </row>
    <row r="8" spans="1:6" ht="31" customHeight="1">
      <c r="A8" s="162" t="s">
        <v>303</v>
      </c>
      <c r="B8" s="164"/>
      <c r="C8" s="164"/>
      <c r="D8" s="164"/>
      <c r="E8" s="164"/>
      <c r="F8" s="164"/>
    </row>
    <row r="9" spans="1:6" ht="15.5">
      <c r="A9" s="164" t="s">
        <v>311</v>
      </c>
      <c r="B9" s="164"/>
      <c r="C9" s="164"/>
      <c r="D9" s="164"/>
      <c r="E9" s="164"/>
      <c r="F9" s="164"/>
    </row>
    <row r="10" spans="1:6" ht="34.5" customHeight="1">
      <c r="A10" s="162" t="s">
        <v>304</v>
      </c>
      <c r="B10" s="164"/>
      <c r="C10" s="164"/>
      <c r="D10" s="164"/>
      <c r="E10" s="164"/>
      <c r="F10" s="164"/>
    </row>
    <row r="11" spans="1:6" ht="15.5">
      <c r="A11" s="164" t="s">
        <v>305</v>
      </c>
      <c r="B11" s="164"/>
      <c r="C11" s="164"/>
      <c r="D11" s="164"/>
      <c r="E11" s="164"/>
      <c r="F11" s="164"/>
    </row>
    <row r="12" spans="1:6" ht="31" customHeight="1">
      <c r="A12" s="162" t="s">
        <v>306</v>
      </c>
      <c r="B12" s="164"/>
      <c r="C12" s="164"/>
      <c r="D12" s="164"/>
      <c r="E12" s="164"/>
      <c r="F12" s="164"/>
    </row>
    <row r="13" spans="1:6" ht="15.5">
      <c r="A13" s="164" t="s">
        <v>312</v>
      </c>
      <c r="B13" s="164"/>
      <c r="C13" s="164"/>
      <c r="D13" s="164"/>
      <c r="E13" s="164"/>
      <c r="F13" s="164"/>
    </row>
    <row r="14" spans="1:6" ht="31" customHeight="1">
      <c r="A14" s="162" t="s">
        <v>307</v>
      </c>
      <c r="B14" s="164"/>
      <c r="C14" s="164"/>
      <c r="D14" s="164"/>
      <c r="E14" s="164"/>
      <c r="F14" s="164"/>
    </row>
    <row r="15" spans="1:6" ht="15.5">
      <c r="A15" s="164" t="s">
        <v>313</v>
      </c>
      <c r="B15" s="164"/>
      <c r="C15" s="164"/>
      <c r="D15" s="164"/>
      <c r="E15" s="164"/>
      <c r="F15" s="164"/>
    </row>
    <row r="16" spans="1:6" ht="25" customHeight="1">
      <c r="A16" s="164" t="s">
        <v>315</v>
      </c>
      <c r="B16" s="164"/>
      <c r="C16" s="164"/>
      <c r="D16" s="164"/>
      <c r="E16" s="164"/>
      <c r="F16" s="164"/>
    </row>
    <row r="17" spans="1:6" ht="31">
      <c r="A17" s="164" t="s">
        <v>314</v>
      </c>
      <c r="B17" s="164"/>
      <c r="C17" s="164"/>
      <c r="D17" s="164"/>
      <c r="E17" s="164"/>
      <c r="F17" s="164"/>
    </row>
    <row r="18" spans="1:6" ht="15.5">
      <c r="A18" s="159" t="s">
        <v>316</v>
      </c>
    </row>
    <row r="19" spans="1:6" ht="15.5">
      <c r="A19" s="167"/>
    </row>
    <row r="20" spans="1:6">
      <c r="A20" s="166" t="s">
        <v>39</v>
      </c>
    </row>
    <row r="21" spans="1:6" ht="15.5">
      <c r="A21" s="16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5B3C7-B467-4326-B958-C5FF88EE29A8}">
  <dimension ref="A1:M24"/>
  <sheetViews>
    <sheetView workbookViewId="0">
      <selection sqref="A1:J1"/>
    </sheetView>
  </sheetViews>
  <sheetFormatPr defaultColWidth="8.7265625" defaultRowHeight="14"/>
  <cols>
    <col min="1" max="1" width="25.1796875" style="79" customWidth="1"/>
    <col min="2" max="2" width="10.54296875" style="2" customWidth="1"/>
    <col min="3" max="16384" width="8.7265625" style="2"/>
  </cols>
  <sheetData>
    <row r="1" spans="1:13">
      <c r="A1" s="180" t="s">
        <v>207</v>
      </c>
      <c r="B1" s="180"/>
      <c r="C1" s="180"/>
      <c r="D1" s="180"/>
      <c r="E1" s="180"/>
      <c r="F1" s="180"/>
      <c r="G1" s="180"/>
      <c r="H1" s="180"/>
      <c r="I1" s="180"/>
      <c r="J1" s="180"/>
      <c r="L1" s="189" t="s">
        <v>77</v>
      </c>
      <c r="M1" s="189"/>
    </row>
    <row r="3" spans="1:13" s="9" customFormat="1" ht="12.5">
      <c r="A3" s="140" t="s">
        <v>40</v>
      </c>
      <c r="B3" s="140"/>
      <c r="C3" s="140"/>
      <c r="D3" s="140"/>
    </row>
    <row r="4" spans="1:13" s="9" customFormat="1" ht="15.5">
      <c r="A4" s="74" t="s">
        <v>215</v>
      </c>
      <c r="B4" s="74" t="s">
        <v>40</v>
      </c>
      <c r="C4" s="139" t="s">
        <v>41</v>
      </c>
      <c r="D4" s="139" t="s">
        <v>42</v>
      </c>
    </row>
    <row r="5" spans="1:13" s="9" customFormat="1" ht="25">
      <c r="A5" s="75" t="s">
        <v>205</v>
      </c>
      <c r="B5" s="9">
        <v>220</v>
      </c>
      <c r="C5" s="9">
        <v>69</v>
      </c>
      <c r="D5" s="9">
        <v>151</v>
      </c>
    </row>
    <row r="6" spans="1:13" s="9" customFormat="1" ht="12.5">
      <c r="A6" s="76" t="s">
        <v>25</v>
      </c>
      <c r="B6" s="77">
        <v>108</v>
      </c>
      <c r="C6" s="77">
        <v>35</v>
      </c>
      <c r="D6" s="77">
        <v>73</v>
      </c>
    </row>
    <row r="7" spans="1:13" s="9" customFormat="1" ht="15.5">
      <c r="A7" s="75" t="s">
        <v>216</v>
      </c>
      <c r="B7" s="9">
        <v>37</v>
      </c>
      <c r="C7" s="9">
        <v>10</v>
      </c>
      <c r="D7" s="9">
        <v>27</v>
      </c>
    </row>
    <row r="8" spans="1:13" s="9" customFormat="1" ht="12.5">
      <c r="A8" s="75" t="s">
        <v>26</v>
      </c>
      <c r="B8" s="9">
        <v>21</v>
      </c>
      <c r="C8" s="9">
        <v>6</v>
      </c>
      <c r="D8" s="9">
        <v>15</v>
      </c>
    </row>
    <row r="9" spans="1:13" s="9" customFormat="1" ht="12.5">
      <c r="A9" s="75" t="s">
        <v>27</v>
      </c>
      <c r="B9" s="9">
        <v>1</v>
      </c>
      <c r="C9" s="9">
        <v>0</v>
      </c>
      <c r="D9" s="9">
        <v>1</v>
      </c>
    </row>
    <row r="10" spans="1:13" s="9" customFormat="1" ht="25">
      <c r="A10" s="75" t="s">
        <v>28</v>
      </c>
      <c r="B10" s="9">
        <v>4</v>
      </c>
      <c r="C10" s="9">
        <v>1</v>
      </c>
      <c r="D10" s="9">
        <v>3</v>
      </c>
    </row>
    <row r="11" spans="1:13" s="9" customFormat="1" ht="25">
      <c r="A11" s="75" t="s">
        <v>29</v>
      </c>
      <c r="B11" s="9">
        <v>18</v>
      </c>
      <c r="C11" s="9">
        <v>8</v>
      </c>
      <c r="D11" s="9">
        <v>10</v>
      </c>
    </row>
    <row r="12" spans="1:13" s="9" customFormat="1" ht="12.5">
      <c r="A12" s="76" t="s">
        <v>73</v>
      </c>
      <c r="B12" s="77">
        <v>18</v>
      </c>
      <c r="C12" s="77">
        <v>3</v>
      </c>
      <c r="D12" s="77">
        <v>15</v>
      </c>
    </row>
    <row r="13" spans="1:13" s="9" customFormat="1" ht="28">
      <c r="A13" s="75" t="s">
        <v>217</v>
      </c>
      <c r="B13" s="9">
        <v>3</v>
      </c>
      <c r="C13" s="9">
        <v>1</v>
      </c>
      <c r="D13" s="9">
        <v>2</v>
      </c>
    </row>
    <row r="14" spans="1:13" s="9" customFormat="1" ht="15.5">
      <c r="A14" s="75" t="s">
        <v>218</v>
      </c>
      <c r="B14" s="9">
        <v>3</v>
      </c>
      <c r="C14" s="9">
        <v>1</v>
      </c>
      <c r="D14" s="9">
        <v>2</v>
      </c>
    </row>
    <row r="15" spans="1:13" s="9" customFormat="1" ht="15.5">
      <c r="A15" s="75" t="s">
        <v>219</v>
      </c>
      <c r="B15" s="9">
        <v>15</v>
      </c>
      <c r="C15" s="9">
        <v>2</v>
      </c>
      <c r="D15" s="9">
        <v>13</v>
      </c>
    </row>
    <row r="16" spans="1:13" s="9" customFormat="1" ht="15.5">
      <c r="A16" s="75" t="s">
        <v>220</v>
      </c>
      <c r="B16" s="9">
        <v>10</v>
      </c>
      <c r="C16" s="71">
        <v>2</v>
      </c>
      <c r="D16" s="71">
        <v>8</v>
      </c>
    </row>
    <row r="17" spans="1:4" s="9" customFormat="1" ht="12.5">
      <c r="A17" s="76" t="s">
        <v>18</v>
      </c>
      <c r="B17" s="77">
        <v>7</v>
      </c>
      <c r="C17" s="9">
        <v>6</v>
      </c>
      <c r="D17" s="9">
        <v>1</v>
      </c>
    </row>
    <row r="18" spans="1:4" s="9" customFormat="1" ht="12.5">
      <c r="A18" s="75" t="s">
        <v>19</v>
      </c>
      <c r="B18" s="9">
        <v>52</v>
      </c>
      <c r="C18" s="9">
        <v>11</v>
      </c>
      <c r="D18" s="9">
        <v>41</v>
      </c>
    </row>
    <row r="19" spans="1:4" s="9" customFormat="1" ht="12.5">
      <c r="A19" s="75" t="s">
        <v>20</v>
      </c>
      <c r="B19" s="9">
        <v>7</v>
      </c>
      <c r="C19" s="9">
        <v>0</v>
      </c>
      <c r="D19" s="9">
        <v>7</v>
      </c>
    </row>
    <row r="20" spans="1:4" s="9" customFormat="1" ht="12.5">
      <c r="A20" s="75" t="s">
        <v>21</v>
      </c>
      <c r="B20" s="9">
        <v>7</v>
      </c>
      <c r="C20" s="9">
        <v>2</v>
      </c>
      <c r="D20" s="9">
        <v>5</v>
      </c>
    </row>
    <row r="21" spans="1:4" s="9" customFormat="1" ht="12.5">
      <c r="A21" s="75" t="s">
        <v>22</v>
      </c>
      <c r="B21" s="9">
        <v>40</v>
      </c>
      <c r="C21" s="9">
        <v>8</v>
      </c>
      <c r="D21" s="9">
        <v>32</v>
      </c>
    </row>
    <row r="22" spans="1:4" s="9" customFormat="1" ht="12.5">
      <c r="A22" s="75"/>
    </row>
    <row r="24" spans="1:4">
      <c r="A24" s="78" t="s">
        <v>206</v>
      </c>
    </row>
  </sheetData>
  <mergeCells count="2">
    <mergeCell ref="A1:J1"/>
    <mergeCell ref="L1:M1"/>
  </mergeCells>
  <hyperlinks>
    <hyperlink ref="L1" location="Contents!A1" display="back to contents" xr:uid="{A85345CA-6F44-45FD-BE0D-0AB56670596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B8CCC-B7C1-4010-B632-A78C175E3408}">
  <dimension ref="A1:Z61"/>
  <sheetViews>
    <sheetView workbookViewId="0">
      <selection sqref="A1:N1"/>
    </sheetView>
  </sheetViews>
  <sheetFormatPr defaultColWidth="7.54296875" defaultRowHeight="14"/>
  <cols>
    <col min="1" max="1" width="19.1796875" style="2" customWidth="1"/>
    <col min="2" max="9" width="10.453125" style="2" customWidth="1"/>
    <col min="10" max="25" width="8.81640625" style="2" customWidth="1"/>
    <col min="26" max="26" width="2.7265625" style="2" customWidth="1"/>
    <col min="27" max="16384" width="7.54296875" style="2"/>
  </cols>
  <sheetData>
    <row r="1" spans="1:26" s="9" customFormat="1" ht="18" customHeight="1">
      <c r="A1" s="200" t="s">
        <v>324</v>
      </c>
      <c r="B1" s="200"/>
      <c r="C1" s="200"/>
      <c r="D1" s="200"/>
      <c r="E1" s="200"/>
      <c r="F1" s="200"/>
      <c r="G1" s="200"/>
      <c r="H1" s="200"/>
      <c r="I1" s="200"/>
      <c r="J1" s="200"/>
      <c r="K1" s="200"/>
      <c r="L1" s="200"/>
      <c r="M1" s="200"/>
      <c r="N1" s="200"/>
      <c r="O1" s="172"/>
      <c r="P1" s="189" t="s">
        <v>77</v>
      </c>
      <c r="Q1" s="189"/>
      <c r="R1"/>
      <c r="S1" s="150"/>
      <c r="T1" s="80"/>
      <c r="U1" s="80"/>
      <c r="V1" s="80"/>
      <c r="W1" s="80"/>
      <c r="X1" s="170"/>
      <c r="Y1" s="170"/>
      <c r="Z1" s="81"/>
    </row>
    <row r="2" spans="1:26" s="9" customFormat="1" ht="15" customHeight="1">
      <c r="A2" s="71"/>
      <c r="B2" s="71"/>
      <c r="C2" s="71"/>
      <c r="D2" s="71"/>
      <c r="E2" s="71"/>
      <c r="F2" s="71"/>
      <c r="G2" s="71"/>
      <c r="H2" s="71"/>
      <c r="I2" s="71"/>
      <c r="J2" s="71"/>
      <c r="K2" s="71"/>
      <c r="L2" s="71"/>
      <c r="M2" s="71"/>
      <c r="N2" s="71"/>
      <c r="O2" s="71"/>
      <c r="P2" s="71"/>
      <c r="Q2" s="71"/>
      <c r="R2" s="71"/>
      <c r="S2" s="71"/>
      <c r="T2" s="71"/>
      <c r="U2" s="71"/>
      <c r="V2" s="71"/>
      <c r="W2" s="71"/>
      <c r="X2" s="71"/>
      <c r="Y2" s="71"/>
    </row>
    <row r="3" spans="1:26" s="9" customFormat="1" ht="13">
      <c r="A3" s="192" t="s">
        <v>0</v>
      </c>
      <c r="B3" s="82"/>
      <c r="C3" s="82"/>
      <c r="D3" s="82"/>
      <c r="E3" s="83"/>
      <c r="F3" s="84"/>
      <c r="G3" s="82"/>
      <c r="H3" s="82"/>
      <c r="I3" s="83"/>
      <c r="J3" s="84"/>
      <c r="K3" s="82"/>
      <c r="L3" s="82"/>
      <c r="M3" s="83"/>
      <c r="N3" s="84"/>
      <c r="O3" s="82"/>
      <c r="P3" s="82"/>
      <c r="Q3" s="83"/>
      <c r="R3" s="84"/>
      <c r="S3" s="82"/>
      <c r="T3" s="82"/>
      <c r="U3" s="83"/>
      <c r="V3" s="84"/>
      <c r="W3" s="82"/>
      <c r="X3" s="82"/>
      <c r="Y3" s="83"/>
    </row>
    <row r="4" spans="1:26" s="9" customFormat="1" ht="27.75" customHeight="1">
      <c r="A4" s="193"/>
      <c r="B4" s="195" t="s">
        <v>78</v>
      </c>
      <c r="C4" s="195"/>
      <c r="D4" s="195"/>
      <c r="E4" s="196"/>
      <c r="F4" s="197" t="s">
        <v>79</v>
      </c>
      <c r="G4" s="198"/>
      <c r="H4" s="198"/>
      <c r="I4" s="199"/>
      <c r="J4" s="197" t="s">
        <v>80</v>
      </c>
      <c r="K4" s="198"/>
      <c r="L4" s="198"/>
      <c r="M4" s="199"/>
      <c r="N4" s="197" t="s">
        <v>81</v>
      </c>
      <c r="O4" s="198"/>
      <c r="P4" s="198"/>
      <c r="Q4" s="199"/>
      <c r="R4" s="197" t="s">
        <v>82</v>
      </c>
      <c r="S4" s="198"/>
      <c r="T4" s="198"/>
      <c r="U4" s="199"/>
      <c r="V4" s="201" t="s">
        <v>83</v>
      </c>
      <c r="W4" s="195"/>
      <c r="X4" s="195"/>
      <c r="Y4" s="196"/>
    </row>
    <row r="5" spans="1:26" s="9" customFormat="1" ht="26">
      <c r="A5" s="194"/>
      <c r="B5" s="141" t="s">
        <v>84</v>
      </c>
      <c r="C5" s="141" t="s">
        <v>85</v>
      </c>
      <c r="D5" s="141" t="s">
        <v>86</v>
      </c>
      <c r="E5" s="142" t="s">
        <v>87</v>
      </c>
      <c r="F5" s="141" t="s">
        <v>84</v>
      </c>
      <c r="G5" s="141" t="s">
        <v>85</v>
      </c>
      <c r="H5" s="141" t="s">
        <v>86</v>
      </c>
      <c r="I5" s="142" t="s">
        <v>87</v>
      </c>
      <c r="J5" s="141" t="s">
        <v>84</v>
      </c>
      <c r="K5" s="141" t="s">
        <v>85</v>
      </c>
      <c r="L5" s="141" t="s">
        <v>86</v>
      </c>
      <c r="M5" s="142" t="s">
        <v>87</v>
      </c>
      <c r="N5" s="141" t="s">
        <v>84</v>
      </c>
      <c r="O5" s="141" t="s">
        <v>85</v>
      </c>
      <c r="P5" s="141" t="s">
        <v>86</v>
      </c>
      <c r="Q5" s="142" t="s">
        <v>87</v>
      </c>
      <c r="R5" s="141" t="s">
        <v>84</v>
      </c>
      <c r="S5" s="141" t="s">
        <v>85</v>
      </c>
      <c r="T5" s="141" t="s">
        <v>86</v>
      </c>
      <c r="U5" s="142" t="s">
        <v>87</v>
      </c>
      <c r="V5" s="141" t="s">
        <v>84</v>
      </c>
      <c r="W5" s="141" t="s">
        <v>85</v>
      </c>
      <c r="X5" s="141" t="s">
        <v>86</v>
      </c>
      <c r="Y5" s="142" t="s">
        <v>87</v>
      </c>
    </row>
    <row r="6" spans="1:26" s="9" customFormat="1" ht="12.5">
      <c r="A6" s="85"/>
      <c r="E6" s="86"/>
      <c r="I6" s="86"/>
      <c r="J6" s="87"/>
      <c r="K6" s="87"/>
      <c r="L6" s="87"/>
      <c r="M6" s="88"/>
      <c r="Q6" s="86"/>
      <c r="U6" s="86"/>
      <c r="Y6" s="86"/>
    </row>
    <row r="7" spans="1:26" s="9" customFormat="1" ht="12.5">
      <c r="A7" s="85"/>
      <c r="E7" s="85"/>
      <c r="I7" s="85"/>
      <c r="M7" s="85"/>
      <c r="Q7" s="85"/>
      <c r="U7" s="85"/>
      <c r="Y7" s="85"/>
    </row>
    <row r="8" spans="1:26" s="9" customFormat="1" ht="12.5">
      <c r="A8" s="89">
        <v>2001</v>
      </c>
      <c r="B8" s="90">
        <v>6.2</v>
      </c>
      <c r="C8" s="90">
        <v>5.5</v>
      </c>
      <c r="D8" s="90">
        <v>6.8</v>
      </c>
      <c r="E8" s="91">
        <v>333</v>
      </c>
      <c r="F8" s="90">
        <v>16.600000000000001</v>
      </c>
      <c r="G8" s="90">
        <v>14.2</v>
      </c>
      <c r="H8" s="90">
        <v>19</v>
      </c>
      <c r="I8" s="91">
        <v>185</v>
      </c>
      <c r="J8" s="90">
        <v>7.1</v>
      </c>
      <c r="K8" s="90">
        <v>5.5</v>
      </c>
      <c r="L8" s="90">
        <v>8.6999999999999993</v>
      </c>
      <c r="M8" s="91">
        <v>78</v>
      </c>
      <c r="N8" s="90">
        <v>3.1</v>
      </c>
      <c r="O8" s="90">
        <v>2</v>
      </c>
      <c r="P8" s="90">
        <v>4.2</v>
      </c>
      <c r="Q8" s="91">
        <v>32</v>
      </c>
      <c r="R8" s="90">
        <v>2.1</v>
      </c>
      <c r="S8" s="90">
        <v>1.2</v>
      </c>
      <c r="T8" s="90">
        <v>3</v>
      </c>
      <c r="U8" s="91">
        <v>22</v>
      </c>
      <c r="V8" s="90">
        <v>1.6</v>
      </c>
      <c r="W8" s="90">
        <v>0.8</v>
      </c>
      <c r="X8" s="90">
        <v>2.2999999999999998</v>
      </c>
      <c r="Y8" s="91">
        <v>16</v>
      </c>
    </row>
    <row r="9" spans="1:26" s="9" customFormat="1" ht="12.5">
      <c r="A9" s="89">
        <v>2002</v>
      </c>
      <c r="B9" s="90">
        <v>7.1</v>
      </c>
      <c r="C9" s="90">
        <v>6.4</v>
      </c>
      <c r="D9" s="90">
        <v>7.8</v>
      </c>
      <c r="E9" s="91">
        <v>382</v>
      </c>
      <c r="F9" s="90">
        <v>18.3</v>
      </c>
      <c r="G9" s="90">
        <v>15.8</v>
      </c>
      <c r="H9" s="90">
        <v>20.9</v>
      </c>
      <c r="I9" s="91">
        <v>203</v>
      </c>
      <c r="J9" s="90">
        <v>8</v>
      </c>
      <c r="K9" s="90">
        <v>6.4</v>
      </c>
      <c r="L9" s="90">
        <v>9.6999999999999993</v>
      </c>
      <c r="M9" s="91">
        <v>88</v>
      </c>
      <c r="N9" s="90">
        <v>4.5999999999999996</v>
      </c>
      <c r="O9" s="90">
        <v>3.3</v>
      </c>
      <c r="P9" s="90">
        <v>5.9</v>
      </c>
      <c r="Q9" s="91">
        <v>48</v>
      </c>
      <c r="R9" s="90">
        <v>2.7</v>
      </c>
      <c r="S9" s="90">
        <v>1.7</v>
      </c>
      <c r="T9" s="90">
        <v>3.7</v>
      </c>
      <c r="U9" s="91">
        <v>28</v>
      </c>
      <c r="V9" s="90">
        <v>1.5</v>
      </c>
      <c r="W9" s="90">
        <v>0.7</v>
      </c>
      <c r="X9" s="90">
        <v>2.2999999999999998</v>
      </c>
      <c r="Y9" s="91">
        <v>15</v>
      </c>
    </row>
    <row r="10" spans="1:26" s="9" customFormat="1" ht="12.5">
      <c r="A10" s="89">
        <v>2003</v>
      </c>
      <c r="B10" s="90">
        <v>5.9</v>
      </c>
      <c r="C10" s="90">
        <v>5.3</v>
      </c>
      <c r="D10" s="90">
        <v>6.6</v>
      </c>
      <c r="E10" s="91">
        <v>319</v>
      </c>
      <c r="F10" s="90">
        <v>15.1</v>
      </c>
      <c r="G10" s="90">
        <v>12.8</v>
      </c>
      <c r="H10" s="90">
        <v>17.399999999999999</v>
      </c>
      <c r="I10" s="91">
        <v>166</v>
      </c>
      <c r="J10" s="90">
        <v>6.2</v>
      </c>
      <c r="K10" s="90">
        <v>4.7</v>
      </c>
      <c r="L10" s="90">
        <v>7.7</v>
      </c>
      <c r="M10" s="91">
        <v>68</v>
      </c>
      <c r="N10" s="90">
        <v>4.3</v>
      </c>
      <c r="O10" s="90">
        <v>3</v>
      </c>
      <c r="P10" s="90">
        <v>5.5</v>
      </c>
      <c r="Q10" s="91">
        <v>45</v>
      </c>
      <c r="R10" s="90">
        <v>2.2000000000000002</v>
      </c>
      <c r="S10" s="90">
        <v>1.3</v>
      </c>
      <c r="T10" s="90">
        <v>3.1</v>
      </c>
      <c r="U10" s="91">
        <v>24</v>
      </c>
      <c r="V10" s="90">
        <v>1.7</v>
      </c>
      <c r="W10" s="90">
        <v>0.8</v>
      </c>
      <c r="X10" s="90">
        <v>2.5</v>
      </c>
      <c r="Y10" s="91">
        <v>16</v>
      </c>
    </row>
    <row r="11" spans="1:26" s="9" customFormat="1" ht="12.5">
      <c r="A11" s="89">
        <v>2004</v>
      </c>
      <c r="B11" s="90">
        <v>6.7</v>
      </c>
      <c r="C11" s="90">
        <v>6</v>
      </c>
      <c r="D11" s="90">
        <v>7.4</v>
      </c>
      <c r="E11" s="91">
        <v>356</v>
      </c>
      <c r="F11" s="90">
        <v>17.3</v>
      </c>
      <c r="G11" s="90">
        <v>14.8</v>
      </c>
      <c r="H11" s="90">
        <v>19.7</v>
      </c>
      <c r="I11" s="91">
        <v>187</v>
      </c>
      <c r="J11" s="90">
        <v>7.7</v>
      </c>
      <c r="K11" s="90">
        <v>6.1</v>
      </c>
      <c r="L11" s="90">
        <v>9.4</v>
      </c>
      <c r="M11" s="91">
        <v>83</v>
      </c>
      <c r="N11" s="90">
        <v>4.3</v>
      </c>
      <c r="O11" s="90">
        <v>3.1</v>
      </c>
      <c r="P11" s="90">
        <v>5.6</v>
      </c>
      <c r="Q11" s="91">
        <v>44</v>
      </c>
      <c r="R11" s="90">
        <v>2.8</v>
      </c>
      <c r="S11" s="90">
        <v>1.8</v>
      </c>
      <c r="T11" s="90">
        <v>3.9</v>
      </c>
      <c r="U11" s="91">
        <v>29</v>
      </c>
      <c r="V11" s="90">
        <v>1.2</v>
      </c>
      <c r="W11" s="90">
        <v>0.5</v>
      </c>
      <c r="X11" s="90">
        <v>1.9</v>
      </c>
      <c r="Y11" s="91">
        <v>13</v>
      </c>
    </row>
    <row r="12" spans="1:26" s="9" customFormat="1" ht="12.5">
      <c r="A12" s="89">
        <v>2005</v>
      </c>
      <c r="B12" s="90">
        <v>6.3</v>
      </c>
      <c r="C12" s="90">
        <v>5.6</v>
      </c>
      <c r="D12" s="90">
        <v>7</v>
      </c>
      <c r="E12" s="91">
        <v>336</v>
      </c>
      <c r="F12" s="90">
        <v>15.3</v>
      </c>
      <c r="G12" s="90">
        <v>13</v>
      </c>
      <c r="H12" s="90">
        <v>17.7</v>
      </c>
      <c r="I12" s="91">
        <v>164</v>
      </c>
      <c r="J12" s="90">
        <v>6.3</v>
      </c>
      <c r="K12" s="90">
        <v>4.8</v>
      </c>
      <c r="L12" s="90">
        <v>7.8</v>
      </c>
      <c r="M12" s="91">
        <v>68</v>
      </c>
      <c r="N12" s="90">
        <v>5.3</v>
      </c>
      <c r="O12" s="90">
        <v>3.9</v>
      </c>
      <c r="P12" s="90">
        <v>6.7</v>
      </c>
      <c r="Q12" s="91">
        <v>55</v>
      </c>
      <c r="R12" s="90">
        <v>3</v>
      </c>
      <c r="S12" s="90">
        <v>1.9</v>
      </c>
      <c r="T12" s="90">
        <v>4</v>
      </c>
      <c r="U12" s="91">
        <v>31</v>
      </c>
      <c r="V12" s="90">
        <v>1.8</v>
      </c>
      <c r="W12" s="90">
        <v>0.9</v>
      </c>
      <c r="X12" s="90">
        <v>2.6</v>
      </c>
      <c r="Y12" s="91">
        <v>18</v>
      </c>
    </row>
    <row r="13" spans="1:26" s="9" customFormat="1" ht="12.5">
      <c r="A13" s="89">
        <v>2006</v>
      </c>
      <c r="B13" s="90">
        <v>7.9</v>
      </c>
      <c r="C13" s="90">
        <v>7.1</v>
      </c>
      <c r="D13" s="90">
        <v>8.6</v>
      </c>
      <c r="E13" s="91">
        <v>420</v>
      </c>
      <c r="F13" s="90">
        <v>19.899999999999999</v>
      </c>
      <c r="G13" s="90">
        <v>17.2</v>
      </c>
      <c r="H13" s="90">
        <v>22.6</v>
      </c>
      <c r="I13" s="91">
        <v>213</v>
      </c>
      <c r="J13" s="90">
        <v>9.3000000000000007</v>
      </c>
      <c r="K13" s="90">
        <v>7.5</v>
      </c>
      <c r="L13" s="90">
        <v>11.1</v>
      </c>
      <c r="M13" s="91">
        <v>100</v>
      </c>
      <c r="N13" s="90">
        <v>5.6</v>
      </c>
      <c r="O13" s="90">
        <v>4.0999999999999996</v>
      </c>
      <c r="P13" s="90">
        <v>7</v>
      </c>
      <c r="Q13" s="91">
        <v>59</v>
      </c>
      <c r="R13" s="90">
        <v>2.7</v>
      </c>
      <c r="S13" s="90">
        <v>1.7</v>
      </c>
      <c r="T13" s="90">
        <v>3.7</v>
      </c>
      <c r="U13" s="91">
        <v>28</v>
      </c>
      <c r="V13" s="90">
        <v>2</v>
      </c>
      <c r="W13" s="90">
        <v>1.1000000000000001</v>
      </c>
      <c r="X13" s="90">
        <v>2.8</v>
      </c>
      <c r="Y13" s="91">
        <v>20</v>
      </c>
    </row>
    <row r="14" spans="1:26" s="9" customFormat="1" ht="12.5">
      <c r="A14" s="89">
        <v>2007</v>
      </c>
      <c r="B14" s="90">
        <v>8.5</v>
      </c>
      <c r="C14" s="90">
        <v>7.7</v>
      </c>
      <c r="D14" s="90">
        <v>9.1999999999999993</v>
      </c>
      <c r="E14" s="91">
        <v>455</v>
      </c>
      <c r="F14" s="90">
        <v>20.3</v>
      </c>
      <c r="G14" s="90">
        <v>17.600000000000001</v>
      </c>
      <c r="H14" s="90">
        <v>23</v>
      </c>
      <c r="I14" s="91">
        <v>218</v>
      </c>
      <c r="J14" s="90">
        <v>11.8</v>
      </c>
      <c r="K14" s="90">
        <v>9.6999999999999993</v>
      </c>
      <c r="L14" s="90">
        <v>13.8</v>
      </c>
      <c r="M14" s="91">
        <v>126</v>
      </c>
      <c r="N14" s="90">
        <v>5.6</v>
      </c>
      <c r="O14" s="90">
        <v>4.2</v>
      </c>
      <c r="P14" s="90">
        <v>7</v>
      </c>
      <c r="Q14" s="91">
        <v>60</v>
      </c>
      <c r="R14" s="90">
        <v>3.1</v>
      </c>
      <c r="S14" s="90">
        <v>2.1</v>
      </c>
      <c r="T14" s="90">
        <v>4.2</v>
      </c>
      <c r="U14" s="91">
        <v>34</v>
      </c>
      <c r="V14" s="90">
        <v>1.6</v>
      </c>
      <c r="W14" s="90">
        <v>0.8</v>
      </c>
      <c r="X14" s="90">
        <v>2.2999999999999998</v>
      </c>
      <c r="Y14" s="91">
        <v>17</v>
      </c>
    </row>
    <row r="15" spans="1:26" s="9" customFormat="1" ht="12.5">
      <c r="A15" s="89">
        <v>2008</v>
      </c>
      <c r="B15" s="90">
        <v>10.7</v>
      </c>
      <c r="C15" s="90">
        <v>9.8000000000000007</v>
      </c>
      <c r="D15" s="90">
        <v>11.6</v>
      </c>
      <c r="E15" s="91">
        <v>574</v>
      </c>
      <c r="F15" s="90">
        <v>26.4</v>
      </c>
      <c r="G15" s="90">
        <v>23.3</v>
      </c>
      <c r="H15" s="90">
        <v>29.5</v>
      </c>
      <c r="I15" s="91">
        <v>282</v>
      </c>
      <c r="J15" s="90">
        <v>14.6</v>
      </c>
      <c r="K15" s="90">
        <v>12.3</v>
      </c>
      <c r="L15" s="90">
        <v>16.899999999999999</v>
      </c>
      <c r="M15" s="91">
        <v>159</v>
      </c>
      <c r="N15" s="90">
        <v>5.2</v>
      </c>
      <c r="O15" s="90">
        <v>3.8</v>
      </c>
      <c r="P15" s="90">
        <v>6.5</v>
      </c>
      <c r="Q15" s="91">
        <v>56</v>
      </c>
      <c r="R15" s="90">
        <v>4.5</v>
      </c>
      <c r="S15" s="90">
        <v>3.3</v>
      </c>
      <c r="T15" s="90">
        <v>5.8</v>
      </c>
      <c r="U15" s="91">
        <v>50</v>
      </c>
      <c r="V15" s="90">
        <v>2.6</v>
      </c>
      <c r="W15" s="90">
        <v>1.6</v>
      </c>
      <c r="X15" s="90">
        <v>3.6</v>
      </c>
      <c r="Y15" s="91">
        <v>27</v>
      </c>
    </row>
    <row r="16" spans="1:26" s="9" customFormat="1" ht="12.5">
      <c r="A16" s="89">
        <v>2009</v>
      </c>
      <c r="B16" s="90">
        <v>10.1</v>
      </c>
      <c r="C16" s="90">
        <v>9.3000000000000007</v>
      </c>
      <c r="D16" s="90">
        <v>11</v>
      </c>
      <c r="E16" s="91">
        <v>545</v>
      </c>
      <c r="F16" s="90">
        <v>25.1</v>
      </c>
      <c r="G16" s="90">
        <v>22.1</v>
      </c>
      <c r="H16" s="90">
        <v>28.2</v>
      </c>
      <c r="I16" s="91">
        <v>267</v>
      </c>
      <c r="J16" s="90">
        <v>11</v>
      </c>
      <c r="K16" s="90">
        <v>9</v>
      </c>
      <c r="L16" s="90">
        <v>12.9</v>
      </c>
      <c r="M16" s="91">
        <v>118</v>
      </c>
      <c r="N16" s="90">
        <v>7.8</v>
      </c>
      <c r="O16" s="90">
        <v>6.1</v>
      </c>
      <c r="P16" s="90">
        <v>9.5</v>
      </c>
      <c r="Q16" s="91">
        <v>85</v>
      </c>
      <c r="R16" s="90">
        <v>4.8</v>
      </c>
      <c r="S16" s="90">
        <v>3.5</v>
      </c>
      <c r="T16" s="90">
        <v>6.1</v>
      </c>
      <c r="U16" s="91">
        <v>52</v>
      </c>
      <c r="V16" s="90">
        <v>2.2000000000000002</v>
      </c>
      <c r="W16" s="90">
        <v>1.3</v>
      </c>
      <c r="X16" s="90">
        <v>3.1</v>
      </c>
      <c r="Y16" s="91">
        <v>23</v>
      </c>
    </row>
    <row r="17" spans="1:25" s="9" customFormat="1" ht="12.5">
      <c r="A17" s="89">
        <v>2010</v>
      </c>
      <c r="B17" s="90">
        <v>9</v>
      </c>
      <c r="C17" s="90">
        <v>8.1999999999999993</v>
      </c>
      <c r="D17" s="90">
        <v>9.8000000000000007</v>
      </c>
      <c r="E17" s="91">
        <v>485</v>
      </c>
      <c r="F17" s="90">
        <v>22.7</v>
      </c>
      <c r="G17" s="90">
        <v>19.8</v>
      </c>
      <c r="H17" s="90">
        <v>25.6</v>
      </c>
      <c r="I17" s="91">
        <v>243</v>
      </c>
      <c r="J17" s="90">
        <v>9.6</v>
      </c>
      <c r="K17" s="90">
        <v>7.7</v>
      </c>
      <c r="L17" s="90">
        <v>11.4</v>
      </c>
      <c r="M17" s="91">
        <v>103</v>
      </c>
      <c r="N17" s="90">
        <v>7.3</v>
      </c>
      <c r="O17" s="90">
        <v>5.7</v>
      </c>
      <c r="P17" s="90">
        <v>8.9</v>
      </c>
      <c r="Q17" s="91">
        <v>81</v>
      </c>
      <c r="R17" s="90">
        <v>3.7</v>
      </c>
      <c r="S17" s="90">
        <v>2.5</v>
      </c>
      <c r="T17" s="90">
        <v>4.8</v>
      </c>
      <c r="U17" s="91">
        <v>39</v>
      </c>
      <c r="V17" s="90">
        <v>1.9</v>
      </c>
      <c r="W17" s="90">
        <v>1</v>
      </c>
      <c r="X17" s="90">
        <v>2.8</v>
      </c>
      <c r="Y17" s="91">
        <v>19</v>
      </c>
    </row>
    <row r="18" spans="1:25" s="9" customFormat="1" ht="12.5">
      <c r="A18" s="89">
        <v>2011</v>
      </c>
      <c r="B18" s="90">
        <v>10.9</v>
      </c>
      <c r="C18" s="90">
        <v>10</v>
      </c>
      <c r="D18" s="90">
        <v>11.8</v>
      </c>
      <c r="E18" s="91">
        <v>584</v>
      </c>
      <c r="F18" s="90">
        <v>25.3</v>
      </c>
      <c r="G18" s="90">
        <v>22.2</v>
      </c>
      <c r="H18" s="90">
        <v>28.3</v>
      </c>
      <c r="I18" s="91">
        <v>265</v>
      </c>
      <c r="J18" s="90">
        <v>13.5</v>
      </c>
      <c r="K18" s="90">
        <v>11.3</v>
      </c>
      <c r="L18" s="90">
        <v>15.7</v>
      </c>
      <c r="M18" s="91">
        <v>144</v>
      </c>
      <c r="N18" s="90">
        <v>9.4</v>
      </c>
      <c r="O18" s="90">
        <v>7.6</v>
      </c>
      <c r="P18" s="90">
        <v>11.2</v>
      </c>
      <c r="Q18" s="91">
        <v>103</v>
      </c>
      <c r="R18" s="90">
        <v>3.9</v>
      </c>
      <c r="S18" s="90">
        <v>2.7</v>
      </c>
      <c r="T18" s="90">
        <v>5.0999999999999996</v>
      </c>
      <c r="U18" s="91">
        <v>42</v>
      </c>
      <c r="V18" s="90">
        <v>3</v>
      </c>
      <c r="W18" s="90">
        <v>1.9</v>
      </c>
      <c r="X18" s="90">
        <v>4.0999999999999996</v>
      </c>
      <c r="Y18" s="91">
        <v>30</v>
      </c>
    </row>
    <row r="19" spans="1:25" s="9" customFormat="1" ht="12.5">
      <c r="A19" s="89">
        <v>2012</v>
      </c>
      <c r="B19" s="90">
        <v>10.9</v>
      </c>
      <c r="C19" s="90">
        <v>10</v>
      </c>
      <c r="D19" s="90">
        <v>11.8</v>
      </c>
      <c r="E19" s="91">
        <v>581</v>
      </c>
      <c r="F19" s="90">
        <v>27.6</v>
      </c>
      <c r="G19" s="90">
        <v>24.4</v>
      </c>
      <c r="H19" s="90">
        <v>30.8</v>
      </c>
      <c r="I19" s="91">
        <v>288</v>
      </c>
      <c r="J19" s="90">
        <v>13.4</v>
      </c>
      <c r="K19" s="90">
        <v>11.2</v>
      </c>
      <c r="L19" s="90">
        <v>15.6</v>
      </c>
      <c r="M19" s="91">
        <v>144</v>
      </c>
      <c r="N19" s="90">
        <v>7.7</v>
      </c>
      <c r="O19" s="90">
        <v>6.1</v>
      </c>
      <c r="P19" s="90">
        <v>9.4</v>
      </c>
      <c r="Q19" s="91">
        <v>85</v>
      </c>
      <c r="R19" s="90">
        <v>3.9</v>
      </c>
      <c r="S19" s="90">
        <v>2.7</v>
      </c>
      <c r="T19" s="90">
        <v>5.0999999999999996</v>
      </c>
      <c r="U19" s="91">
        <v>42</v>
      </c>
      <c r="V19" s="90">
        <v>2.2000000000000002</v>
      </c>
      <c r="W19" s="90">
        <v>1.3</v>
      </c>
      <c r="X19" s="90">
        <v>3.2</v>
      </c>
      <c r="Y19" s="91">
        <v>22</v>
      </c>
    </row>
    <row r="20" spans="1:25" s="9" customFormat="1" ht="12.5">
      <c r="A20" s="89">
        <v>2013</v>
      </c>
      <c r="B20" s="90">
        <v>9.9</v>
      </c>
      <c r="C20" s="90">
        <v>9.1</v>
      </c>
      <c r="D20" s="90">
        <v>10.8</v>
      </c>
      <c r="E20" s="91">
        <v>527</v>
      </c>
      <c r="F20" s="90">
        <v>23.3</v>
      </c>
      <c r="G20" s="90">
        <v>20.3</v>
      </c>
      <c r="H20" s="90">
        <v>26.2</v>
      </c>
      <c r="I20" s="91">
        <v>242</v>
      </c>
      <c r="J20" s="90">
        <v>13.3</v>
      </c>
      <c r="K20" s="90">
        <v>11.1</v>
      </c>
      <c r="L20" s="90">
        <v>15.6</v>
      </c>
      <c r="M20" s="91">
        <v>139</v>
      </c>
      <c r="N20" s="90">
        <v>7.4</v>
      </c>
      <c r="O20" s="90">
        <v>5.8</v>
      </c>
      <c r="P20" s="90">
        <v>9</v>
      </c>
      <c r="Q20" s="91">
        <v>81</v>
      </c>
      <c r="R20" s="90">
        <v>4.3</v>
      </c>
      <c r="S20" s="90">
        <v>3</v>
      </c>
      <c r="T20" s="90">
        <v>5.5</v>
      </c>
      <c r="U20" s="91">
        <v>44</v>
      </c>
      <c r="V20" s="90">
        <v>1.9</v>
      </c>
      <c r="W20" s="90">
        <v>1.1000000000000001</v>
      </c>
      <c r="X20" s="90">
        <v>2.7</v>
      </c>
      <c r="Y20" s="91">
        <v>21</v>
      </c>
    </row>
    <row r="21" spans="1:25" s="9" customFormat="1" ht="12.5">
      <c r="A21" s="89">
        <v>2014</v>
      </c>
      <c r="B21" s="90">
        <v>11.5</v>
      </c>
      <c r="C21" s="90">
        <v>10.6</v>
      </c>
      <c r="D21" s="90">
        <v>12.5</v>
      </c>
      <c r="E21" s="91">
        <v>614</v>
      </c>
      <c r="F21" s="90">
        <v>32.1</v>
      </c>
      <c r="G21" s="90">
        <v>28.7</v>
      </c>
      <c r="H21" s="90">
        <v>35.6</v>
      </c>
      <c r="I21" s="91">
        <v>338</v>
      </c>
      <c r="J21" s="90">
        <v>11.7</v>
      </c>
      <c r="K21" s="90">
        <v>9.6</v>
      </c>
      <c r="L21" s="90">
        <v>13.8</v>
      </c>
      <c r="M21" s="91">
        <v>121</v>
      </c>
      <c r="N21" s="90">
        <v>6.8</v>
      </c>
      <c r="O21" s="90">
        <v>5.2</v>
      </c>
      <c r="P21" s="90">
        <v>8.4</v>
      </c>
      <c r="Q21" s="91">
        <v>72</v>
      </c>
      <c r="R21" s="90">
        <v>5.2</v>
      </c>
      <c r="S21" s="90">
        <v>3.8</v>
      </c>
      <c r="T21" s="90">
        <v>6.6</v>
      </c>
      <c r="U21" s="91">
        <v>54</v>
      </c>
      <c r="V21" s="90">
        <v>2.6</v>
      </c>
      <c r="W21" s="90">
        <v>1.7</v>
      </c>
      <c r="X21" s="90">
        <v>3.6</v>
      </c>
      <c r="Y21" s="91">
        <v>29</v>
      </c>
    </row>
    <row r="22" spans="1:25" s="9" customFormat="1" ht="12.5">
      <c r="A22" s="89">
        <v>2015</v>
      </c>
      <c r="B22" s="90">
        <v>13.3</v>
      </c>
      <c r="C22" s="90">
        <v>12.4</v>
      </c>
      <c r="D22" s="90">
        <v>14.3</v>
      </c>
      <c r="E22" s="91">
        <v>706</v>
      </c>
      <c r="F22" s="90">
        <v>34</v>
      </c>
      <c r="G22" s="90">
        <v>30.4</v>
      </c>
      <c r="H22" s="90">
        <v>37.6</v>
      </c>
      <c r="I22" s="91">
        <v>351</v>
      </c>
      <c r="J22" s="90">
        <v>16.100000000000001</v>
      </c>
      <c r="K22" s="90">
        <v>13.7</v>
      </c>
      <c r="L22" s="90">
        <v>18.600000000000001</v>
      </c>
      <c r="M22" s="91">
        <v>169</v>
      </c>
      <c r="N22" s="90">
        <v>9.5</v>
      </c>
      <c r="O22" s="90">
        <v>7.6</v>
      </c>
      <c r="P22" s="90">
        <v>11.4</v>
      </c>
      <c r="Q22" s="91">
        <v>100</v>
      </c>
      <c r="R22" s="90">
        <v>4.8</v>
      </c>
      <c r="S22" s="90">
        <v>3.5</v>
      </c>
      <c r="T22" s="90">
        <v>6.1</v>
      </c>
      <c r="U22" s="91">
        <v>52</v>
      </c>
      <c r="V22" s="90">
        <v>3.1</v>
      </c>
      <c r="W22" s="90">
        <v>2.1</v>
      </c>
      <c r="X22" s="90">
        <v>4.2</v>
      </c>
      <c r="Y22" s="91">
        <v>34</v>
      </c>
    </row>
    <row r="23" spans="1:25" s="9" customFormat="1" ht="12.5">
      <c r="A23" s="89">
        <v>2016</v>
      </c>
      <c r="B23" s="90">
        <v>16.399999999999999</v>
      </c>
      <c r="C23" s="90">
        <v>15.3</v>
      </c>
      <c r="D23" s="90">
        <v>17.5</v>
      </c>
      <c r="E23" s="91">
        <v>868</v>
      </c>
      <c r="F23" s="90">
        <v>41.6</v>
      </c>
      <c r="G23" s="90">
        <v>37.6</v>
      </c>
      <c r="H23" s="90">
        <v>45.5</v>
      </c>
      <c r="I23" s="91">
        <v>433</v>
      </c>
      <c r="J23" s="90">
        <v>21.2</v>
      </c>
      <c r="K23" s="90">
        <v>18.3</v>
      </c>
      <c r="L23" s="90">
        <v>24</v>
      </c>
      <c r="M23" s="91">
        <v>217</v>
      </c>
      <c r="N23" s="90">
        <v>11.5</v>
      </c>
      <c r="O23" s="90">
        <v>9.4</v>
      </c>
      <c r="P23" s="90">
        <v>13.6</v>
      </c>
      <c r="Q23" s="91">
        <v>120</v>
      </c>
      <c r="R23" s="90">
        <v>6.6</v>
      </c>
      <c r="S23" s="90">
        <v>5</v>
      </c>
      <c r="T23" s="90">
        <v>8.1</v>
      </c>
      <c r="U23" s="91">
        <v>70</v>
      </c>
      <c r="V23" s="90">
        <v>2.5</v>
      </c>
      <c r="W23" s="90">
        <v>1.6</v>
      </c>
      <c r="X23" s="90">
        <v>3.5</v>
      </c>
      <c r="Y23" s="91">
        <v>28</v>
      </c>
    </row>
    <row r="24" spans="1:25" s="9" customFormat="1" ht="12.5">
      <c r="A24" s="89">
        <v>2017</v>
      </c>
      <c r="B24" s="90">
        <v>17.7</v>
      </c>
      <c r="C24" s="90">
        <v>16.600000000000001</v>
      </c>
      <c r="D24" s="90">
        <v>18.899999999999999</v>
      </c>
      <c r="E24" s="91">
        <v>934</v>
      </c>
      <c r="F24" s="90">
        <v>46.4</v>
      </c>
      <c r="G24" s="90">
        <v>42.2</v>
      </c>
      <c r="H24" s="90">
        <v>50.6</v>
      </c>
      <c r="I24" s="91">
        <v>479</v>
      </c>
      <c r="J24" s="90">
        <v>22.1</v>
      </c>
      <c r="K24" s="90">
        <v>19.2</v>
      </c>
      <c r="L24" s="90">
        <v>25</v>
      </c>
      <c r="M24" s="91">
        <v>227</v>
      </c>
      <c r="N24" s="90">
        <v>13</v>
      </c>
      <c r="O24" s="90">
        <v>10.7</v>
      </c>
      <c r="P24" s="90">
        <v>15.2</v>
      </c>
      <c r="Q24" s="91">
        <v>132</v>
      </c>
      <c r="R24" s="90">
        <v>5.7</v>
      </c>
      <c r="S24" s="90">
        <v>4.3</v>
      </c>
      <c r="T24" s="90">
        <v>7.2</v>
      </c>
      <c r="U24" s="91">
        <v>62</v>
      </c>
      <c r="V24" s="90">
        <v>3.2</v>
      </c>
      <c r="W24" s="90">
        <v>2.1</v>
      </c>
      <c r="X24" s="90">
        <v>4.2</v>
      </c>
      <c r="Y24" s="91">
        <v>34</v>
      </c>
    </row>
    <row r="25" spans="1:25" s="9" customFormat="1" ht="12.5">
      <c r="A25" s="89">
        <v>2018</v>
      </c>
      <c r="B25" s="90">
        <v>22.5</v>
      </c>
      <c r="C25" s="90">
        <v>21.2</v>
      </c>
      <c r="D25" s="90">
        <v>23.8</v>
      </c>
      <c r="E25" s="91">
        <v>1187</v>
      </c>
      <c r="F25" s="90">
        <v>62.1</v>
      </c>
      <c r="G25" s="90">
        <v>57.2</v>
      </c>
      <c r="H25" s="90">
        <v>67</v>
      </c>
      <c r="I25" s="91">
        <v>632</v>
      </c>
      <c r="J25" s="90">
        <v>26.8</v>
      </c>
      <c r="K25" s="90">
        <v>23.6</v>
      </c>
      <c r="L25" s="90">
        <v>30</v>
      </c>
      <c r="M25" s="91">
        <v>274</v>
      </c>
      <c r="N25" s="90">
        <v>16.100000000000001</v>
      </c>
      <c r="O25" s="90">
        <v>13.6</v>
      </c>
      <c r="P25" s="90">
        <v>18.5</v>
      </c>
      <c r="Q25" s="91">
        <v>166</v>
      </c>
      <c r="R25" s="90">
        <v>6.9</v>
      </c>
      <c r="S25" s="90">
        <v>5.3</v>
      </c>
      <c r="T25" s="90">
        <v>8.5</v>
      </c>
      <c r="U25" s="91">
        <v>75</v>
      </c>
      <c r="V25" s="90">
        <v>3.6</v>
      </c>
      <c r="W25" s="90">
        <v>2.5</v>
      </c>
      <c r="X25" s="90">
        <v>4.8</v>
      </c>
      <c r="Y25" s="91">
        <v>40</v>
      </c>
    </row>
    <row r="26" spans="1:25" s="9" customFormat="1" ht="12.5">
      <c r="A26" s="89">
        <v>2019</v>
      </c>
      <c r="B26" s="90">
        <v>24.4</v>
      </c>
      <c r="C26" s="90">
        <v>23</v>
      </c>
      <c r="D26" s="90">
        <v>25.7</v>
      </c>
      <c r="E26" s="91">
        <v>1280</v>
      </c>
      <c r="F26" s="90">
        <v>68.5</v>
      </c>
      <c r="G26" s="90">
        <v>63.4</v>
      </c>
      <c r="H26" s="90">
        <v>73.599999999999994</v>
      </c>
      <c r="I26" s="91">
        <v>695</v>
      </c>
      <c r="J26" s="90">
        <v>30.6</v>
      </c>
      <c r="K26" s="90">
        <v>27.1</v>
      </c>
      <c r="L26" s="90">
        <v>34</v>
      </c>
      <c r="M26" s="91">
        <v>312</v>
      </c>
      <c r="N26" s="90">
        <v>14.2</v>
      </c>
      <c r="O26" s="90">
        <v>11.8</v>
      </c>
      <c r="P26" s="90">
        <v>16.5</v>
      </c>
      <c r="Q26" s="91">
        <v>144</v>
      </c>
      <c r="R26" s="90">
        <v>8.1999999999999993</v>
      </c>
      <c r="S26" s="90">
        <v>6.5</v>
      </c>
      <c r="T26" s="90">
        <v>9.9</v>
      </c>
      <c r="U26" s="91">
        <v>90</v>
      </c>
      <c r="V26" s="90">
        <v>3.5</v>
      </c>
      <c r="W26" s="90">
        <v>2.4</v>
      </c>
      <c r="X26" s="90">
        <v>4.5</v>
      </c>
      <c r="Y26" s="91">
        <v>39</v>
      </c>
    </row>
    <row r="27" spans="1:25" s="9" customFormat="1" ht="12.5">
      <c r="A27" s="89">
        <v>2020</v>
      </c>
      <c r="B27" s="90">
        <v>25.2</v>
      </c>
      <c r="C27" s="90">
        <v>23.8</v>
      </c>
      <c r="D27" s="90">
        <v>26.6</v>
      </c>
      <c r="E27" s="91">
        <v>1339</v>
      </c>
      <c r="F27" s="90">
        <v>68.5</v>
      </c>
      <c r="G27" s="90">
        <v>63.4</v>
      </c>
      <c r="H27" s="90">
        <v>73.5</v>
      </c>
      <c r="I27" s="91">
        <v>707</v>
      </c>
      <c r="J27" s="90">
        <v>30.7</v>
      </c>
      <c r="K27" s="90">
        <v>27.3</v>
      </c>
      <c r="L27" s="90">
        <v>34.1</v>
      </c>
      <c r="M27" s="91">
        <v>316</v>
      </c>
      <c r="N27" s="90">
        <v>16.8</v>
      </c>
      <c r="O27" s="90">
        <v>14.3</v>
      </c>
      <c r="P27" s="90">
        <v>19.3</v>
      </c>
      <c r="Q27" s="91">
        <v>172</v>
      </c>
      <c r="R27" s="90">
        <v>9.3000000000000007</v>
      </c>
      <c r="S27" s="90">
        <v>7.5</v>
      </c>
      <c r="T27" s="90">
        <v>11.1</v>
      </c>
      <c r="U27" s="91">
        <v>103</v>
      </c>
      <c r="V27" s="90">
        <v>3.7</v>
      </c>
      <c r="W27" s="90">
        <v>2.6</v>
      </c>
      <c r="X27" s="90">
        <v>4.8</v>
      </c>
      <c r="Y27" s="91">
        <v>41</v>
      </c>
    </row>
    <row r="28" spans="1:25" s="9" customFormat="1" ht="12.75" customHeight="1">
      <c r="A28" s="89">
        <v>2021</v>
      </c>
      <c r="B28" s="90">
        <v>25</v>
      </c>
      <c r="C28" s="90">
        <v>23.7</v>
      </c>
      <c r="D28" s="90">
        <v>26.4</v>
      </c>
      <c r="E28" s="91">
        <v>1330</v>
      </c>
      <c r="F28" s="90">
        <v>64.3</v>
      </c>
      <c r="G28" s="90">
        <v>59.3</v>
      </c>
      <c r="H28" s="90">
        <v>69.2</v>
      </c>
      <c r="I28" s="91">
        <v>658</v>
      </c>
      <c r="J28" s="90">
        <v>34.299999999999997</v>
      </c>
      <c r="K28" s="90">
        <v>30.7</v>
      </c>
      <c r="L28" s="90">
        <v>38</v>
      </c>
      <c r="M28" s="91">
        <v>352</v>
      </c>
      <c r="N28" s="90">
        <v>18.3</v>
      </c>
      <c r="O28" s="90">
        <v>15.7</v>
      </c>
      <c r="P28" s="90">
        <v>20.9</v>
      </c>
      <c r="Q28" s="91">
        <v>190</v>
      </c>
      <c r="R28" s="90">
        <v>7.4</v>
      </c>
      <c r="S28" s="90">
        <v>5.8</v>
      </c>
      <c r="T28" s="90">
        <v>9</v>
      </c>
      <c r="U28" s="91">
        <v>82</v>
      </c>
      <c r="V28" s="90">
        <v>4.2</v>
      </c>
      <c r="W28" s="90">
        <v>3</v>
      </c>
      <c r="X28" s="90">
        <v>5.4</v>
      </c>
      <c r="Y28" s="91">
        <v>48</v>
      </c>
    </row>
    <row r="29" spans="1:25" s="9" customFormat="1" ht="12.75" customHeight="1">
      <c r="A29" s="89">
        <v>2022</v>
      </c>
      <c r="B29" s="90">
        <v>19.8</v>
      </c>
      <c r="C29" s="90">
        <v>18.600000000000001</v>
      </c>
      <c r="D29" s="90">
        <v>21</v>
      </c>
      <c r="E29" s="91">
        <v>1051</v>
      </c>
      <c r="F29" s="90">
        <v>52.4</v>
      </c>
      <c r="G29" s="90">
        <v>47.9</v>
      </c>
      <c r="H29" s="90">
        <v>56.9</v>
      </c>
      <c r="I29" s="91">
        <v>527</v>
      </c>
      <c r="J29" s="90">
        <v>26.7</v>
      </c>
      <c r="K29" s="90">
        <v>23.5</v>
      </c>
      <c r="L29" s="90">
        <v>29.9</v>
      </c>
      <c r="M29" s="91">
        <v>272</v>
      </c>
      <c r="N29" s="90">
        <v>13.3</v>
      </c>
      <c r="O29" s="90">
        <v>11.1</v>
      </c>
      <c r="P29" s="90">
        <v>15.5</v>
      </c>
      <c r="Q29" s="91">
        <v>139</v>
      </c>
      <c r="R29" s="90">
        <v>6.8</v>
      </c>
      <c r="S29" s="90">
        <v>5.3</v>
      </c>
      <c r="T29" s="90">
        <v>8.3000000000000007</v>
      </c>
      <c r="U29" s="91">
        <v>76</v>
      </c>
      <c r="V29" s="90">
        <v>3.3</v>
      </c>
      <c r="W29" s="90">
        <v>2.2999999999999998</v>
      </c>
      <c r="X29" s="90">
        <v>4.4000000000000004</v>
      </c>
      <c r="Y29" s="91">
        <v>37</v>
      </c>
    </row>
    <row r="30" spans="1:25" s="9" customFormat="1" ht="11.25" customHeight="1">
      <c r="A30" s="92"/>
      <c r="B30" s="71"/>
      <c r="C30" s="71"/>
      <c r="D30" s="71"/>
      <c r="E30" s="93"/>
      <c r="F30" s="71"/>
      <c r="G30" s="71"/>
      <c r="H30" s="71"/>
      <c r="I30" s="93"/>
      <c r="J30" s="71"/>
      <c r="K30" s="71"/>
      <c r="L30" s="71"/>
      <c r="M30" s="93"/>
      <c r="N30" s="71"/>
      <c r="O30" s="71"/>
      <c r="P30" s="71"/>
      <c r="Q30" s="93"/>
      <c r="R30" s="71"/>
      <c r="S30" s="71"/>
      <c r="T30" s="71"/>
      <c r="U30" s="93"/>
      <c r="V30" s="71"/>
      <c r="W30" s="71"/>
      <c r="X30" s="71"/>
      <c r="Y30" s="93"/>
    </row>
    <row r="31" spans="1:25" s="9" customFormat="1" ht="11.25" customHeight="1">
      <c r="A31" s="94"/>
      <c r="F31" s="17"/>
    </row>
    <row r="32" spans="1:25" s="9" customFormat="1" ht="13">
      <c r="A32" s="202" t="s">
        <v>3</v>
      </c>
      <c r="B32" s="202"/>
      <c r="C32" s="95"/>
      <c r="D32" s="95"/>
      <c r="E32" s="95"/>
      <c r="F32" s="96"/>
      <c r="G32" s="95"/>
      <c r="H32" s="95"/>
      <c r="I32" s="95"/>
      <c r="J32" s="95"/>
      <c r="K32" s="95"/>
      <c r="L32" s="95"/>
      <c r="M32" s="95"/>
      <c r="N32" s="95"/>
      <c r="O32" s="95"/>
      <c r="P32" s="95"/>
      <c r="Q32" s="95"/>
      <c r="R32" s="95"/>
      <c r="S32" s="95"/>
      <c r="T32" s="95"/>
      <c r="U32" s="95"/>
      <c r="V32" s="95"/>
    </row>
    <row r="33" spans="1:22" s="9" customFormat="1" ht="12.5">
      <c r="A33" s="203" t="s">
        <v>88</v>
      </c>
      <c r="B33" s="203"/>
      <c r="C33" s="203"/>
      <c r="D33" s="203"/>
      <c r="E33" s="203"/>
      <c r="F33" s="203"/>
      <c r="G33" s="203"/>
      <c r="H33" s="203"/>
      <c r="I33" s="203"/>
      <c r="J33" s="203"/>
      <c r="K33" s="203"/>
      <c r="L33" s="203"/>
      <c r="M33" s="203"/>
      <c r="N33" s="203"/>
      <c r="O33" s="203"/>
      <c r="P33" s="98"/>
      <c r="Q33" s="99"/>
      <c r="R33" s="98"/>
      <c r="S33" s="98"/>
      <c r="T33" s="98"/>
      <c r="U33" s="98"/>
      <c r="V33" s="98"/>
    </row>
    <row r="34" spans="1:22" s="9" customFormat="1" ht="12.5">
      <c r="A34" s="204" t="s">
        <v>89</v>
      </c>
      <c r="B34" s="204"/>
      <c r="C34" s="204"/>
      <c r="D34" s="204"/>
      <c r="E34" s="204"/>
      <c r="F34" s="204"/>
      <c r="G34" s="204"/>
      <c r="H34" s="204"/>
      <c r="I34" s="204"/>
      <c r="J34" s="204"/>
      <c r="K34" s="95"/>
      <c r="L34" s="95"/>
      <c r="M34" s="95"/>
      <c r="N34" s="95"/>
      <c r="O34" s="95"/>
      <c r="P34" s="95"/>
      <c r="Q34" s="95"/>
      <c r="R34" s="95"/>
      <c r="S34" s="95"/>
      <c r="T34" s="95"/>
      <c r="U34" s="95"/>
      <c r="V34" s="95"/>
    </row>
    <row r="35" spans="1:22" s="9" customFormat="1" ht="12.5">
      <c r="A35" s="147" t="s">
        <v>90</v>
      </c>
      <c r="B35" s="147"/>
      <c r="C35" s="147"/>
      <c r="D35" s="147"/>
      <c r="E35" s="147"/>
      <c r="F35" s="147"/>
      <c r="G35" s="147"/>
      <c r="H35" s="98"/>
      <c r="I35" s="98"/>
      <c r="J35" s="98"/>
      <c r="K35" s="95"/>
      <c r="L35" s="95"/>
      <c r="M35" s="95"/>
      <c r="N35" s="95"/>
      <c r="O35" s="95"/>
      <c r="P35" s="95"/>
      <c r="Q35" s="95"/>
      <c r="R35" s="95"/>
      <c r="S35" s="95"/>
      <c r="T35" s="95"/>
      <c r="U35" s="95"/>
      <c r="V35" s="95"/>
    </row>
    <row r="36" spans="1:22" s="9" customFormat="1" ht="12.5">
      <c r="A36" s="190" t="s">
        <v>91</v>
      </c>
      <c r="B36" s="190"/>
      <c r="C36" s="190"/>
      <c r="D36" s="190"/>
      <c r="E36" s="190"/>
      <c r="F36" s="190"/>
      <c r="G36" s="190"/>
      <c r="H36" s="190"/>
      <c r="I36" s="98"/>
      <c r="J36" s="98"/>
      <c r="K36" s="95"/>
      <c r="L36" s="95"/>
      <c r="M36" s="95"/>
      <c r="N36" s="95"/>
      <c r="O36" s="95"/>
      <c r="P36" s="95"/>
      <c r="Q36" s="95"/>
      <c r="R36" s="95"/>
      <c r="S36" s="95"/>
      <c r="T36" s="95"/>
      <c r="U36" s="95"/>
      <c r="V36" s="95"/>
    </row>
    <row r="37" spans="1:22" s="9" customFormat="1" ht="12.5">
      <c r="A37" s="191" t="s">
        <v>318</v>
      </c>
      <c r="B37" s="191"/>
      <c r="C37" s="191"/>
      <c r="D37" s="191"/>
      <c r="E37" s="191"/>
      <c r="F37" s="191"/>
      <c r="G37" s="191"/>
      <c r="H37" s="191"/>
      <c r="I37" s="191"/>
      <c r="J37" s="191"/>
      <c r="K37" s="191"/>
      <c r="L37" s="191"/>
      <c r="M37" s="191"/>
      <c r="N37" s="191"/>
      <c r="O37" s="191"/>
      <c r="P37" s="95"/>
      <c r="Q37" s="95"/>
      <c r="R37" s="95"/>
      <c r="S37" s="95"/>
      <c r="T37" s="95"/>
      <c r="U37" s="95"/>
      <c r="V37" s="95"/>
    </row>
    <row r="38" spans="1:22" s="9" customFormat="1" ht="12.5">
      <c r="A38" s="191"/>
      <c r="B38" s="191"/>
      <c r="C38" s="191"/>
      <c r="D38" s="191"/>
      <c r="E38" s="191"/>
      <c r="F38" s="191"/>
      <c r="G38" s="191"/>
      <c r="H38" s="191"/>
      <c r="I38" s="191"/>
      <c r="J38" s="191"/>
      <c r="K38" s="191"/>
      <c r="L38" s="191"/>
      <c r="M38" s="191"/>
      <c r="N38" s="191"/>
      <c r="O38" s="191"/>
      <c r="P38" s="95"/>
      <c r="Q38" s="95"/>
      <c r="R38" s="95"/>
      <c r="S38" s="95"/>
      <c r="T38" s="95"/>
      <c r="U38" s="95"/>
      <c r="V38" s="95"/>
    </row>
    <row r="39" spans="1:22" s="9" customFormat="1" ht="12.5">
      <c r="A39" s="100"/>
      <c r="B39" s="100"/>
      <c r="C39" s="100"/>
      <c r="D39" s="100"/>
      <c r="E39" s="100"/>
      <c r="F39" s="100"/>
      <c r="G39" s="100"/>
      <c r="H39" s="100"/>
      <c r="I39" s="100"/>
      <c r="J39" s="100"/>
      <c r="K39" s="100"/>
      <c r="L39" s="100"/>
      <c r="M39" s="100"/>
      <c r="N39" s="100"/>
      <c r="O39" s="100"/>
      <c r="P39" s="95"/>
      <c r="Q39" s="95"/>
      <c r="R39" s="95"/>
      <c r="S39" s="95"/>
      <c r="T39" s="95"/>
      <c r="U39" s="95"/>
      <c r="V39" s="95"/>
    </row>
    <row r="40" spans="1:22" s="9" customFormat="1" ht="12.5">
      <c r="A40" s="179" t="s">
        <v>39</v>
      </c>
      <c r="B40" s="179"/>
      <c r="C40" s="98"/>
      <c r="D40" s="98"/>
      <c r="E40" s="98"/>
      <c r="F40" s="98"/>
      <c r="G40" s="98"/>
      <c r="H40" s="98"/>
      <c r="I40" s="98"/>
      <c r="J40" s="98"/>
      <c r="K40" s="95"/>
      <c r="L40" s="95"/>
      <c r="M40" s="95"/>
      <c r="N40" s="95"/>
      <c r="O40" s="95"/>
      <c r="P40" s="95"/>
      <c r="Q40" s="95"/>
      <c r="R40" s="95"/>
      <c r="S40" s="95"/>
      <c r="T40" s="95"/>
      <c r="U40" s="95"/>
      <c r="V40" s="95"/>
    </row>
    <row r="41" spans="1:22" s="9" customFormat="1" ht="12.5">
      <c r="F41" s="17"/>
    </row>
    <row r="42" spans="1:22" s="9" customFormat="1" ht="12.5">
      <c r="F42" s="17"/>
    </row>
    <row r="43" spans="1:22">
      <c r="F43" s="101"/>
    </row>
    <row r="44" spans="1:22">
      <c r="F44" s="101"/>
    </row>
    <row r="45" spans="1:22">
      <c r="F45" s="101"/>
    </row>
    <row r="46" spans="1:22">
      <c r="F46" s="101"/>
    </row>
    <row r="47" spans="1:22">
      <c r="F47" s="101"/>
    </row>
    <row r="48" spans="1:22">
      <c r="F48" s="101"/>
    </row>
    <row r="49" spans="6:6">
      <c r="F49" s="101"/>
    </row>
    <row r="50" spans="6:6">
      <c r="F50" s="101"/>
    </row>
    <row r="51" spans="6:6">
      <c r="F51" s="101"/>
    </row>
    <row r="52" spans="6:6">
      <c r="F52" s="101"/>
    </row>
    <row r="53" spans="6:6">
      <c r="F53" s="101"/>
    </row>
    <row r="54" spans="6:6">
      <c r="F54" s="101"/>
    </row>
    <row r="55" spans="6:6">
      <c r="F55" s="101"/>
    </row>
    <row r="56" spans="6:6">
      <c r="F56" s="101"/>
    </row>
    <row r="57" spans="6:6">
      <c r="F57" s="101"/>
    </row>
    <row r="58" spans="6:6">
      <c r="F58" s="101"/>
    </row>
    <row r="59" spans="6:6">
      <c r="F59" s="101"/>
    </row>
    <row r="60" spans="6:6">
      <c r="F60" s="101"/>
    </row>
    <row r="61" spans="6:6">
      <c r="F61" s="101"/>
    </row>
  </sheetData>
  <mergeCells count="15">
    <mergeCell ref="R4:U4"/>
    <mergeCell ref="V4:Y4"/>
    <mergeCell ref="A32:B32"/>
    <mergeCell ref="A33:O33"/>
    <mergeCell ref="A34:J34"/>
    <mergeCell ref="P1:Q1"/>
    <mergeCell ref="A36:H36"/>
    <mergeCell ref="A40:B40"/>
    <mergeCell ref="A37:O38"/>
    <mergeCell ref="A3:A5"/>
    <mergeCell ref="B4:E4"/>
    <mergeCell ref="F4:I4"/>
    <mergeCell ref="J4:M4"/>
    <mergeCell ref="N4:Q4"/>
    <mergeCell ref="A1:N1"/>
  </mergeCells>
  <hyperlinks>
    <hyperlink ref="A36" r:id="rId1" display="https://www.nrscotland.gov.uk/statistics-and-data/statistics/statistics-by-theme/vital-events/deaths/age-standardised-death-rates-calculated-using-the-esp" xr:uid="{0E1B9959-2F1C-4414-A69C-CCC157573E70}"/>
    <hyperlink ref="P1" location="Contents!A1" display="back to contents" xr:uid="{1DC52DDB-96E4-437D-B666-11CD04360FE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59FBA-3418-4AFB-98AC-9F2070BFBAC9}">
  <dimension ref="A1:AU42"/>
  <sheetViews>
    <sheetView workbookViewId="0">
      <selection sqref="A1:N1"/>
    </sheetView>
  </sheetViews>
  <sheetFormatPr defaultColWidth="8.7265625" defaultRowHeight="12.5"/>
  <cols>
    <col min="1" max="1" width="19.1796875" style="9" customWidth="1"/>
    <col min="2" max="9" width="10.453125" style="9" customWidth="1"/>
    <col min="10" max="46" width="8.81640625" style="9" customWidth="1"/>
    <col min="47" max="47" width="2.7265625" style="9" customWidth="1"/>
    <col min="48" max="16384" width="8.7265625" style="9"/>
  </cols>
  <sheetData>
    <row r="1" spans="1:47" ht="15" customHeight="1">
      <c r="A1" s="200" t="s">
        <v>325</v>
      </c>
      <c r="B1" s="200"/>
      <c r="C1" s="200"/>
      <c r="D1" s="200"/>
      <c r="E1" s="200"/>
      <c r="F1" s="200"/>
      <c r="G1" s="200"/>
      <c r="H1" s="200"/>
      <c r="I1" s="200"/>
      <c r="J1" s="200"/>
      <c r="K1" s="200"/>
      <c r="L1" s="200"/>
      <c r="M1" s="200"/>
      <c r="N1" s="200"/>
      <c r="O1" s="172"/>
      <c r="P1" s="189" t="s">
        <v>77</v>
      </c>
      <c r="Q1" s="189"/>
      <c r="R1" s="151"/>
      <c r="S1" s="151"/>
      <c r="U1" s="80"/>
      <c r="V1" s="80"/>
      <c r="W1" s="80"/>
      <c r="X1" s="80"/>
      <c r="Y1" s="80"/>
      <c r="Z1" s="80"/>
      <c r="AA1" s="80"/>
      <c r="AB1" s="80"/>
      <c r="AC1" s="80"/>
      <c r="AD1" s="80"/>
      <c r="AE1" s="80"/>
      <c r="AF1" s="80"/>
      <c r="AG1" s="80"/>
      <c r="AH1" s="80"/>
      <c r="AI1" s="80"/>
      <c r="AJ1" s="80"/>
      <c r="AK1" s="80"/>
      <c r="AL1" s="80"/>
      <c r="AM1" s="80"/>
      <c r="AN1" s="80"/>
      <c r="AO1" s="80"/>
      <c r="AP1" s="80"/>
      <c r="AQ1" s="80"/>
      <c r="AR1" s="211"/>
      <c r="AS1" s="211"/>
      <c r="AT1" s="80"/>
      <c r="AU1" s="81"/>
    </row>
    <row r="2" spans="1:47">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row>
    <row r="3" spans="1:47" ht="13">
      <c r="A3" s="192" t="s">
        <v>235</v>
      </c>
      <c r="B3" s="82"/>
      <c r="C3" s="82"/>
      <c r="D3" s="82"/>
      <c r="E3" s="83"/>
      <c r="F3" s="84"/>
      <c r="G3" s="82"/>
      <c r="H3" s="82"/>
      <c r="I3" s="83"/>
      <c r="J3" s="84"/>
      <c r="K3" s="82"/>
      <c r="L3" s="82"/>
      <c r="M3" s="83"/>
      <c r="N3" s="84"/>
      <c r="O3" s="82"/>
      <c r="P3" s="82"/>
      <c r="Q3" s="83"/>
      <c r="R3" s="84"/>
      <c r="S3" s="82"/>
      <c r="T3" s="82"/>
      <c r="U3" s="83"/>
      <c r="V3" s="84"/>
      <c r="W3" s="82"/>
      <c r="X3" s="82"/>
      <c r="Y3" s="83"/>
      <c r="Z3" s="84"/>
      <c r="AA3" s="82"/>
      <c r="AB3" s="82"/>
      <c r="AC3" s="83"/>
      <c r="AD3" s="84"/>
      <c r="AE3" s="82"/>
      <c r="AF3" s="82"/>
      <c r="AG3" s="83"/>
      <c r="AH3" s="84"/>
      <c r="AI3" s="82"/>
      <c r="AJ3" s="82"/>
      <c r="AK3" s="83"/>
      <c r="AL3" s="84"/>
      <c r="AM3" s="82"/>
      <c r="AN3" s="82"/>
      <c r="AO3" s="83"/>
      <c r="AP3" s="84"/>
      <c r="AQ3" s="82"/>
      <c r="AR3" s="82"/>
      <c r="AS3" s="83"/>
      <c r="AT3" s="102"/>
    </row>
    <row r="4" spans="1:47" ht="13">
      <c r="A4" s="193"/>
      <c r="B4" s="195" t="s">
        <v>78</v>
      </c>
      <c r="C4" s="195"/>
      <c r="D4" s="195"/>
      <c r="E4" s="196"/>
      <c r="F4" s="197" t="s">
        <v>92</v>
      </c>
      <c r="G4" s="198"/>
      <c r="H4" s="198"/>
      <c r="I4" s="199"/>
      <c r="J4" s="197" t="s">
        <v>93</v>
      </c>
      <c r="K4" s="198"/>
      <c r="L4" s="198"/>
      <c r="M4" s="199"/>
      <c r="N4" s="197" t="s">
        <v>94</v>
      </c>
      <c r="O4" s="198"/>
      <c r="P4" s="198"/>
      <c r="Q4" s="199"/>
      <c r="R4" s="197" t="s">
        <v>95</v>
      </c>
      <c r="S4" s="198"/>
      <c r="T4" s="198"/>
      <c r="U4" s="199"/>
      <c r="V4" s="197" t="s">
        <v>96</v>
      </c>
      <c r="W4" s="198"/>
      <c r="X4" s="198"/>
      <c r="Y4" s="199"/>
      <c r="Z4" s="197" t="s">
        <v>97</v>
      </c>
      <c r="AA4" s="198"/>
      <c r="AB4" s="198"/>
      <c r="AC4" s="199"/>
      <c r="AD4" s="197" t="s">
        <v>98</v>
      </c>
      <c r="AE4" s="198"/>
      <c r="AF4" s="198"/>
      <c r="AG4" s="199"/>
      <c r="AH4" s="197" t="s">
        <v>99</v>
      </c>
      <c r="AI4" s="198"/>
      <c r="AJ4" s="198"/>
      <c r="AK4" s="199"/>
      <c r="AL4" s="197" t="s">
        <v>100</v>
      </c>
      <c r="AM4" s="198"/>
      <c r="AN4" s="198"/>
      <c r="AO4" s="199"/>
      <c r="AP4" s="201" t="s">
        <v>101</v>
      </c>
      <c r="AQ4" s="195"/>
      <c r="AR4" s="195"/>
      <c r="AS4" s="196"/>
      <c r="AT4" s="103"/>
    </row>
    <row r="5" spans="1:47" ht="13">
      <c r="A5" s="193"/>
      <c r="B5" s="209" t="s">
        <v>84</v>
      </c>
      <c r="C5" s="205" t="s">
        <v>85</v>
      </c>
      <c r="D5" s="205" t="s">
        <v>86</v>
      </c>
      <c r="E5" s="207" t="s">
        <v>87</v>
      </c>
      <c r="F5" s="209" t="s">
        <v>84</v>
      </c>
      <c r="G5" s="205" t="s">
        <v>85</v>
      </c>
      <c r="H5" s="205" t="s">
        <v>86</v>
      </c>
      <c r="I5" s="207" t="s">
        <v>87</v>
      </c>
      <c r="J5" s="209" t="s">
        <v>84</v>
      </c>
      <c r="K5" s="205" t="s">
        <v>85</v>
      </c>
      <c r="L5" s="205" t="s">
        <v>86</v>
      </c>
      <c r="M5" s="207" t="s">
        <v>87</v>
      </c>
      <c r="N5" s="209" t="s">
        <v>84</v>
      </c>
      <c r="O5" s="205" t="s">
        <v>85</v>
      </c>
      <c r="P5" s="205" t="s">
        <v>86</v>
      </c>
      <c r="Q5" s="207" t="s">
        <v>87</v>
      </c>
      <c r="R5" s="209" t="s">
        <v>84</v>
      </c>
      <c r="S5" s="205" t="s">
        <v>85</v>
      </c>
      <c r="T5" s="205" t="s">
        <v>86</v>
      </c>
      <c r="U5" s="207" t="s">
        <v>87</v>
      </c>
      <c r="V5" s="209" t="s">
        <v>84</v>
      </c>
      <c r="W5" s="205" t="s">
        <v>85</v>
      </c>
      <c r="X5" s="205" t="s">
        <v>86</v>
      </c>
      <c r="Y5" s="207" t="s">
        <v>87</v>
      </c>
      <c r="Z5" s="209" t="s">
        <v>84</v>
      </c>
      <c r="AA5" s="205" t="s">
        <v>85</v>
      </c>
      <c r="AB5" s="205" t="s">
        <v>86</v>
      </c>
      <c r="AC5" s="207" t="s">
        <v>87</v>
      </c>
      <c r="AD5" s="209" t="s">
        <v>84</v>
      </c>
      <c r="AE5" s="205" t="s">
        <v>85</v>
      </c>
      <c r="AF5" s="205" t="s">
        <v>86</v>
      </c>
      <c r="AG5" s="207" t="s">
        <v>87</v>
      </c>
      <c r="AH5" s="209" t="s">
        <v>84</v>
      </c>
      <c r="AI5" s="205" t="s">
        <v>85</v>
      </c>
      <c r="AJ5" s="205" t="s">
        <v>86</v>
      </c>
      <c r="AK5" s="207" t="s">
        <v>87</v>
      </c>
      <c r="AL5" s="209" t="s">
        <v>84</v>
      </c>
      <c r="AM5" s="205" t="s">
        <v>85</v>
      </c>
      <c r="AN5" s="205" t="s">
        <v>86</v>
      </c>
      <c r="AO5" s="207" t="s">
        <v>87</v>
      </c>
      <c r="AP5" s="209" t="s">
        <v>84</v>
      </c>
      <c r="AQ5" s="205" t="s">
        <v>85</v>
      </c>
      <c r="AR5" s="205" t="s">
        <v>86</v>
      </c>
      <c r="AS5" s="207" t="s">
        <v>87</v>
      </c>
      <c r="AT5" s="103"/>
    </row>
    <row r="6" spans="1:47" ht="13">
      <c r="A6" s="194"/>
      <c r="B6" s="210"/>
      <c r="C6" s="206"/>
      <c r="D6" s="206"/>
      <c r="E6" s="208"/>
      <c r="F6" s="210"/>
      <c r="G6" s="206"/>
      <c r="H6" s="206"/>
      <c r="I6" s="208"/>
      <c r="J6" s="210"/>
      <c r="K6" s="206"/>
      <c r="L6" s="206"/>
      <c r="M6" s="208"/>
      <c r="N6" s="210"/>
      <c r="O6" s="206"/>
      <c r="P6" s="206"/>
      <c r="Q6" s="208"/>
      <c r="R6" s="210"/>
      <c r="S6" s="206"/>
      <c r="T6" s="206"/>
      <c r="U6" s="208"/>
      <c r="V6" s="210"/>
      <c r="W6" s="206"/>
      <c r="X6" s="206"/>
      <c r="Y6" s="208"/>
      <c r="Z6" s="210"/>
      <c r="AA6" s="206"/>
      <c r="AB6" s="206"/>
      <c r="AC6" s="208"/>
      <c r="AD6" s="210"/>
      <c r="AE6" s="206"/>
      <c r="AF6" s="206"/>
      <c r="AG6" s="208"/>
      <c r="AH6" s="210"/>
      <c r="AI6" s="206"/>
      <c r="AJ6" s="206"/>
      <c r="AK6" s="208"/>
      <c r="AL6" s="210"/>
      <c r="AM6" s="206"/>
      <c r="AN6" s="206"/>
      <c r="AO6" s="208"/>
      <c r="AP6" s="210"/>
      <c r="AQ6" s="206"/>
      <c r="AR6" s="206"/>
      <c r="AS6" s="208"/>
      <c r="AT6" s="103"/>
    </row>
    <row r="7" spans="1:47">
      <c r="A7" s="85"/>
      <c r="E7" s="86"/>
      <c r="I7" s="86"/>
      <c r="J7" s="87"/>
      <c r="K7" s="87"/>
      <c r="L7" s="87"/>
      <c r="M7" s="88"/>
      <c r="Q7" s="86"/>
      <c r="U7" s="86"/>
      <c r="Y7" s="86"/>
      <c r="AC7" s="86"/>
      <c r="AG7" s="86"/>
      <c r="AK7" s="86"/>
      <c r="AO7" s="86"/>
      <c r="AS7" s="86"/>
    </row>
    <row r="8" spans="1:47">
      <c r="A8" s="85"/>
      <c r="E8" s="85"/>
      <c r="I8" s="85"/>
      <c r="M8" s="85"/>
      <c r="Q8" s="85"/>
      <c r="U8" s="85"/>
      <c r="Y8" s="85"/>
      <c r="AC8" s="85"/>
      <c r="AG8" s="85"/>
      <c r="AK8" s="85"/>
      <c r="AO8" s="85"/>
      <c r="AS8" s="85"/>
    </row>
    <row r="9" spans="1:47">
      <c r="A9" s="89">
        <v>2001</v>
      </c>
      <c r="B9" s="90">
        <v>6.2</v>
      </c>
      <c r="C9" s="90">
        <v>5.5</v>
      </c>
      <c r="D9" s="90">
        <v>6.8</v>
      </c>
      <c r="E9" s="104">
        <v>333</v>
      </c>
      <c r="F9" s="90">
        <v>20</v>
      </c>
      <c r="G9" s="90">
        <v>16.3</v>
      </c>
      <c r="H9" s="90">
        <v>23.7</v>
      </c>
      <c r="I9" s="91">
        <v>114</v>
      </c>
      <c r="J9" s="90">
        <v>13</v>
      </c>
      <c r="K9" s="90">
        <v>10</v>
      </c>
      <c r="L9" s="90">
        <v>16.100000000000001</v>
      </c>
      <c r="M9" s="91">
        <v>71</v>
      </c>
      <c r="N9" s="90">
        <v>8.1</v>
      </c>
      <c r="O9" s="90">
        <v>5.8</v>
      </c>
      <c r="P9" s="90">
        <v>10.5</v>
      </c>
      <c r="Q9" s="91">
        <v>45</v>
      </c>
      <c r="R9" s="90">
        <v>6.1</v>
      </c>
      <c r="S9" s="90">
        <v>4</v>
      </c>
      <c r="T9" s="90">
        <v>8.1999999999999993</v>
      </c>
      <c r="U9" s="91">
        <v>33</v>
      </c>
      <c r="V9" s="90">
        <v>4</v>
      </c>
      <c r="W9" s="90">
        <v>2.2999999999999998</v>
      </c>
      <c r="X9" s="90">
        <v>5.7</v>
      </c>
      <c r="Y9" s="91">
        <v>21</v>
      </c>
      <c r="Z9" s="90">
        <v>2.2000000000000002</v>
      </c>
      <c r="AA9" s="90">
        <v>0.9</v>
      </c>
      <c r="AB9" s="90">
        <v>3.5</v>
      </c>
      <c r="AC9" s="91">
        <v>11</v>
      </c>
      <c r="AD9" s="90">
        <v>2.2999999999999998</v>
      </c>
      <c r="AE9" s="90">
        <v>1</v>
      </c>
      <c r="AF9" s="90">
        <v>3.5</v>
      </c>
      <c r="AG9" s="91">
        <v>12</v>
      </c>
      <c r="AH9" s="90">
        <v>1.9</v>
      </c>
      <c r="AI9" s="90">
        <v>0.7</v>
      </c>
      <c r="AJ9" s="90">
        <v>3.1</v>
      </c>
      <c r="AK9" s="91">
        <v>10</v>
      </c>
      <c r="AL9" s="105" t="s">
        <v>30</v>
      </c>
      <c r="AM9" s="105" t="s">
        <v>30</v>
      </c>
      <c r="AN9" s="105" t="s">
        <v>30</v>
      </c>
      <c r="AO9" s="91">
        <v>8</v>
      </c>
      <c r="AP9" s="105" t="s">
        <v>30</v>
      </c>
      <c r="AQ9" s="105" t="s">
        <v>30</v>
      </c>
      <c r="AR9" s="105" t="s">
        <v>30</v>
      </c>
      <c r="AS9" s="91">
        <v>8</v>
      </c>
      <c r="AT9" s="106"/>
    </row>
    <row r="10" spans="1:47">
      <c r="A10" s="89">
        <v>2002</v>
      </c>
      <c r="B10" s="90">
        <v>7.1</v>
      </c>
      <c r="C10" s="90">
        <v>6.4</v>
      </c>
      <c r="D10" s="90">
        <v>7.8</v>
      </c>
      <c r="E10" s="104">
        <v>382</v>
      </c>
      <c r="F10" s="90">
        <v>25.8</v>
      </c>
      <c r="G10" s="90">
        <v>21.6</v>
      </c>
      <c r="H10" s="90">
        <v>30</v>
      </c>
      <c r="I10" s="91">
        <v>145</v>
      </c>
      <c r="J10" s="90">
        <v>10.6</v>
      </c>
      <c r="K10" s="90">
        <v>7.9</v>
      </c>
      <c r="L10" s="90">
        <v>13.4</v>
      </c>
      <c r="M10" s="91">
        <v>58</v>
      </c>
      <c r="N10" s="90">
        <v>10.6</v>
      </c>
      <c r="O10" s="90">
        <v>7.8</v>
      </c>
      <c r="P10" s="90">
        <v>13.3</v>
      </c>
      <c r="Q10" s="91">
        <v>58</v>
      </c>
      <c r="R10" s="90">
        <v>5.5</v>
      </c>
      <c r="S10" s="90">
        <v>3.5</v>
      </c>
      <c r="T10" s="90">
        <v>7.5</v>
      </c>
      <c r="U10" s="91">
        <v>30</v>
      </c>
      <c r="V10" s="90">
        <v>4.8</v>
      </c>
      <c r="W10" s="90">
        <v>2.9</v>
      </c>
      <c r="X10" s="90">
        <v>6.7</v>
      </c>
      <c r="Y10" s="91">
        <v>25</v>
      </c>
      <c r="Z10" s="90">
        <v>4.4000000000000004</v>
      </c>
      <c r="AA10" s="90">
        <v>2.6</v>
      </c>
      <c r="AB10" s="90">
        <v>6.2</v>
      </c>
      <c r="AC10" s="91">
        <v>23</v>
      </c>
      <c r="AD10" s="90">
        <v>3.4</v>
      </c>
      <c r="AE10" s="90">
        <v>1.8</v>
      </c>
      <c r="AF10" s="90">
        <v>5</v>
      </c>
      <c r="AG10" s="91">
        <v>18</v>
      </c>
      <c r="AH10" s="90">
        <v>2</v>
      </c>
      <c r="AI10" s="90">
        <v>0.8</v>
      </c>
      <c r="AJ10" s="90">
        <v>3.3</v>
      </c>
      <c r="AK10" s="91">
        <v>10</v>
      </c>
      <c r="AL10" s="105" t="s">
        <v>30</v>
      </c>
      <c r="AM10" s="105" t="s">
        <v>30</v>
      </c>
      <c r="AN10" s="105" t="s">
        <v>30</v>
      </c>
      <c r="AO10" s="91">
        <v>8</v>
      </c>
      <c r="AP10" s="105" t="s">
        <v>30</v>
      </c>
      <c r="AQ10" s="105" t="s">
        <v>30</v>
      </c>
      <c r="AR10" s="105" t="s">
        <v>30</v>
      </c>
      <c r="AS10" s="91">
        <v>7</v>
      </c>
      <c r="AT10" s="106"/>
    </row>
    <row r="11" spans="1:47">
      <c r="A11" s="89">
        <v>2003</v>
      </c>
      <c r="B11" s="90">
        <v>5.9</v>
      </c>
      <c r="C11" s="90">
        <v>5.3</v>
      </c>
      <c r="D11" s="90">
        <v>6.6</v>
      </c>
      <c r="E11" s="104">
        <v>319</v>
      </c>
      <c r="F11" s="90">
        <v>20.3</v>
      </c>
      <c r="G11" s="90">
        <v>16.600000000000001</v>
      </c>
      <c r="H11" s="90">
        <v>24.1</v>
      </c>
      <c r="I11" s="91">
        <v>113</v>
      </c>
      <c r="J11" s="90">
        <v>9.8000000000000007</v>
      </c>
      <c r="K11" s="90">
        <v>7.2</v>
      </c>
      <c r="L11" s="90">
        <v>12.5</v>
      </c>
      <c r="M11" s="91">
        <v>53</v>
      </c>
      <c r="N11" s="90">
        <v>8.4</v>
      </c>
      <c r="O11" s="90">
        <v>6</v>
      </c>
      <c r="P11" s="90">
        <v>10.8</v>
      </c>
      <c r="Q11" s="91">
        <v>46</v>
      </c>
      <c r="R11" s="90">
        <v>4</v>
      </c>
      <c r="S11" s="90">
        <v>2.2999999999999998</v>
      </c>
      <c r="T11" s="90">
        <v>5.7</v>
      </c>
      <c r="U11" s="91">
        <v>22</v>
      </c>
      <c r="V11" s="90">
        <v>5.0999999999999996</v>
      </c>
      <c r="W11" s="90">
        <v>3.2</v>
      </c>
      <c r="X11" s="90">
        <v>7.1</v>
      </c>
      <c r="Y11" s="91">
        <v>27</v>
      </c>
      <c r="Z11" s="90">
        <v>3.4</v>
      </c>
      <c r="AA11" s="90">
        <v>1.8</v>
      </c>
      <c r="AB11" s="90">
        <v>5</v>
      </c>
      <c r="AC11" s="91">
        <v>18</v>
      </c>
      <c r="AD11" s="90">
        <v>2.4</v>
      </c>
      <c r="AE11" s="90">
        <v>1.1000000000000001</v>
      </c>
      <c r="AF11" s="90">
        <v>3.7</v>
      </c>
      <c r="AG11" s="91">
        <v>13</v>
      </c>
      <c r="AH11" s="90">
        <v>2.1</v>
      </c>
      <c r="AI11" s="90">
        <v>0.8</v>
      </c>
      <c r="AJ11" s="90">
        <v>3.3</v>
      </c>
      <c r="AK11" s="91">
        <v>11</v>
      </c>
      <c r="AL11" s="105" t="s">
        <v>30</v>
      </c>
      <c r="AM11" s="105" t="s">
        <v>30</v>
      </c>
      <c r="AN11" s="105" t="s">
        <v>30</v>
      </c>
      <c r="AO11" s="91">
        <v>9</v>
      </c>
      <c r="AP11" s="105" t="s">
        <v>30</v>
      </c>
      <c r="AQ11" s="105" t="s">
        <v>30</v>
      </c>
      <c r="AR11" s="105" t="s">
        <v>30</v>
      </c>
      <c r="AS11" s="91">
        <v>7</v>
      </c>
      <c r="AT11" s="106"/>
    </row>
    <row r="12" spans="1:47">
      <c r="A12" s="89">
        <v>2004</v>
      </c>
      <c r="B12" s="90">
        <v>6.7</v>
      </c>
      <c r="C12" s="90">
        <v>6</v>
      </c>
      <c r="D12" s="90">
        <v>7.4</v>
      </c>
      <c r="E12" s="104">
        <v>356</v>
      </c>
      <c r="F12" s="90">
        <v>22.5</v>
      </c>
      <c r="G12" s="90">
        <v>18.399999999999999</v>
      </c>
      <c r="H12" s="90">
        <v>26.5</v>
      </c>
      <c r="I12" s="91">
        <v>121</v>
      </c>
      <c r="J12" s="90">
        <v>12.1</v>
      </c>
      <c r="K12" s="90">
        <v>9.1999999999999993</v>
      </c>
      <c r="L12" s="90">
        <v>15</v>
      </c>
      <c r="M12" s="91">
        <v>66</v>
      </c>
      <c r="N12" s="90">
        <v>8.9</v>
      </c>
      <c r="O12" s="90">
        <v>6.3</v>
      </c>
      <c r="P12" s="90">
        <v>11.4</v>
      </c>
      <c r="Q12" s="91">
        <v>47</v>
      </c>
      <c r="R12" s="90">
        <v>6.6</v>
      </c>
      <c r="S12" s="90">
        <v>4.5</v>
      </c>
      <c r="T12" s="90">
        <v>8.8000000000000007</v>
      </c>
      <c r="U12" s="91">
        <v>36</v>
      </c>
      <c r="V12" s="90">
        <v>5.2</v>
      </c>
      <c r="W12" s="90">
        <v>3.2</v>
      </c>
      <c r="X12" s="90">
        <v>7.2</v>
      </c>
      <c r="Y12" s="91">
        <v>27</v>
      </c>
      <c r="Z12" s="90">
        <v>3.4</v>
      </c>
      <c r="AA12" s="90">
        <v>1.8</v>
      </c>
      <c r="AB12" s="90">
        <v>5</v>
      </c>
      <c r="AC12" s="91">
        <v>17</v>
      </c>
      <c r="AD12" s="90">
        <v>3.1</v>
      </c>
      <c r="AE12" s="90">
        <v>1.5</v>
      </c>
      <c r="AF12" s="90">
        <v>4.5999999999999996</v>
      </c>
      <c r="AG12" s="91">
        <v>15</v>
      </c>
      <c r="AH12" s="90">
        <v>2.6</v>
      </c>
      <c r="AI12" s="90">
        <v>1.2</v>
      </c>
      <c r="AJ12" s="90">
        <v>4</v>
      </c>
      <c r="AK12" s="91">
        <v>14</v>
      </c>
      <c r="AL12" s="105" t="s">
        <v>30</v>
      </c>
      <c r="AM12" s="105" t="s">
        <v>30</v>
      </c>
      <c r="AN12" s="105" t="s">
        <v>30</v>
      </c>
      <c r="AO12" s="91">
        <v>4</v>
      </c>
      <c r="AP12" s="105" t="s">
        <v>30</v>
      </c>
      <c r="AQ12" s="105" t="s">
        <v>30</v>
      </c>
      <c r="AR12" s="105" t="s">
        <v>30</v>
      </c>
      <c r="AS12" s="91">
        <v>9</v>
      </c>
      <c r="AT12" s="106"/>
    </row>
    <row r="13" spans="1:47">
      <c r="A13" s="89">
        <v>2005</v>
      </c>
      <c r="B13" s="90">
        <v>6.3</v>
      </c>
      <c r="C13" s="90">
        <v>5.6</v>
      </c>
      <c r="D13" s="90">
        <v>7</v>
      </c>
      <c r="E13" s="104">
        <v>336</v>
      </c>
      <c r="F13" s="90">
        <v>20.100000000000001</v>
      </c>
      <c r="G13" s="90">
        <v>16.3</v>
      </c>
      <c r="H13" s="90">
        <v>23.9</v>
      </c>
      <c r="I13" s="91">
        <v>107</v>
      </c>
      <c r="J13" s="90">
        <v>10.6</v>
      </c>
      <c r="K13" s="90">
        <v>7.9</v>
      </c>
      <c r="L13" s="90">
        <v>13.4</v>
      </c>
      <c r="M13" s="91">
        <v>57</v>
      </c>
      <c r="N13" s="90">
        <v>6.9</v>
      </c>
      <c r="O13" s="90">
        <v>4.7</v>
      </c>
      <c r="P13" s="90">
        <v>9.1</v>
      </c>
      <c r="Q13" s="91">
        <v>37</v>
      </c>
      <c r="R13" s="90">
        <v>5.7</v>
      </c>
      <c r="S13" s="90">
        <v>3.7</v>
      </c>
      <c r="T13" s="90">
        <v>7.7</v>
      </c>
      <c r="U13" s="91">
        <v>31</v>
      </c>
      <c r="V13" s="90">
        <v>5.4</v>
      </c>
      <c r="W13" s="90">
        <v>3.4</v>
      </c>
      <c r="X13" s="90">
        <v>7.4</v>
      </c>
      <c r="Y13" s="91">
        <v>28</v>
      </c>
      <c r="Z13" s="90">
        <v>5.2</v>
      </c>
      <c r="AA13" s="90">
        <v>3.2</v>
      </c>
      <c r="AB13" s="90">
        <v>7.2</v>
      </c>
      <c r="AC13" s="91">
        <v>27</v>
      </c>
      <c r="AD13" s="90">
        <v>3.5</v>
      </c>
      <c r="AE13" s="90">
        <v>1.9</v>
      </c>
      <c r="AF13" s="90">
        <v>5.2</v>
      </c>
      <c r="AG13" s="91">
        <v>18</v>
      </c>
      <c r="AH13" s="90">
        <v>2.4</v>
      </c>
      <c r="AI13" s="90">
        <v>1.1000000000000001</v>
      </c>
      <c r="AJ13" s="90">
        <v>3.8</v>
      </c>
      <c r="AK13" s="91">
        <v>13</v>
      </c>
      <c r="AL13" s="105" t="s">
        <v>30</v>
      </c>
      <c r="AM13" s="105" t="s">
        <v>30</v>
      </c>
      <c r="AN13" s="105" t="s">
        <v>30</v>
      </c>
      <c r="AO13" s="91">
        <v>9</v>
      </c>
      <c r="AP13" s="105" t="s">
        <v>30</v>
      </c>
      <c r="AQ13" s="105" t="s">
        <v>30</v>
      </c>
      <c r="AR13" s="105" t="s">
        <v>30</v>
      </c>
      <c r="AS13" s="91">
        <v>9</v>
      </c>
      <c r="AT13" s="106"/>
    </row>
    <row r="14" spans="1:47">
      <c r="A14" s="89">
        <v>2006</v>
      </c>
      <c r="B14" s="90">
        <v>7.9</v>
      </c>
      <c r="C14" s="90">
        <v>7.1</v>
      </c>
      <c r="D14" s="90">
        <v>8.6</v>
      </c>
      <c r="E14" s="104">
        <v>420</v>
      </c>
      <c r="F14" s="90">
        <v>26.8</v>
      </c>
      <c r="G14" s="90">
        <v>22.4</v>
      </c>
      <c r="H14" s="90">
        <v>31.3</v>
      </c>
      <c r="I14" s="91">
        <v>142</v>
      </c>
      <c r="J14" s="90">
        <v>13.1</v>
      </c>
      <c r="K14" s="90">
        <v>10</v>
      </c>
      <c r="L14" s="90">
        <v>16.2</v>
      </c>
      <c r="M14" s="91">
        <v>71</v>
      </c>
      <c r="N14" s="90">
        <v>10.1</v>
      </c>
      <c r="O14" s="90">
        <v>7.4</v>
      </c>
      <c r="P14" s="90">
        <v>12.9</v>
      </c>
      <c r="Q14" s="91">
        <v>54</v>
      </c>
      <c r="R14" s="90">
        <v>8.5</v>
      </c>
      <c r="S14" s="90">
        <v>6</v>
      </c>
      <c r="T14" s="90">
        <v>10.9</v>
      </c>
      <c r="U14" s="91">
        <v>46</v>
      </c>
      <c r="V14" s="90">
        <v>5.7</v>
      </c>
      <c r="W14" s="90">
        <v>3.7</v>
      </c>
      <c r="X14" s="90">
        <v>7.8</v>
      </c>
      <c r="Y14" s="91">
        <v>31</v>
      </c>
      <c r="Z14" s="90">
        <v>5.4</v>
      </c>
      <c r="AA14" s="90">
        <v>3.4</v>
      </c>
      <c r="AB14" s="90">
        <v>7.4</v>
      </c>
      <c r="AC14" s="91">
        <v>28</v>
      </c>
      <c r="AD14" s="90">
        <v>3.3</v>
      </c>
      <c r="AE14" s="90">
        <v>1.7</v>
      </c>
      <c r="AF14" s="90">
        <v>4.9000000000000004</v>
      </c>
      <c r="AG14" s="91">
        <v>17</v>
      </c>
      <c r="AH14" s="90">
        <v>2.1</v>
      </c>
      <c r="AI14" s="90">
        <v>0.9</v>
      </c>
      <c r="AJ14" s="90">
        <v>3.4</v>
      </c>
      <c r="AK14" s="91">
        <v>11</v>
      </c>
      <c r="AL14" s="90">
        <v>2.7</v>
      </c>
      <c r="AM14" s="90">
        <v>1.3</v>
      </c>
      <c r="AN14" s="90">
        <v>4.0999999999999996</v>
      </c>
      <c r="AO14" s="91">
        <v>14</v>
      </c>
      <c r="AP14" s="105" t="s">
        <v>30</v>
      </c>
      <c r="AQ14" s="105" t="s">
        <v>30</v>
      </c>
      <c r="AR14" s="105" t="s">
        <v>30</v>
      </c>
      <c r="AS14" s="91">
        <v>6</v>
      </c>
      <c r="AT14" s="106"/>
    </row>
    <row r="15" spans="1:47">
      <c r="A15" s="89">
        <v>2007</v>
      </c>
      <c r="B15" s="90">
        <v>8.5</v>
      </c>
      <c r="C15" s="90">
        <v>7.7</v>
      </c>
      <c r="D15" s="90">
        <v>9.1999999999999993</v>
      </c>
      <c r="E15" s="104">
        <v>455</v>
      </c>
      <c r="F15" s="90">
        <v>26.6</v>
      </c>
      <c r="G15" s="90">
        <v>22.2</v>
      </c>
      <c r="H15" s="90">
        <v>31</v>
      </c>
      <c r="I15" s="91">
        <v>143</v>
      </c>
      <c r="J15" s="90">
        <v>13.9</v>
      </c>
      <c r="K15" s="90">
        <v>10.8</v>
      </c>
      <c r="L15" s="90">
        <v>17.100000000000001</v>
      </c>
      <c r="M15" s="91">
        <v>75</v>
      </c>
      <c r="N15" s="90">
        <v>13.3</v>
      </c>
      <c r="O15" s="90">
        <v>10.199999999999999</v>
      </c>
      <c r="P15" s="90">
        <v>16.399999999999999</v>
      </c>
      <c r="Q15" s="91">
        <v>71</v>
      </c>
      <c r="R15" s="90">
        <v>10.3</v>
      </c>
      <c r="S15" s="90">
        <v>7.6</v>
      </c>
      <c r="T15" s="90">
        <v>13.1</v>
      </c>
      <c r="U15" s="91">
        <v>55</v>
      </c>
      <c r="V15" s="90">
        <v>5.7</v>
      </c>
      <c r="W15" s="90">
        <v>3.7</v>
      </c>
      <c r="X15" s="90">
        <v>7.7</v>
      </c>
      <c r="Y15" s="91">
        <v>31</v>
      </c>
      <c r="Z15" s="90">
        <v>5.5</v>
      </c>
      <c r="AA15" s="90">
        <v>3.5</v>
      </c>
      <c r="AB15" s="90">
        <v>7.5</v>
      </c>
      <c r="AC15" s="91">
        <v>29</v>
      </c>
      <c r="AD15" s="90">
        <v>2.7</v>
      </c>
      <c r="AE15" s="90">
        <v>1.3</v>
      </c>
      <c r="AF15" s="90">
        <v>4.0999999999999996</v>
      </c>
      <c r="AG15" s="91">
        <v>15</v>
      </c>
      <c r="AH15" s="90">
        <v>3.5</v>
      </c>
      <c r="AI15" s="90">
        <v>1.9</v>
      </c>
      <c r="AJ15" s="90">
        <v>5.0999999999999996</v>
      </c>
      <c r="AK15" s="91">
        <v>19</v>
      </c>
      <c r="AL15" s="105" t="s">
        <v>30</v>
      </c>
      <c r="AM15" s="105" t="s">
        <v>30</v>
      </c>
      <c r="AN15" s="105" t="s">
        <v>30</v>
      </c>
      <c r="AO15" s="91">
        <v>8</v>
      </c>
      <c r="AP15" s="105" t="s">
        <v>30</v>
      </c>
      <c r="AQ15" s="105" t="s">
        <v>30</v>
      </c>
      <c r="AR15" s="105" t="s">
        <v>30</v>
      </c>
      <c r="AS15" s="91">
        <v>9</v>
      </c>
      <c r="AT15" s="106"/>
    </row>
    <row r="16" spans="1:47">
      <c r="A16" s="89">
        <v>2008</v>
      </c>
      <c r="B16" s="90">
        <v>10.7</v>
      </c>
      <c r="C16" s="90">
        <v>9.8000000000000007</v>
      </c>
      <c r="D16" s="90">
        <v>11.6</v>
      </c>
      <c r="E16" s="104">
        <v>574</v>
      </c>
      <c r="F16" s="90">
        <v>32.700000000000003</v>
      </c>
      <c r="G16" s="90">
        <v>27.9</v>
      </c>
      <c r="H16" s="90">
        <v>37.6</v>
      </c>
      <c r="I16" s="91">
        <v>176</v>
      </c>
      <c r="J16" s="90">
        <v>20</v>
      </c>
      <c r="K16" s="90">
        <v>16.2</v>
      </c>
      <c r="L16" s="90">
        <v>23.8</v>
      </c>
      <c r="M16" s="91">
        <v>106</v>
      </c>
      <c r="N16" s="90">
        <v>17.100000000000001</v>
      </c>
      <c r="O16" s="90">
        <v>13.6</v>
      </c>
      <c r="P16" s="90">
        <v>20.6</v>
      </c>
      <c r="Q16" s="91">
        <v>94</v>
      </c>
      <c r="R16" s="90">
        <v>12</v>
      </c>
      <c r="S16" s="90">
        <v>9.1</v>
      </c>
      <c r="T16" s="90">
        <v>15</v>
      </c>
      <c r="U16" s="91">
        <v>65</v>
      </c>
      <c r="V16" s="90">
        <v>6.7</v>
      </c>
      <c r="W16" s="90">
        <v>4.5999999999999996</v>
      </c>
      <c r="X16" s="90">
        <v>8.9</v>
      </c>
      <c r="Y16" s="91">
        <v>37</v>
      </c>
      <c r="Z16" s="90">
        <v>3.6</v>
      </c>
      <c r="AA16" s="90">
        <v>2</v>
      </c>
      <c r="AB16" s="90">
        <v>5.2</v>
      </c>
      <c r="AC16" s="91">
        <v>19</v>
      </c>
      <c r="AD16" s="90">
        <v>4.5999999999999996</v>
      </c>
      <c r="AE16" s="90">
        <v>2.8</v>
      </c>
      <c r="AF16" s="90">
        <v>6.4</v>
      </c>
      <c r="AG16" s="91">
        <v>25</v>
      </c>
      <c r="AH16" s="90">
        <v>4.5</v>
      </c>
      <c r="AI16" s="90">
        <v>2.7</v>
      </c>
      <c r="AJ16" s="90">
        <v>6.3</v>
      </c>
      <c r="AK16" s="91">
        <v>25</v>
      </c>
      <c r="AL16" s="90">
        <v>2.2999999999999998</v>
      </c>
      <c r="AM16" s="90">
        <v>1</v>
      </c>
      <c r="AN16" s="90">
        <v>3.6</v>
      </c>
      <c r="AO16" s="91">
        <v>12</v>
      </c>
      <c r="AP16" s="90">
        <v>2.9</v>
      </c>
      <c r="AQ16" s="90">
        <v>1.4</v>
      </c>
      <c r="AR16" s="90">
        <v>4.4000000000000004</v>
      </c>
      <c r="AS16" s="91">
        <v>15</v>
      </c>
      <c r="AT16" s="106"/>
    </row>
    <row r="17" spans="1:46">
      <c r="A17" s="89">
        <v>2009</v>
      </c>
      <c r="B17" s="90">
        <v>10.1</v>
      </c>
      <c r="C17" s="90">
        <v>9.3000000000000007</v>
      </c>
      <c r="D17" s="90">
        <v>11</v>
      </c>
      <c r="E17" s="104">
        <v>545</v>
      </c>
      <c r="F17" s="90">
        <v>34.299999999999997</v>
      </c>
      <c r="G17" s="90">
        <v>29.2</v>
      </c>
      <c r="H17" s="90">
        <v>39.299999999999997</v>
      </c>
      <c r="I17" s="91">
        <v>181</v>
      </c>
      <c r="J17" s="90">
        <v>16</v>
      </c>
      <c r="K17" s="90">
        <v>12.6</v>
      </c>
      <c r="L17" s="90">
        <v>19.399999999999999</v>
      </c>
      <c r="M17" s="91">
        <v>86</v>
      </c>
      <c r="N17" s="90">
        <v>13.4</v>
      </c>
      <c r="O17" s="90">
        <v>10.3</v>
      </c>
      <c r="P17" s="90">
        <v>16.5</v>
      </c>
      <c r="Q17" s="91">
        <v>72</v>
      </c>
      <c r="R17" s="90">
        <v>8.5</v>
      </c>
      <c r="S17" s="90">
        <v>6.1</v>
      </c>
      <c r="T17" s="90">
        <v>11</v>
      </c>
      <c r="U17" s="91">
        <v>46</v>
      </c>
      <c r="V17" s="90">
        <v>7.5</v>
      </c>
      <c r="W17" s="90">
        <v>5.2</v>
      </c>
      <c r="X17" s="90">
        <v>9.9</v>
      </c>
      <c r="Y17" s="91">
        <v>41</v>
      </c>
      <c r="Z17" s="90">
        <v>8.1</v>
      </c>
      <c r="AA17" s="90">
        <v>5.7</v>
      </c>
      <c r="AB17" s="90">
        <v>10.5</v>
      </c>
      <c r="AC17" s="91">
        <v>44</v>
      </c>
      <c r="AD17" s="90">
        <v>6.1</v>
      </c>
      <c r="AE17" s="90">
        <v>4</v>
      </c>
      <c r="AF17" s="90">
        <v>8.1999999999999993</v>
      </c>
      <c r="AG17" s="91">
        <v>33</v>
      </c>
      <c r="AH17" s="90">
        <v>3.5</v>
      </c>
      <c r="AI17" s="90">
        <v>1.9</v>
      </c>
      <c r="AJ17" s="90">
        <v>5.0999999999999996</v>
      </c>
      <c r="AK17" s="91">
        <v>19</v>
      </c>
      <c r="AL17" s="90">
        <v>2.4</v>
      </c>
      <c r="AM17" s="90">
        <v>1.1000000000000001</v>
      </c>
      <c r="AN17" s="90">
        <v>3.7</v>
      </c>
      <c r="AO17" s="91">
        <v>13</v>
      </c>
      <c r="AP17" s="90">
        <v>2</v>
      </c>
      <c r="AQ17" s="90">
        <v>0.8</v>
      </c>
      <c r="AR17" s="90">
        <v>3.2</v>
      </c>
      <c r="AS17" s="91">
        <v>10</v>
      </c>
      <c r="AT17" s="106"/>
    </row>
    <row r="18" spans="1:46">
      <c r="A18" s="89">
        <v>2010</v>
      </c>
      <c r="B18" s="90">
        <v>9</v>
      </c>
      <c r="C18" s="90">
        <v>8.1999999999999993</v>
      </c>
      <c r="D18" s="90">
        <v>9.8000000000000007</v>
      </c>
      <c r="E18" s="104">
        <v>485</v>
      </c>
      <c r="F18" s="90">
        <v>27.6</v>
      </c>
      <c r="G18" s="90">
        <v>23.1</v>
      </c>
      <c r="H18" s="90">
        <v>32.1</v>
      </c>
      <c r="I18" s="91">
        <v>149</v>
      </c>
      <c r="J18" s="90">
        <v>17.7</v>
      </c>
      <c r="K18" s="90">
        <v>14.1</v>
      </c>
      <c r="L18" s="90">
        <v>21.3</v>
      </c>
      <c r="M18" s="91">
        <v>94</v>
      </c>
      <c r="N18" s="90">
        <v>10.199999999999999</v>
      </c>
      <c r="O18" s="90">
        <v>7.5</v>
      </c>
      <c r="P18" s="90">
        <v>12.9</v>
      </c>
      <c r="Q18" s="91">
        <v>54</v>
      </c>
      <c r="R18" s="90">
        <v>9</v>
      </c>
      <c r="S18" s="90">
        <v>6.5</v>
      </c>
      <c r="T18" s="90">
        <v>11.5</v>
      </c>
      <c r="U18" s="91">
        <v>49</v>
      </c>
      <c r="V18" s="90">
        <v>7</v>
      </c>
      <c r="W18" s="90">
        <v>4.8</v>
      </c>
      <c r="X18" s="90">
        <v>9.1999999999999993</v>
      </c>
      <c r="Y18" s="91">
        <v>39</v>
      </c>
      <c r="Z18" s="90">
        <v>7.6</v>
      </c>
      <c r="AA18" s="90">
        <v>5.3</v>
      </c>
      <c r="AB18" s="90">
        <v>9.8000000000000007</v>
      </c>
      <c r="AC18" s="91">
        <v>42</v>
      </c>
      <c r="AD18" s="90">
        <v>3.6</v>
      </c>
      <c r="AE18" s="90">
        <v>2</v>
      </c>
      <c r="AF18" s="90">
        <v>5.3</v>
      </c>
      <c r="AG18" s="91">
        <v>20</v>
      </c>
      <c r="AH18" s="90">
        <v>3.7</v>
      </c>
      <c r="AI18" s="90">
        <v>2</v>
      </c>
      <c r="AJ18" s="90">
        <v>5.3</v>
      </c>
      <c r="AK18" s="91">
        <v>19</v>
      </c>
      <c r="AL18" s="90">
        <v>2.2999999999999998</v>
      </c>
      <c r="AM18" s="90">
        <v>1</v>
      </c>
      <c r="AN18" s="90">
        <v>3.7</v>
      </c>
      <c r="AO18" s="91">
        <v>12</v>
      </c>
      <c r="AP18" s="105" t="s">
        <v>30</v>
      </c>
      <c r="AQ18" s="105" t="s">
        <v>30</v>
      </c>
      <c r="AR18" s="105" t="s">
        <v>30</v>
      </c>
      <c r="AS18" s="91">
        <v>7</v>
      </c>
      <c r="AT18" s="106"/>
    </row>
    <row r="19" spans="1:46">
      <c r="A19" s="89">
        <v>2011</v>
      </c>
      <c r="B19" s="90">
        <v>10.9</v>
      </c>
      <c r="C19" s="90">
        <v>10</v>
      </c>
      <c r="D19" s="90">
        <v>11.8</v>
      </c>
      <c r="E19" s="104">
        <v>584</v>
      </c>
      <c r="F19" s="90">
        <v>32</v>
      </c>
      <c r="G19" s="90">
        <v>27.1</v>
      </c>
      <c r="H19" s="90">
        <v>36.799999999999997</v>
      </c>
      <c r="I19" s="91">
        <v>168</v>
      </c>
      <c r="J19" s="90">
        <v>18.5</v>
      </c>
      <c r="K19" s="90">
        <v>14.8</v>
      </c>
      <c r="L19" s="90">
        <v>22.2</v>
      </c>
      <c r="M19" s="91">
        <v>97</v>
      </c>
      <c r="N19" s="90">
        <v>14.6</v>
      </c>
      <c r="O19" s="90">
        <v>11.3</v>
      </c>
      <c r="P19" s="90">
        <v>17.899999999999999</v>
      </c>
      <c r="Q19" s="91">
        <v>77</v>
      </c>
      <c r="R19" s="90">
        <v>12.4</v>
      </c>
      <c r="S19" s="90">
        <v>9.4</v>
      </c>
      <c r="T19" s="90">
        <v>15.3</v>
      </c>
      <c r="U19" s="91">
        <v>67</v>
      </c>
      <c r="V19" s="90">
        <v>9.6</v>
      </c>
      <c r="W19" s="90">
        <v>6.9</v>
      </c>
      <c r="X19" s="90">
        <v>12.2</v>
      </c>
      <c r="Y19" s="91">
        <v>51</v>
      </c>
      <c r="Z19" s="90">
        <v>9.3000000000000007</v>
      </c>
      <c r="AA19" s="90">
        <v>6.8</v>
      </c>
      <c r="AB19" s="90">
        <v>11.8</v>
      </c>
      <c r="AC19" s="91">
        <v>52</v>
      </c>
      <c r="AD19" s="90">
        <v>4.5</v>
      </c>
      <c r="AE19" s="90">
        <v>2.7</v>
      </c>
      <c r="AF19" s="90">
        <v>6.3</v>
      </c>
      <c r="AG19" s="91">
        <v>24</v>
      </c>
      <c r="AH19" s="90">
        <v>3.3</v>
      </c>
      <c r="AI19" s="90">
        <v>1.8</v>
      </c>
      <c r="AJ19" s="90">
        <v>4.9000000000000004</v>
      </c>
      <c r="AK19" s="91">
        <v>18</v>
      </c>
      <c r="AL19" s="90">
        <v>4.5</v>
      </c>
      <c r="AM19" s="90">
        <v>2.7</v>
      </c>
      <c r="AN19" s="90">
        <v>6.4</v>
      </c>
      <c r="AO19" s="91">
        <v>23</v>
      </c>
      <c r="AP19" s="105" t="s">
        <v>30</v>
      </c>
      <c r="AQ19" s="105" t="s">
        <v>30</v>
      </c>
      <c r="AR19" s="105" t="s">
        <v>30</v>
      </c>
      <c r="AS19" s="91">
        <v>7</v>
      </c>
      <c r="AT19" s="106"/>
    </row>
    <row r="20" spans="1:46">
      <c r="A20" s="89">
        <v>2012</v>
      </c>
      <c r="B20" s="90">
        <v>10.9</v>
      </c>
      <c r="C20" s="90">
        <v>10</v>
      </c>
      <c r="D20" s="90">
        <v>11.8</v>
      </c>
      <c r="E20" s="104">
        <v>581</v>
      </c>
      <c r="F20" s="90">
        <v>35.5</v>
      </c>
      <c r="G20" s="90">
        <v>30.4</v>
      </c>
      <c r="H20" s="90">
        <v>40.6</v>
      </c>
      <c r="I20" s="91">
        <v>186</v>
      </c>
      <c r="J20" s="90">
        <v>19.5</v>
      </c>
      <c r="K20" s="90">
        <v>15.7</v>
      </c>
      <c r="L20" s="90">
        <v>23.3</v>
      </c>
      <c r="M20" s="91">
        <v>102</v>
      </c>
      <c r="N20" s="90">
        <v>17.100000000000001</v>
      </c>
      <c r="O20" s="90">
        <v>13.5</v>
      </c>
      <c r="P20" s="90">
        <v>20.6</v>
      </c>
      <c r="Q20" s="91">
        <v>90</v>
      </c>
      <c r="R20" s="90">
        <v>9.9</v>
      </c>
      <c r="S20" s="90">
        <v>7.3</v>
      </c>
      <c r="T20" s="90">
        <v>12.6</v>
      </c>
      <c r="U20" s="91">
        <v>54</v>
      </c>
      <c r="V20" s="90">
        <v>10.3</v>
      </c>
      <c r="W20" s="90">
        <v>7.6</v>
      </c>
      <c r="X20" s="90">
        <v>13</v>
      </c>
      <c r="Y20" s="91">
        <v>56</v>
      </c>
      <c r="Z20" s="90">
        <v>5.2</v>
      </c>
      <c r="AA20" s="90">
        <v>3.3</v>
      </c>
      <c r="AB20" s="90">
        <v>7.1</v>
      </c>
      <c r="AC20" s="91">
        <v>29</v>
      </c>
      <c r="AD20" s="90">
        <v>5</v>
      </c>
      <c r="AE20" s="90">
        <v>3.1</v>
      </c>
      <c r="AF20" s="90">
        <v>7</v>
      </c>
      <c r="AG20" s="91">
        <v>27</v>
      </c>
      <c r="AH20" s="90">
        <v>2.7</v>
      </c>
      <c r="AI20" s="90">
        <v>1.3</v>
      </c>
      <c r="AJ20" s="90">
        <v>4.0999999999999996</v>
      </c>
      <c r="AK20" s="91">
        <v>15</v>
      </c>
      <c r="AL20" s="90">
        <v>2.2000000000000002</v>
      </c>
      <c r="AM20" s="90">
        <v>0.9</v>
      </c>
      <c r="AN20" s="90">
        <v>3.5</v>
      </c>
      <c r="AO20" s="91">
        <v>11</v>
      </c>
      <c r="AP20" s="90">
        <v>2.2000000000000002</v>
      </c>
      <c r="AQ20" s="90">
        <v>0.9</v>
      </c>
      <c r="AR20" s="90">
        <v>3.5</v>
      </c>
      <c r="AS20" s="91">
        <v>11</v>
      </c>
      <c r="AT20" s="106"/>
    </row>
    <row r="21" spans="1:46">
      <c r="A21" s="89">
        <v>2013</v>
      </c>
      <c r="B21" s="90">
        <v>9.9</v>
      </c>
      <c r="C21" s="90">
        <v>9.1</v>
      </c>
      <c r="D21" s="90">
        <v>10.8</v>
      </c>
      <c r="E21" s="104">
        <v>527</v>
      </c>
      <c r="F21" s="90">
        <v>27.6</v>
      </c>
      <c r="G21" s="90">
        <v>23.1</v>
      </c>
      <c r="H21" s="90">
        <v>32.1</v>
      </c>
      <c r="I21" s="91">
        <v>145</v>
      </c>
      <c r="J21" s="90">
        <v>18.899999999999999</v>
      </c>
      <c r="K21" s="90">
        <v>15.1</v>
      </c>
      <c r="L21" s="90">
        <v>22.7</v>
      </c>
      <c r="M21" s="91">
        <v>97</v>
      </c>
      <c r="N21" s="90">
        <v>15.7</v>
      </c>
      <c r="O21" s="90">
        <v>12.2</v>
      </c>
      <c r="P21" s="90">
        <v>19.2</v>
      </c>
      <c r="Q21" s="91">
        <v>79</v>
      </c>
      <c r="R21" s="90">
        <v>11</v>
      </c>
      <c r="S21" s="90">
        <v>8.1999999999999993</v>
      </c>
      <c r="T21" s="90">
        <v>13.9</v>
      </c>
      <c r="U21" s="91">
        <v>60</v>
      </c>
      <c r="V21" s="90">
        <v>8.8000000000000007</v>
      </c>
      <c r="W21" s="90">
        <v>6.3</v>
      </c>
      <c r="X21" s="90">
        <v>11.3</v>
      </c>
      <c r="Y21" s="91">
        <v>48</v>
      </c>
      <c r="Z21" s="90">
        <v>6</v>
      </c>
      <c r="AA21" s="90">
        <v>3.9</v>
      </c>
      <c r="AB21" s="90">
        <v>8.1</v>
      </c>
      <c r="AC21" s="91">
        <v>33</v>
      </c>
      <c r="AD21" s="90">
        <v>5.7</v>
      </c>
      <c r="AE21" s="90">
        <v>3.6</v>
      </c>
      <c r="AF21" s="90">
        <v>7.8</v>
      </c>
      <c r="AG21" s="91">
        <v>29</v>
      </c>
      <c r="AH21" s="90">
        <v>2.8</v>
      </c>
      <c r="AI21" s="90">
        <v>1.4</v>
      </c>
      <c r="AJ21" s="90">
        <v>4.2</v>
      </c>
      <c r="AK21" s="91">
        <v>15</v>
      </c>
      <c r="AL21" s="90">
        <v>1.9</v>
      </c>
      <c r="AM21" s="90">
        <v>0.8</v>
      </c>
      <c r="AN21" s="90">
        <v>3.1</v>
      </c>
      <c r="AO21" s="91">
        <v>11</v>
      </c>
      <c r="AP21" s="90">
        <v>1.9</v>
      </c>
      <c r="AQ21" s="90">
        <v>0.7</v>
      </c>
      <c r="AR21" s="90">
        <v>3.1</v>
      </c>
      <c r="AS21" s="91">
        <v>10</v>
      </c>
      <c r="AT21" s="106"/>
    </row>
    <row r="22" spans="1:46">
      <c r="A22" s="89">
        <v>2014</v>
      </c>
      <c r="B22" s="90">
        <v>11.5</v>
      </c>
      <c r="C22" s="90">
        <v>10.6</v>
      </c>
      <c r="D22" s="90">
        <v>12.5</v>
      </c>
      <c r="E22" s="104">
        <v>614</v>
      </c>
      <c r="F22" s="90">
        <v>38.299999999999997</v>
      </c>
      <c r="G22" s="90">
        <v>32.9</v>
      </c>
      <c r="H22" s="90">
        <v>43.6</v>
      </c>
      <c r="I22" s="91">
        <v>198</v>
      </c>
      <c r="J22" s="90">
        <v>26.1</v>
      </c>
      <c r="K22" s="90">
        <v>21.8</v>
      </c>
      <c r="L22" s="90">
        <v>30.5</v>
      </c>
      <c r="M22" s="91">
        <v>140</v>
      </c>
      <c r="N22" s="90">
        <v>14.2</v>
      </c>
      <c r="O22" s="90">
        <v>10.9</v>
      </c>
      <c r="P22" s="90">
        <v>17.5</v>
      </c>
      <c r="Q22" s="91">
        <v>72</v>
      </c>
      <c r="R22" s="90">
        <v>9.1999999999999993</v>
      </c>
      <c r="S22" s="90">
        <v>6.6</v>
      </c>
      <c r="T22" s="90">
        <v>11.8</v>
      </c>
      <c r="U22" s="91">
        <v>49</v>
      </c>
      <c r="V22" s="90">
        <v>8.5</v>
      </c>
      <c r="W22" s="90">
        <v>6</v>
      </c>
      <c r="X22" s="90">
        <v>11</v>
      </c>
      <c r="Y22" s="91">
        <v>45</v>
      </c>
      <c r="Z22" s="90">
        <v>5.0999999999999996</v>
      </c>
      <c r="AA22" s="90">
        <v>3.2</v>
      </c>
      <c r="AB22" s="90">
        <v>7</v>
      </c>
      <c r="AC22" s="91">
        <v>27</v>
      </c>
      <c r="AD22" s="90">
        <v>5.4</v>
      </c>
      <c r="AE22" s="90">
        <v>3.4</v>
      </c>
      <c r="AF22" s="90">
        <v>7.4</v>
      </c>
      <c r="AG22" s="91">
        <v>28</v>
      </c>
      <c r="AH22" s="90">
        <v>5</v>
      </c>
      <c r="AI22" s="90">
        <v>3.1</v>
      </c>
      <c r="AJ22" s="90">
        <v>7</v>
      </c>
      <c r="AK22" s="91">
        <v>26</v>
      </c>
      <c r="AL22" s="90">
        <v>3.4</v>
      </c>
      <c r="AM22" s="90">
        <v>1.8</v>
      </c>
      <c r="AN22" s="90">
        <v>5</v>
      </c>
      <c r="AO22" s="91">
        <v>18</v>
      </c>
      <c r="AP22" s="90">
        <v>1.9</v>
      </c>
      <c r="AQ22" s="90">
        <v>0.8</v>
      </c>
      <c r="AR22" s="90">
        <v>3</v>
      </c>
      <c r="AS22" s="91">
        <v>11</v>
      </c>
      <c r="AT22" s="106"/>
    </row>
    <row r="23" spans="1:46">
      <c r="A23" s="89">
        <v>2015</v>
      </c>
      <c r="B23" s="90">
        <v>13.3</v>
      </c>
      <c r="C23" s="90">
        <v>12.4</v>
      </c>
      <c r="D23" s="90">
        <v>14.3</v>
      </c>
      <c r="E23" s="104">
        <v>706</v>
      </c>
      <c r="F23" s="90">
        <v>44.5</v>
      </c>
      <c r="G23" s="90">
        <v>38.700000000000003</v>
      </c>
      <c r="H23" s="90">
        <v>50.3</v>
      </c>
      <c r="I23" s="91">
        <v>227</v>
      </c>
      <c r="J23" s="90">
        <v>23.7</v>
      </c>
      <c r="K23" s="90">
        <v>19.5</v>
      </c>
      <c r="L23" s="90">
        <v>27.9</v>
      </c>
      <c r="M23" s="91">
        <v>124</v>
      </c>
      <c r="N23" s="90">
        <v>19.100000000000001</v>
      </c>
      <c r="O23" s="90">
        <v>15.3</v>
      </c>
      <c r="P23" s="90">
        <v>22.9</v>
      </c>
      <c r="Q23" s="91">
        <v>100</v>
      </c>
      <c r="R23" s="90">
        <v>13.1</v>
      </c>
      <c r="S23" s="90">
        <v>10</v>
      </c>
      <c r="T23" s="90">
        <v>16.3</v>
      </c>
      <c r="U23" s="91">
        <v>69</v>
      </c>
      <c r="V23" s="90">
        <v>10</v>
      </c>
      <c r="W23" s="90">
        <v>7.4</v>
      </c>
      <c r="X23" s="90">
        <v>12.7</v>
      </c>
      <c r="Y23" s="91">
        <v>54</v>
      </c>
      <c r="Z23" s="90">
        <v>9</v>
      </c>
      <c r="AA23" s="90">
        <v>6.4</v>
      </c>
      <c r="AB23" s="90">
        <v>11.6</v>
      </c>
      <c r="AC23" s="91">
        <v>46</v>
      </c>
      <c r="AD23" s="90">
        <v>6.7</v>
      </c>
      <c r="AE23" s="90">
        <v>4.5</v>
      </c>
      <c r="AF23" s="90">
        <v>8.9</v>
      </c>
      <c r="AG23" s="91">
        <v>36</v>
      </c>
      <c r="AH23" s="90">
        <v>2.9</v>
      </c>
      <c r="AI23" s="90">
        <v>1.5</v>
      </c>
      <c r="AJ23" s="90">
        <v>4.4000000000000004</v>
      </c>
      <c r="AK23" s="91">
        <v>16</v>
      </c>
      <c r="AL23" s="90">
        <v>4.3</v>
      </c>
      <c r="AM23" s="90">
        <v>2.5</v>
      </c>
      <c r="AN23" s="90">
        <v>6</v>
      </c>
      <c r="AO23" s="91">
        <v>23</v>
      </c>
      <c r="AP23" s="90">
        <v>2.1</v>
      </c>
      <c r="AQ23" s="90">
        <v>0.8</v>
      </c>
      <c r="AR23" s="90">
        <v>3.3</v>
      </c>
      <c r="AS23" s="91">
        <v>11</v>
      </c>
      <c r="AT23" s="106"/>
    </row>
    <row r="24" spans="1:46">
      <c r="A24" s="89">
        <v>2016</v>
      </c>
      <c r="B24" s="90">
        <v>16.399999999999999</v>
      </c>
      <c r="C24" s="90">
        <v>15.3</v>
      </c>
      <c r="D24" s="90">
        <v>17.5</v>
      </c>
      <c r="E24" s="104">
        <v>868</v>
      </c>
      <c r="F24" s="90">
        <v>53.4</v>
      </c>
      <c r="G24" s="90">
        <v>47</v>
      </c>
      <c r="H24" s="90">
        <v>59.8</v>
      </c>
      <c r="I24" s="91">
        <v>274</v>
      </c>
      <c r="J24" s="90">
        <v>30</v>
      </c>
      <c r="K24" s="90">
        <v>25.3</v>
      </c>
      <c r="L24" s="90">
        <v>34.700000000000003</v>
      </c>
      <c r="M24" s="91">
        <v>159</v>
      </c>
      <c r="N24" s="90">
        <v>23.6</v>
      </c>
      <c r="O24" s="90">
        <v>19.3</v>
      </c>
      <c r="P24" s="90">
        <v>27.8</v>
      </c>
      <c r="Q24" s="91">
        <v>120</v>
      </c>
      <c r="R24" s="90">
        <v>18.8</v>
      </c>
      <c r="S24" s="90">
        <v>15</v>
      </c>
      <c r="T24" s="90">
        <v>22.6</v>
      </c>
      <c r="U24" s="91">
        <v>97</v>
      </c>
      <c r="V24" s="90">
        <v>14.8</v>
      </c>
      <c r="W24" s="90">
        <v>11.5</v>
      </c>
      <c r="X24" s="90">
        <v>18.100000000000001</v>
      </c>
      <c r="Y24" s="91">
        <v>78</v>
      </c>
      <c r="Z24" s="90">
        <v>8.1</v>
      </c>
      <c r="AA24" s="90">
        <v>5.7</v>
      </c>
      <c r="AB24" s="90">
        <v>10.6</v>
      </c>
      <c r="AC24" s="91">
        <v>42</v>
      </c>
      <c r="AD24" s="90">
        <v>8.1</v>
      </c>
      <c r="AE24" s="90">
        <v>5.7</v>
      </c>
      <c r="AF24" s="90">
        <v>10.5</v>
      </c>
      <c r="AG24" s="91">
        <v>43</v>
      </c>
      <c r="AH24" s="90">
        <v>5.0999999999999996</v>
      </c>
      <c r="AI24" s="90">
        <v>3.1</v>
      </c>
      <c r="AJ24" s="90">
        <v>7</v>
      </c>
      <c r="AK24" s="91">
        <v>27</v>
      </c>
      <c r="AL24" s="90">
        <v>2.2999999999999998</v>
      </c>
      <c r="AM24" s="90">
        <v>1</v>
      </c>
      <c r="AN24" s="90">
        <v>3.6</v>
      </c>
      <c r="AO24" s="91">
        <v>12</v>
      </c>
      <c r="AP24" s="90">
        <v>2.7</v>
      </c>
      <c r="AQ24" s="90">
        <v>1.4</v>
      </c>
      <c r="AR24" s="90">
        <v>4.0999999999999996</v>
      </c>
      <c r="AS24" s="91">
        <v>16</v>
      </c>
      <c r="AT24" s="106"/>
    </row>
    <row r="25" spans="1:46">
      <c r="A25" s="89">
        <v>2017</v>
      </c>
      <c r="B25" s="90">
        <v>17.7</v>
      </c>
      <c r="C25" s="90">
        <v>16.600000000000001</v>
      </c>
      <c r="D25" s="90">
        <v>18.899999999999999</v>
      </c>
      <c r="E25" s="104">
        <v>934</v>
      </c>
      <c r="F25" s="90">
        <v>57.3</v>
      </c>
      <c r="G25" s="90">
        <v>50.7</v>
      </c>
      <c r="H25" s="90">
        <v>64</v>
      </c>
      <c r="I25" s="91">
        <v>289</v>
      </c>
      <c r="J25" s="90">
        <v>35.799999999999997</v>
      </c>
      <c r="K25" s="90">
        <v>30.7</v>
      </c>
      <c r="L25" s="90">
        <v>41</v>
      </c>
      <c r="M25" s="91">
        <v>190</v>
      </c>
      <c r="N25" s="90">
        <v>25.7</v>
      </c>
      <c r="O25" s="90">
        <v>21.3</v>
      </c>
      <c r="P25" s="90">
        <v>30.2</v>
      </c>
      <c r="Q25" s="91">
        <v>131</v>
      </c>
      <c r="R25" s="90">
        <v>18.600000000000001</v>
      </c>
      <c r="S25" s="90">
        <v>14.9</v>
      </c>
      <c r="T25" s="90">
        <v>22.4</v>
      </c>
      <c r="U25" s="91">
        <v>96</v>
      </c>
      <c r="V25" s="90">
        <v>14.1</v>
      </c>
      <c r="W25" s="90">
        <v>10.8</v>
      </c>
      <c r="X25" s="90">
        <v>17.399999999999999</v>
      </c>
      <c r="Y25" s="91">
        <v>72</v>
      </c>
      <c r="Z25" s="90">
        <v>11.8</v>
      </c>
      <c r="AA25" s="90">
        <v>8.8000000000000007</v>
      </c>
      <c r="AB25" s="90">
        <v>14.9</v>
      </c>
      <c r="AC25" s="91">
        <v>60</v>
      </c>
      <c r="AD25" s="90">
        <v>6.4</v>
      </c>
      <c r="AE25" s="90">
        <v>4.3</v>
      </c>
      <c r="AF25" s="90">
        <v>8.5</v>
      </c>
      <c r="AG25" s="91">
        <v>35</v>
      </c>
      <c r="AH25" s="90">
        <v>5</v>
      </c>
      <c r="AI25" s="90">
        <v>3.1</v>
      </c>
      <c r="AJ25" s="90">
        <v>6.9</v>
      </c>
      <c r="AK25" s="91">
        <v>27</v>
      </c>
      <c r="AL25" s="90">
        <v>3.9</v>
      </c>
      <c r="AM25" s="90">
        <v>2.2999999999999998</v>
      </c>
      <c r="AN25" s="90">
        <v>5.6</v>
      </c>
      <c r="AO25" s="91">
        <v>22</v>
      </c>
      <c r="AP25" s="90">
        <v>2.4</v>
      </c>
      <c r="AQ25" s="90">
        <v>1</v>
      </c>
      <c r="AR25" s="90">
        <v>3.7</v>
      </c>
      <c r="AS25" s="91">
        <v>12</v>
      </c>
      <c r="AT25" s="106"/>
    </row>
    <row r="26" spans="1:46">
      <c r="A26" s="89">
        <v>2018</v>
      </c>
      <c r="B26" s="90">
        <v>22.5</v>
      </c>
      <c r="C26" s="90">
        <v>21.2</v>
      </c>
      <c r="D26" s="90">
        <v>23.8</v>
      </c>
      <c r="E26" s="104">
        <v>1187</v>
      </c>
      <c r="F26" s="90">
        <v>81.3</v>
      </c>
      <c r="G26" s="90">
        <v>73.3</v>
      </c>
      <c r="H26" s="90">
        <v>89.3</v>
      </c>
      <c r="I26" s="91">
        <v>404</v>
      </c>
      <c r="J26" s="90">
        <v>43.5</v>
      </c>
      <c r="K26" s="90">
        <v>37.799999999999997</v>
      </c>
      <c r="L26" s="90">
        <v>49.2</v>
      </c>
      <c r="M26" s="91">
        <v>228</v>
      </c>
      <c r="N26" s="90">
        <v>32</v>
      </c>
      <c r="O26" s="90">
        <v>27.1</v>
      </c>
      <c r="P26" s="90">
        <v>37</v>
      </c>
      <c r="Q26" s="91">
        <v>162</v>
      </c>
      <c r="R26" s="90">
        <v>21.7</v>
      </c>
      <c r="S26" s="90">
        <v>17.7</v>
      </c>
      <c r="T26" s="90">
        <v>25.8</v>
      </c>
      <c r="U26" s="91">
        <v>112</v>
      </c>
      <c r="V26" s="90">
        <v>18.399999999999999</v>
      </c>
      <c r="W26" s="90">
        <v>14.6</v>
      </c>
      <c r="X26" s="90">
        <v>22.1</v>
      </c>
      <c r="Y26" s="91">
        <v>94</v>
      </c>
      <c r="Z26" s="90">
        <v>13.8</v>
      </c>
      <c r="AA26" s="90">
        <v>10.6</v>
      </c>
      <c r="AB26" s="90">
        <v>17</v>
      </c>
      <c r="AC26" s="91">
        <v>72</v>
      </c>
      <c r="AD26" s="90">
        <v>8.4</v>
      </c>
      <c r="AE26" s="90">
        <v>5.9</v>
      </c>
      <c r="AF26" s="90">
        <v>10.9</v>
      </c>
      <c r="AG26" s="91">
        <v>45</v>
      </c>
      <c r="AH26" s="90">
        <v>5.4</v>
      </c>
      <c r="AI26" s="90">
        <v>3.5</v>
      </c>
      <c r="AJ26" s="90">
        <v>7.4</v>
      </c>
      <c r="AK26" s="91">
        <v>30</v>
      </c>
      <c r="AL26" s="90">
        <v>4.5999999999999996</v>
      </c>
      <c r="AM26" s="90">
        <v>2.8</v>
      </c>
      <c r="AN26" s="90">
        <v>6.4</v>
      </c>
      <c r="AO26" s="91">
        <v>25</v>
      </c>
      <c r="AP26" s="90">
        <v>2.6</v>
      </c>
      <c r="AQ26" s="90">
        <v>1.3</v>
      </c>
      <c r="AR26" s="90">
        <v>4</v>
      </c>
      <c r="AS26" s="91">
        <v>15</v>
      </c>
      <c r="AT26" s="106"/>
    </row>
    <row r="27" spans="1:46">
      <c r="A27" s="89">
        <v>2019</v>
      </c>
      <c r="B27" s="90">
        <v>24.4</v>
      </c>
      <c r="C27" s="90">
        <v>23</v>
      </c>
      <c r="D27" s="90">
        <v>25.7</v>
      </c>
      <c r="E27" s="104">
        <v>1280</v>
      </c>
      <c r="F27" s="90">
        <v>88.3</v>
      </c>
      <c r="G27" s="90">
        <v>80</v>
      </c>
      <c r="H27" s="90">
        <v>96.6</v>
      </c>
      <c r="I27" s="91">
        <v>439</v>
      </c>
      <c r="J27" s="90">
        <v>49.3</v>
      </c>
      <c r="K27" s="90">
        <v>43.2</v>
      </c>
      <c r="L27" s="90">
        <v>55.4</v>
      </c>
      <c r="M27" s="91">
        <v>256</v>
      </c>
      <c r="N27" s="90">
        <v>36</v>
      </c>
      <c r="O27" s="90">
        <v>30.7</v>
      </c>
      <c r="P27" s="90">
        <v>41.3</v>
      </c>
      <c r="Q27" s="91">
        <v>182</v>
      </c>
      <c r="R27" s="90">
        <v>25.2</v>
      </c>
      <c r="S27" s="90">
        <v>20.9</v>
      </c>
      <c r="T27" s="90">
        <v>29.6</v>
      </c>
      <c r="U27" s="91">
        <v>130</v>
      </c>
      <c r="V27" s="90">
        <v>17.100000000000001</v>
      </c>
      <c r="W27" s="90">
        <v>13.5</v>
      </c>
      <c r="X27" s="90">
        <v>20.7</v>
      </c>
      <c r="Y27" s="91">
        <v>87</v>
      </c>
      <c r="Z27" s="90">
        <v>11.3</v>
      </c>
      <c r="AA27" s="90">
        <v>8.4</v>
      </c>
      <c r="AB27" s="90">
        <v>14.3</v>
      </c>
      <c r="AC27" s="91">
        <v>57</v>
      </c>
      <c r="AD27" s="90">
        <v>11.4</v>
      </c>
      <c r="AE27" s="90">
        <v>8.6</v>
      </c>
      <c r="AF27" s="90">
        <v>14.3</v>
      </c>
      <c r="AG27" s="91">
        <v>61</v>
      </c>
      <c r="AH27" s="90">
        <v>5.0999999999999996</v>
      </c>
      <c r="AI27" s="90">
        <v>3.2</v>
      </c>
      <c r="AJ27" s="90">
        <v>7</v>
      </c>
      <c r="AK27" s="91">
        <v>29</v>
      </c>
      <c r="AL27" s="90">
        <v>4.8</v>
      </c>
      <c r="AM27" s="90">
        <v>3</v>
      </c>
      <c r="AN27" s="90">
        <v>6.7</v>
      </c>
      <c r="AO27" s="91">
        <v>27</v>
      </c>
      <c r="AP27" s="90">
        <v>2</v>
      </c>
      <c r="AQ27" s="90">
        <v>0.9</v>
      </c>
      <c r="AR27" s="90">
        <v>3.1</v>
      </c>
      <c r="AS27" s="91">
        <v>12</v>
      </c>
      <c r="AT27" s="106"/>
    </row>
    <row r="28" spans="1:46">
      <c r="A28" s="89">
        <v>2020</v>
      </c>
      <c r="B28" s="90">
        <v>25.2</v>
      </c>
      <c r="C28" s="90">
        <v>23.8</v>
      </c>
      <c r="D28" s="90">
        <v>26.6</v>
      </c>
      <c r="E28" s="104">
        <v>1339</v>
      </c>
      <c r="F28" s="90">
        <v>82.2</v>
      </c>
      <c r="G28" s="90">
        <v>74.2</v>
      </c>
      <c r="H28" s="90">
        <v>90.1</v>
      </c>
      <c r="I28" s="91">
        <v>417</v>
      </c>
      <c r="J28" s="90">
        <v>55.2</v>
      </c>
      <c r="K28" s="90">
        <v>48.8</v>
      </c>
      <c r="L28" s="90">
        <v>61.6</v>
      </c>
      <c r="M28" s="91">
        <v>290</v>
      </c>
      <c r="N28" s="90">
        <v>32.700000000000003</v>
      </c>
      <c r="O28" s="90">
        <v>27.7</v>
      </c>
      <c r="P28" s="90">
        <v>37.799999999999997</v>
      </c>
      <c r="Q28" s="91">
        <v>165</v>
      </c>
      <c r="R28" s="90">
        <v>28.7</v>
      </c>
      <c r="S28" s="90">
        <v>24.1</v>
      </c>
      <c r="T28" s="90">
        <v>33.299999999999997</v>
      </c>
      <c r="U28" s="91">
        <v>151</v>
      </c>
      <c r="V28" s="90">
        <v>16</v>
      </c>
      <c r="W28" s="90">
        <v>12.5</v>
      </c>
      <c r="X28" s="90">
        <v>19.5</v>
      </c>
      <c r="Y28" s="91">
        <v>82</v>
      </c>
      <c r="Z28" s="90">
        <v>17.600000000000001</v>
      </c>
      <c r="AA28" s="90">
        <v>13.9</v>
      </c>
      <c r="AB28" s="90">
        <v>21.3</v>
      </c>
      <c r="AC28" s="91">
        <v>90</v>
      </c>
      <c r="AD28" s="90">
        <v>11.8</v>
      </c>
      <c r="AE28" s="90">
        <v>8.8000000000000007</v>
      </c>
      <c r="AF28" s="90">
        <v>14.7</v>
      </c>
      <c r="AG28" s="91">
        <v>63</v>
      </c>
      <c r="AH28" s="90">
        <v>7</v>
      </c>
      <c r="AI28" s="90">
        <v>4.8</v>
      </c>
      <c r="AJ28" s="90">
        <v>9.1999999999999993</v>
      </c>
      <c r="AK28" s="91">
        <v>40</v>
      </c>
      <c r="AL28" s="90">
        <v>4.0999999999999996</v>
      </c>
      <c r="AM28" s="90">
        <v>2.4</v>
      </c>
      <c r="AN28" s="90">
        <v>5.8</v>
      </c>
      <c r="AO28" s="91">
        <v>23</v>
      </c>
      <c r="AP28" s="90">
        <v>3.2</v>
      </c>
      <c r="AQ28" s="90">
        <v>1.7</v>
      </c>
      <c r="AR28" s="90">
        <v>4.7</v>
      </c>
      <c r="AS28" s="91">
        <v>18</v>
      </c>
      <c r="AT28" s="106"/>
    </row>
    <row r="29" spans="1:46">
      <c r="A29" s="89">
        <v>2021</v>
      </c>
      <c r="B29" s="90">
        <v>25</v>
      </c>
      <c r="C29" s="90">
        <v>23.7</v>
      </c>
      <c r="D29" s="90">
        <v>26.4</v>
      </c>
      <c r="E29" s="104">
        <v>1330</v>
      </c>
      <c r="F29" s="90">
        <v>79.7</v>
      </c>
      <c r="G29" s="90">
        <v>71.900000000000006</v>
      </c>
      <c r="H29" s="90">
        <v>87.6</v>
      </c>
      <c r="I29" s="91">
        <v>402</v>
      </c>
      <c r="J29" s="90">
        <v>49.3</v>
      </c>
      <c r="K29" s="90">
        <v>43.2</v>
      </c>
      <c r="L29" s="90">
        <v>55.4</v>
      </c>
      <c r="M29" s="91">
        <v>256</v>
      </c>
      <c r="N29" s="90">
        <v>37.700000000000003</v>
      </c>
      <c r="O29" s="90">
        <v>32.299999999999997</v>
      </c>
      <c r="P29" s="90">
        <v>43.1</v>
      </c>
      <c r="Q29" s="91">
        <v>191</v>
      </c>
      <c r="R29" s="90">
        <v>31.1</v>
      </c>
      <c r="S29" s="90">
        <v>26.3</v>
      </c>
      <c r="T29" s="90">
        <v>35.9</v>
      </c>
      <c r="U29" s="91">
        <v>161</v>
      </c>
      <c r="V29" s="90">
        <v>22.7</v>
      </c>
      <c r="W29" s="90">
        <v>18.600000000000001</v>
      </c>
      <c r="X29" s="90">
        <v>26.9</v>
      </c>
      <c r="Y29" s="91">
        <v>117</v>
      </c>
      <c r="Z29" s="90">
        <v>13.9</v>
      </c>
      <c r="AA29" s="90">
        <v>10.7</v>
      </c>
      <c r="AB29" s="90">
        <v>17.2</v>
      </c>
      <c r="AC29" s="91">
        <v>73</v>
      </c>
      <c r="AD29" s="90">
        <v>8</v>
      </c>
      <c r="AE29" s="90">
        <v>5.6</v>
      </c>
      <c r="AF29" s="90">
        <v>10.4</v>
      </c>
      <c r="AG29" s="91">
        <v>43</v>
      </c>
      <c r="AH29" s="90">
        <v>6.9</v>
      </c>
      <c r="AI29" s="90">
        <v>4.7</v>
      </c>
      <c r="AJ29" s="90">
        <v>9</v>
      </c>
      <c r="AK29" s="91">
        <v>39</v>
      </c>
      <c r="AL29" s="90">
        <v>4.8</v>
      </c>
      <c r="AM29" s="90">
        <v>3</v>
      </c>
      <c r="AN29" s="90">
        <v>6.6</v>
      </c>
      <c r="AO29" s="91">
        <v>27</v>
      </c>
      <c r="AP29" s="90">
        <v>3.6</v>
      </c>
      <c r="AQ29" s="90">
        <v>2.1</v>
      </c>
      <c r="AR29" s="90">
        <v>5.2</v>
      </c>
      <c r="AS29" s="91">
        <v>21</v>
      </c>
      <c r="AT29" s="106"/>
    </row>
    <row r="30" spans="1:46">
      <c r="A30" s="89">
        <v>2022</v>
      </c>
      <c r="B30" s="90">
        <v>19.8</v>
      </c>
      <c r="C30" s="90">
        <v>18.600000000000001</v>
      </c>
      <c r="D30" s="90">
        <v>21</v>
      </c>
      <c r="E30" s="104">
        <v>1051</v>
      </c>
      <c r="F30" s="90">
        <v>63.8</v>
      </c>
      <c r="G30" s="90">
        <v>56.7</v>
      </c>
      <c r="H30" s="90">
        <v>70.900000000000006</v>
      </c>
      <c r="I30" s="91">
        <v>318</v>
      </c>
      <c r="J30" s="90">
        <v>41.3</v>
      </c>
      <c r="K30" s="90">
        <v>35.700000000000003</v>
      </c>
      <c r="L30" s="90">
        <v>47</v>
      </c>
      <c r="M30" s="91">
        <v>209</v>
      </c>
      <c r="N30" s="90">
        <v>29.6</v>
      </c>
      <c r="O30" s="90">
        <v>24.8</v>
      </c>
      <c r="P30" s="90">
        <v>34.5</v>
      </c>
      <c r="Q30" s="91">
        <v>146</v>
      </c>
      <c r="R30" s="90">
        <v>23.8</v>
      </c>
      <c r="S30" s="90">
        <v>19.600000000000001</v>
      </c>
      <c r="T30" s="90">
        <v>28</v>
      </c>
      <c r="U30" s="91">
        <v>126</v>
      </c>
      <c r="V30" s="90">
        <v>17.8</v>
      </c>
      <c r="W30" s="90">
        <v>14.1</v>
      </c>
      <c r="X30" s="90">
        <v>21.4</v>
      </c>
      <c r="Y30" s="91">
        <v>91</v>
      </c>
      <c r="Z30" s="90">
        <v>8.9</v>
      </c>
      <c r="AA30" s="90">
        <v>6.4</v>
      </c>
      <c r="AB30" s="90">
        <v>11.5</v>
      </c>
      <c r="AC30" s="91">
        <v>48</v>
      </c>
      <c r="AD30" s="90">
        <v>8.4</v>
      </c>
      <c r="AE30" s="90">
        <v>5.9</v>
      </c>
      <c r="AF30" s="90">
        <v>10.8</v>
      </c>
      <c r="AG30" s="91">
        <v>45</v>
      </c>
      <c r="AH30" s="90">
        <v>5.3</v>
      </c>
      <c r="AI30" s="90">
        <v>3.4</v>
      </c>
      <c r="AJ30" s="90">
        <v>7.2</v>
      </c>
      <c r="AK30" s="91">
        <v>31</v>
      </c>
      <c r="AL30" s="90">
        <v>4.5999999999999996</v>
      </c>
      <c r="AM30" s="90">
        <v>2.8</v>
      </c>
      <c r="AN30" s="90">
        <v>6.4</v>
      </c>
      <c r="AO30" s="91">
        <v>26</v>
      </c>
      <c r="AP30" s="90">
        <v>2</v>
      </c>
      <c r="AQ30" s="90">
        <v>0.8</v>
      </c>
      <c r="AR30" s="90">
        <v>3.2</v>
      </c>
      <c r="AS30" s="91">
        <v>11</v>
      </c>
      <c r="AT30" s="106"/>
    </row>
    <row r="31" spans="1:46">
      <c r="A31" s="93"/>
      <c r="B31" s="107"/>
      <c r="C31" s="107"/>
      <c r="D31" s="107"/>
      <c r="E31" s="93"/>
      <c r="F31" s="71"/>
      <c r="G31" s="71"/>
      <c r="H31" s="71"/>
      <c r="I31" s="93"/>
      <c r="J31" s="71"/>
      <c r="K31" s="71"/>
      <c r="L31" s="71"/>
      <c r="M31" s="93"/>
      <c r="N31" s="71"/>
      <c r="O31" s="71"/>
      <c r="P31" s="71"/>
      <c r="Q31" s="93"/>
      <c r="R31" s="71"/>
      <c r="S31" s="71"/>
      <c r="T31" s="71"/>
      <c r="U31" s="93"/>
      <c r="V31" s="71"/>
      <c r="W31" s="71"/>
      <c r="X31" s="71"/>
      <c r="Y31" s="93"/>
      <c r="Z31" s="71"/>
      <c r="AA31" s="71"/>
      <c r="AB31" s="71"/>
      <c r="AC31" s="93"/>
      <c r="AD31" s="71"/>
      <c r="AE31" s="71"/>
      <c r="AF31" s="71"/>
      <c r="AG31" s="93"/>
      <c r="AH31" s="71"/>
      <c r="AI31" s="71"/>
      <c r="AJ31" s="71"/>
      <c r="AK31" s="93"/>
      <c r="AL31" s="71"/>
      <c r="AM31" s="71"/>
      <c r="AN31" s="71"/>
      <c r="AO31" s="93"/>
      <c r="AP31" s="71"/>
      <c r="AQ31" s="71"/>
      <c r="AR31" s="71"/>
      <c r="AS31" s="93"/>
    </row>
    <row r="33" spans="1:42" ht="13">
      <c r="A33" s="202" t="s">
        <v>3</v>
      </c>
      <c r="B33" s="202"/>
      <c r="C33" s="95"/>
      <c r="D33" s="95"/>
      <c r="E33" s="95"/>
      <c r="F33" s="95"/>
      <c r="G33" s="95"/>
      <c r="H33" s="95"/>
      <c r="I33" s="95"/>
      <c r="J33" s="108"/>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row>
    <row r="34" spans="1:42">
      <c r="A34" s="203" t="s">
        <v>102</v>
      </c>
      <c r="B34" s="203"/>
      <c r="C34" s="203"/>
      <c r="D34" s="203"/>
      <c r="E34" s="203"/>
      <c r="F34" s="203"/>
      <c r="G34" s="203"/>
      <c r="H34" s="203"/>
      <c r="I34" s="203"/>
      <c r="J34" s="203"/>
      <c r="K34" s="203"/>
      <c r="L34" s="203"/>
      <c r="M34" s="203"/>
      <c r="N34" s="203"/>
      <c r="O34" s="203"/>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row>
    <row r="35" spans="1:42">
      <c r="A35" s="204" t="s">
        <v>89</v>
      </c>
      <c r="B35" s="204"/>
      <c r="C35" s="204"/>
      <c r="D35" s="204"/>
      <c r="E35" s="204"/>
      <c r="F35" s="204"/>
      <c r="G35" s="204"/>
      <c r="H35" s="204"/>
      <c r="I35" s="204"/>
      <c r="J35" s="204"/>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row>
    <row r="36" spans="1:42">
      <c r="A36" s="147" t="s">
        <v>90</v>
      </c>
      <c r="B36" s="147"/>
      <c r="C36" s="147"/>
      <c r="D36" s="147"/>
      <c r="E36" s="147"/>
      <c r="F36" s="147"/>
      <c r="G36" s="147"/>
      <c r="H36" s="98"/>
      <c r="I36" s="98"/>
      <c r="J36" s="98"/>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row>
    <row r="37" spans="1:42">
      <c r="A37" s="190" t="s">
        <v>91</v>
      </c>
      <c r="B37" s="190"/>
      <c r="C37" s="190"/>
      <c r="D37" s="190"/>
      <c r="E37" s="190"/>
      <c r="F37" s="190"/>
      <c r="G37" s="190"/>
      <c r="H37" s="190"/>
      <c r="I37" s="98"/>
      <c r="J37" s="98"/>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row>
    <row r="38" spans="1:42">
      <c r="A38" s="143" t="s">
        <v>103</v>
      </c>
      <c r="B38" s="143"/>
      <c r="C38" s="143"/>
      <c r="D38" s="98"/>
      <c r="E38" s="98"/>
      <c r="F38" s="98"/>
      <c r="G38" s="98"/>
      <c r="H38" s="98"/>
      <c r="I38" s="98"/>
      <c r="J38" s="98"/>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row>
    <row r="39" spans="1:42" s="97" customFormat="1" ht="12.65" customHeight="1">
      <c r="A39" s="191" t="s">
        <v>319</v>
      </c>
      <c r="B39" s="191"/>
      <c r="C39" s="191"/>
      <c r="D39" s="191"/>
      <c r="E39" s="191"/>
      <c r="F39" s="191"/>
      <c r="G39" s="191"/>
      <c r="H39" s="191"/>
      <c r="I39" s="191"/>
      <c r="J39" s="191"/>
      <c r="K39" s="191"/>
      <c r="L39" s="191"/>
      <c r="M39" s="191"/>
      <c r="N39" s="191"/>
      <c r="O39" s="191"/>
    </row>
    <row r="40" spans="1:42">
      <c r="A40" s="191"/>
      <c r="B40" s="191"/>
      <c r="C40" s="191"/>
      <c r="D40" s="191"/>
      <c r="E40" s="191"/>
      <c r="F40" s="191"/>
      <c r="G40" s="191"/>
      <c r="H40" s="191"/>
      <c r="I40" s="191"/>
      <c r="J40" s="191"/>
      <c r="K40" s="191"/>
      <c r="L40" s="191"/>
      <c r="M40" s="191"/>
      <c r="N40" s="191"/>
      <c r="O40" s="191"/>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row>
    <row r="41" spans="1:42">
      <c r="A41" s="100"/>
      <c r="B41" s="100"/>
      <c r="C41" s="100"/>
      <c r="D41" s="100"/>
      <c r="E41" s="100"/>
      <c r="F41" s="100"/>
      <c r="G41" s="100"/>
      <c r="H41" s="100"/>
      <c r="I41" s="100"/>
      <c r="J41" s="100"/>
      <c r="K41" s="100"/>
      <c r="L41" s="100"/>
      <c r="M41" s="100"/>
      <c r="N41" s="100"/>
      <c r="O41" s="100"/>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row>
    <row r="42" spans="1:42">
      <c r="A42" s="179" t="s">
        <v>39</v>
      </c>
      <c r="B42" s="179"/>
      <c r="C42" s="98"/>
      <c r="D42" s="98"/>
      <c r="E42" s="98"/>
      <c r="F42" s="98"/>
      <c r="G42" s="98"/>
      <c r="H42" s="98"/>
      <c r="I42" s="98"/>
      <c r="J42" s="98"/>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row>
  </sheetData>
  <mergeCells count="65">
    <mergeCell ref="AR1:AS1"/>
    <mergeCell ref="A3:A6"/>
    <mergeCell ref="B4:E4"/>
    <mergeCell ref="F4:I4"/>
    <mergeCell ref="J4:M4"/>
    <mergeCell ref="N4:Q4"/>
    <mergeCell ref="R4:U4"/>
    <mergeCell ref="V4:Y4"/>
    <mergeCell ref="AP4:AS4"/>
    <mergeCell ref="B5:B6"/>
    <mergeCell ref="C5:C6"/>
    <mergeCell ref="D5:D6"/>
    <mergeCell ref="E5:E6"/>
    <mergeCell ref="F5:F6"/>
    <mergeCell ref="L5:L6"/>
    <mergeCell ref="Z4:AC4"/>
    <mergeCell ref="AD4:AG4"/>
    <mergeCell ref="AH4:AK4"/>
    <mergeCell ref="AL4:AO4"/>
    <mergeCell ref="W5:W6"/>
    <mergeCell ref="X5:X6"/>
    <mergeCell ref="AR5:AR6"/>
    <mergeCell ref="AS5:AS6"/>
    <mergeCell ref="A33:B33"/>
    <mergeCell ref="A34:O34"/>
    <mergeCell ref="A35:J35"/>
    <mergeCell ref="AK5:AK6"/>
    <mergeCell ref="AL5:AL6"/>
    <mergeCell ref="AM5:AM6"/>
    <mergeCell ref="AN5:AN6"/>
    <mergeCell ref="AO5:AO6"/>
    <mergeCell ref="AP5:AP6"/>
    <mergeCell ref="AE5:AE6"/>
    <mergeCell ref="AF5:AF6"/>
    <mergeCell ref="AG5:AG6"/>
    <mergeCell ref="AH5:AH6"/>
    <mergeCell ref="AI5:AI6"/>
    <mergeCell ref="S5:S6"/>
    <mergeCell ref="T5:T6"/>
    <mergeCell ref="U5:U6"/>
    <mergeCell ref="V5:V6"/>
    <mergeCell ref="R5:R6"/>
    <mergeCell ref="AQ5:AQ6"/>
    <mergeCell ref="AJ5:AJ6"/>
    <mergeCell ref="Y5:Y6"/>
    <mergeCell ref="Z5:Z6"/>
    <mergeCell ref="AA5:AA6"/>
    <mergeCell ref="AB5:AB6"/>
    <mergeCell ref="AC5:AC6"/>
    <mergeCell ref="AD5:AD6"/>
    <mergeCell ref="A1:N1"/>
    <mergeCell ref="P1:Q1"/>
    <mergeCell ref="A42:B42"/>
    <mergeCell ref="A37:H37"/>
    <mergeCell ref="A39:O40"/>
    <mergeCell ref="G5:G6"/>
    <mergeCell ref="H5:H6"/>
    <mergeCell ref="I5:I6"/>
    <mergeCell ref="J5:J6"/>
    <mergeCell ref="K5:K6"/>
    <mergeCell ref="M5:M6"/>
    <mergeCell ref="N5:N6"/>
    <mergeCell ref="O5:O6"/>
    <mergeCell ref="P5:P6"/>
    <mergeCell ref="Q5:Q6"/>
  </mergeCells>
  <hyperlinks>
    <hyperlink ref="A37" r:id="rId1" display="https://www.nrscotland.gov.uk/statistics-and-data/statistics/statistics-by-theme/vital-events/deaths/age-standardised-death-rates-calculated-using-the-esp" xr:uid="{90892122-284E-4407-966C-ACC4A86D6136}"/>
    <hyperlink ref="P1" location="Contents!A1" display="back to contents" xr:uid="{3DBCFBAA-B6ED-438D-8418-D13EA1856C7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5E0C6-A53E-4BF8-A601-FEE89B64C570}">
  <dimension ref="A1:I52"/>
  <sheetViews>
    <sheetView workbookViewId="0">
      <selection sqref="A1:E1"/>
    </sheetView>
  </sheetViews>
  <sheetFormatPr defaultColWidth="8.7265625" defaultRowHeight="12.5"/>
  <cols>
    <col min="1" max="2" width="8.7265625" style="9"/>
    <col min="3" max="3" width="11.453125" style="9" customWidth="1"/>
    <col min="4" max="4" width="9.26953125" style="9" customWidth="1"/>
    <col min="5" max="5" width="11.81640625" style="9" bestFit="1" customWidth="1"/>
    <col min="6" max="6" width="10.26953125" style="9" customWidth="1"/>
    <col min="7" max="7" width="10.453125" style="9" bestFit="1" customWidth="1"/>
    <col min="8" max="8" width="11.453125" style="9" customWidth="1"/>
    <col min="9" max="16384" width="8.7265625" style="9"/>
  </cols>
  <sheetData>
    <row r="1" spans="1:9" ht="14.5">
      <c r="A1" s="175" t="s">
        <v>184</v>
      </c>
      <c r="B1" s="175"/>
      <c r="C1" s="175"/>
      <c r="D1" s="175"/>
      <c r="E1" s="175"/>
      <c r="G1" s="189" t="s">
        <v>77</v>
      </c>
      <c r="H1" s="189"/>
      <c r="I1" s="149"/>
    </row>
    <row r="3" spans="1:9">
      <c r="B3" s="213" t="s">
        <v>185</v>
      </c>
      <c r="C3" s="213"/>
      <c r="D3" s="213"/>
      <c r="E3" s="212" t="s">
        <v>320</v>
      </c>
      <c r="F3" s="213"/>
      <c r="G3" s="213"/>
    </row>
    <row r="4" spans="1:9" ht="37.5">
      <c r="A4" s="110" t="s">
        <v>0</v>
      </c>
      <c r="B4" s="110" t="s">
        <v>181</v>
      </c>
      <c r="C4" s="110" t="s">
        <v>182</v>
      </c>
      <c r="D4" s="110" t="s">
        <v>183</v>
      </c>
      <c r="E4" s="111" t="s">
        <v>181</v>
      </c>
      <c r="F4" s="110" t="s">
        <v>182</v>
      </c>
      <c r="G4" s="110" t="s">
        <v>183</v>
      </c>
      <c r="H4" s="110" t="s">
        <v>221</v>
      </c>
    </row>
    <row r="5" spans="1:9">
      <c r="A5" s="9">
        <v>1979</v>
      </c>
      <c r="C5" s="9">
        <v>339</v>
      </c>
      <c r="E5" s="13"/>
      <c r="F5" s="17">
        <f t="shared" ref="F5:F47" si="0">C5/$H5*1000000</f>
        <v>65.147205780613419</v>
      </c>
      <c r="H5" s="112">
        <v>5203600</v>
      </c>
    </row>
    <row r="6" spans="1:9">
      <c r="A6" s="9">
        <v>1980</v>
      </c>
      <c r="C6" s="9">
        <v>306</v>
      </c>
      <c r="E6" s="13"/>
      <c r="F6" s="17">
        <f t="shared" si="0"/>
        <v>58.915265985097903</v>
      </c>
      <c r="H6" s="112">
        <v>5193900</v>
      </c>
    </row>
    <row r="7" spans="1:9">
      <c r="A7" s="9">
        <v>1981</v>
      </c>
      <c r="C7" s="9">
        <v>307</v>
      </c>
      <c r="E7" s="13"/>
      <c r="F7" s="17">
        <f t="shared" si="0"/>
        <v>59.264121076406312</v>
      </c>
      <c r="H7" s="112">
        <v>5180200</v>
      </c>
    </row>
    <row r="8" spans="1:9">
      <c r="A8" s="9">
        <v>1982</v>
      </c>
      <c r="C8" s="9">
        <v>265</v>
      </c>
      <c r="E8" s="13"/>
      <c r="F8" s="17">
        <f t="shared" si="0"/>
        <v>51.311443032680543</v>
      </c>
      <c r="H8" s="112">
        <v>5164540</v>
      </c>
    </row>
    <row r="9" spans="1:9">
      <c r="A9" s="9">
        <v>1983</v>
      </c>
      <c r="C9" s="9">
        <v>212</v>
      </c>
      <c r="E9" s="13"/>
      <c r="F9" s="17">
        <f t="shared" si="0"/>
        <v>41.180081272386815</v>
      </c>
      <c r="H9" s="112">
        <v>5148120</v>
      </c>
    </row>
    <row r="10" spans="1:9">
      <c r="A10" s="9">
        <v>1984</v>
      </c>
      <c r="C10" s="9">
        <v>201</v>
      </c>
      <c r="E10" s="13"/>
      <c r="F10" s="17">
        <f t="shared" si="0"/>
        <v>39.113581169437701</v>
      </c>
      <c r="H10" s="112">
        <v>5138880</v>
      </c>
    </row>
    <row r="11" spans="1:9">
      <c r="A11" s="9">
        <v>1985</v>
      </c>
      <c r="C11" s="9">
        <v>242</v>
      </c>
      <c r="E11" s="13"/>
      <c r="F11" s="17">
        <f t="shared" si="0"/>
        <v>47.192900003705226</v>
      </c>
      <c r="H11" s="112">
        <v>5127890</v>
      </c>
    </row>
    <row r="12" spans="1:9">
      <c r="A12" s="9">
        <v>1986</v>
      </c>
      <c r="C12" s="9">
        <v>223</v>
      </c>
      <c r="E12" s="13"/>
      <c r="F12" s="17">
        <f t="shared" si="0"/>
        <v>43.624896317510995</v>
      </c>
      <c r="H12" s="112">
        <v>5111760</v>
      </c>
    </row>
    <row r="13" spans="1:9">
      <c r="A13" s="9">
        <v>1987</v>
      </c>
      <c r="C13" s="9">
        <v>250</v>
      </c>
      <c r="E13" s="13"/>
      <c r="F13" s="17">
        <f t="shared" si="0"/>
        <v>49.029029107554003</v>
      </c>
      <c r="H13" s="112">
        <v>5099020</v>
      </c>
    </row>
    <row r="14" spans="1:9">
      <c r="A14" s="9">
        <v>1988</v>
      </c>
      <c r="C14" s="9">
        <v>238</v>
      </c>
      <c r="E14" s="13"/>
      <c r="F14" s="17">
        <f t="shared" si="0"/>
        <v>46.87401525178042</v>
      </c>
      <c r="H14" s="112">
        <v>5077440</v>
      </c>
    </row>
    <row r="15" spans="1:9">
      <c r="A15" s="9">
        <v>1989</v>
      </c>
      <c r="C15" s="9">
        <v>264</v>
      </c>
      <c r="E15" s="13"/>
      <c r="F15" s="17">
        <f t="shared" si="0"/>
        <v>51.987026873748327</v>
      </c>
      <c r="H15" s="112">
        <v>5078190</v>
      </c>
    </row>
    <row r="16" spans="1:9">
      <c r="A16" s="9">
        <v>1990</v>
      </c>
      <c r="C16" s="9">
        <v>275</v>
      </c>
      <c r="E16" s="13"/>
      <c r="F16" s="17">
        <f t="shared" si="0"/>
        <v>54.120328185670118</v>
      </c>
      <c r="H16" s="112">
        <v>5081270</v>
      </c>
    </row>
    <row r="17" spans="1:8">
      <c r="A17" s="9">
        <v>1991</v>
      </c>
      <c r="C17" s="9">
        <v>275</v>
      </c>
      <c r="E17" s="13"/>
      <c r="F17" s="17">
        <f t="shared" si="0"/>
        <v>54.098396130095821</v>
      </c>
      <c r="H17" s="112">
        <v>5083330</v>
      </c>
    </row>
    <row r="18" spans="1:8">
      <c r="A18" s="9">
        <v>1992</v>
      </c>
      <c r="C18" s="9">
        <v>311</v>
      </c>
      <c r="E18" s="13"/>
      <c r="F18" s="17">
        <f t="shared" si="0"/>
        <v>61.152819125298393</v>
      </c>
      <c r="H18" s="112">
        <v>5085620</v>
      </c>
    </row>
    <row r="19" spans="1:8">
      <c r="A19" s="9">
        <v>1993</v>
      </c>
      <c r="C19" s="9">
        <v>372</v>
      </c>
      <c r="E19" s="13"/>
      <c r="F19" s="17">
        <f t="shared" si="0"/>
        <v>73.049174662147564</v>
      </c>
      <c r="H19" s="112">
        <v>5092460</v>
      </c>
    </row>
    <row r="20" spans="1:8">
      <c r="A20" s="9">
        <v>1994</v>
      </c>
      <c r="C20" s="9">
        <v>422</v>
      </c>
      <c r="E20" s="13"/>
      <c r="F20" s="17">
        <f t="shared" si="0"/>
        <v>82.709257361025905</v>
      </c>
      <c r="H20" s="112">
        <v>5102210</v>
      </c>
    </row>
    <row r="21" spans="1:8">
      <c r="A21" s="9">
        <v>1995</v>
      </c>
      <c r="C21" s="9">
        <v>426</v>
      </c>
      <c r="E21" s="13"/>
      <c r="F21" s="17">
        <f t="shared" si="0"/>
        <v>83.469019474145185</v>
      </c>
      <c r="H21" s="112">
        <v>5103690</v>
      </c>
    </row>
    <row r="22" spans="1:8">
      <c r="A22" s="9">
        <v>1996</v>
      </c>
      <c r="B22" s="9">
        <v>244</v>
      </c>
      <c r="C22" s="9">
        <v>460</v>
      </c>
      <c r="D22" s="9">
        <v>208</v>
      </c>
      <c r="E22" s="16">
        <f t="shared" ref="E22:E46" si="1">B22/$H22*1000000</f>
        <v>47.916515291063369</v>
      </c>
      <c r="F22" s="17">
        <f t="shared" si="0"/>
        <v>90.334414073316196</v>
      </c>
      <c r="G22" s="17">
        <f t="shared" ref="G22:G47" si="2">D22/$H22*1000000</f>
        <v>40.846865494021237</v>
      </c>
      <c r="H22" s="112">
        <v>5092190</v>
      </c>
    </row>
    <row r="23" spans="1:8">
      <c r="A23" s="9">
        <v>1997</v>
      </c>
      <c r="B23" s="9">
        <v>224</v>
      </c>
      <c r="C23" s="9">
        <v>447</v>
      </c>
      <c r="D23" s="9">
        <v>188</v>
      </c>
      <c r="E23" s="16">
        <f t="shared" si="1"/>
        <v>44.065515979651174</v>
      </c>
      <c r="F23" s="17">
        <f t="shared" si="0"/>
        <v>87.934310905821761</v>
      </c>
      <c r="G23" s="17">
        <f t="shared" si="2"/>
        <v>36.983558054350091</v>
      </c>
      <c r="H23" s="112">
        <v>5083340</v>
      </c>
    </row>
    <row r="24" spans="1:8">
      <c r="A24" s="9">
        <v>1998</v>
      </c>
      <c r="B24" s="9">
        <v>249</v>
      </c>
      <c r="C24" s="9">
        <v>449</v>
      </c>
      <c r="D24" s="9">
        <v>230</v>
      </c>
      <c r="E24" s="16">
        <f t="shared" si="1"/>
        <v>49.044035240798337</v>
      </c>
      <c r="F24" s="17">
        <f t="shared" si="0"/>
        <v>88.436834630997794</v>
      </c>
      <c r="G24" s="17">
        <f t="shared" si="2"/>
        <v>45.301719298729381</v>
      </c>
      <c r="H24" s="112">
        <v>5077070</v>
      </c>
    </row>
    <row r="25" spans="1:8">
      <c r="A25" s="9">
        <v>1999</v>
      </c>
      <c r="B25" s="9">
        <v>291</v>
      </c>
      <c r="C25" s="9">
        <v>492</v>
      </c>
      <c r="D25" s="9">
        <v>272</v>
      </c>
      <c r="E25" s="16">
        <f t="shared" si="1"/>
        <v>57.3743826338982</v>
      </c>
      <c r="F25" s="17">
        <f t="shared" si="0"/>
        <v>97.004110844941295</v>
      </c>
      <c r="G25" s="17">
        <f t="shared" si="2"/>
        <v>53.628288922406568</v>
      </c>
      <c r="H25" s="112">
        <v>5071950</v>
      </c>
    </row>
    <row r="26" spans="1:8">
      <c r="A26" s="9">
        <v>2000</v>
      </c>
      <c r="B26" s="9">
        <v>292</v>
      </c>
      <c r="C26" s="9">
        <v>495</v>
      </c>
      <c r="D26" s="9">
        <v>320</v>
      </c>
      <c r="E26" s="16">
        <f t="shared" si="1"/>
        <v>57.673999691878628</v>
      </c>
      <c r="F26" s="17">
        <f t="shared" si="0"/>
        <v>97.769280299588772</v>
      </c>
      <c r="G26" s="17">
        <f t="shared" si="2"/>
        <v>63.204383223976585</v>
      </c>
      <c r="H26" s="112">
        <v>5062940</v>
      </c>
    </row>
    <row r="27" spans="1:8">
      <c r="A27" s="9">
        <v>2001</v>
      </c>
      <c r="B27" s="9">
        <v>332</v>
      </c>
      <c r="C27" s="9">
        <v>551</v>
      </c>
      <c r="D27" s="9">
        <v>378</v>
      </c>
      <c r="E27" s="16">
        <f t="shared" si="1"/>
        <v>65.558232297302638</v>
      </c>
      <c r="F27" s="17">
        <f t="shared" si="0"/>
        <v>108.8029698669089</v>
      </c>
      <c r="G27" s="17">
        <f t="shared" si="2"/>
        <v>74.641601832471068</v>
      </c>
      <c r="H27" s="112">
        <v>5064200</v>
      </c>
    </row>
    <row r="28" spans="1:8">
      <c r="A28" s="9">
        <v>2002</v>
      </c>
      <c r="B28" s="9">
        <v>382</v>
      </c>
      <c r="C28" s="9">
        <v>566</v>
      </c>
      <c r="D28" s="9">
        <v>417</v>
      </c>
      <c r="E28" s="16">
        <f t="shared" si="1"/>
        <v>75.404658507698386</v>
      </c>
      <c r="F28" s="17">
        <f t="shared" si="0"/>
        <v>111.7252270035531</v>
      </c>
      <c r="G28" s="17">
        <f t="shared" si="2"/>
        <v>82.313462297670753</v>
      </c>
      <c r="H28" s="112">
        <v>5066000</v>
      </c>
    </row>
    <row r="29" spans="1:8">
      <c r="A29" s="9">
        <v>2003</v>
      </c>
      <c r="B29" s="9">
        <v>317</v>
      </c>
      <c r="C29" s="9">
        <v>493</v>
      </c>
      <c r="D29" s="9">
        <v>331</v>
      </c>
      <c r="E29" s="16">
        <f t="shared" si="1"/>
        <v>62.54315872546119</v>
      </c>
      <c r="F29" s="17">
        <f t="shared" si="0"/>
        <v>97.26743612508632</v>
      </c>
      <c r="G29" s="17">
        <f t="shared" si="2"/>
        <v>65.305317154976819</v>
      </c>
      <c r="H29" s="112">
        <v>5068500</v>
      </c>
    </row>
    <row r="30" spans="1:8">
      <c r="A30" s="9">
        <v>2004</v>
      </c>
      <c r="B30" s="9">
        <v>356</v>
      </c>
      <c r="C30" s="9">
        <v>546</v>
      </c>
      <c r="D30" s="9">
        <v>387</v>
      </c>
      <c r="E30" s="16">
        <f t="shared" si="1"/>
        <v>70.019471707019648</v>
      </c>
      <c r="F30" s="17">
        <f t="shared" si="0"/>
        <v>107.38941447200204</v>
      </c>
      <c r="G30" s="17">
        <f t="shared" si="2"/>
        <v>76.116672894990458</v>
      </c>
      <c r="H30" s="112">
        <v>5084300</v>
      </c>
    </row>
    <row r="31" spans="1:8">
      <c r="A31" s="9">
        <v>2005</v>
      </c>
      <c r="B31" s="9">
        <v>336</v>
      </c>
      <c r="C31" s="9">
        <v>480</v>
      </c>
      <c r="D31" s="9">
        <v>352</v>
      </c>
      <c r="E31" s="16">
        <f t="shared" si="1"/>
        <v>65.75085123869907</v>
      </c>
      <c r="F31" s="17">
        <f t="shared" si="0"/>
        <v>93.929787483855819</v>
      </c>
      <c r="G31" s="17">
        <f t="shared" si="2"/>
        <v>68.881844154827604</v>
      </c>
      <c r="H31" s="112">
        <v>5110200</v>
      </c>
    </row>
    <row r="32" spans="1:8">
      <c r="A32" s="9">
        <v>2006</v>
      </c>
      <c r="B32" s="9">
        <v>421</v>
      </c>
      <c r="C32" s="9">
        <v>577</v>
      </c>
      <c r="D32" s="9">
        <v>415</v>
      </c>
      <c r="E32" s="16">
        <f t="shared" si="1"/>
        <v>82.018312877459579</v>
      </c>
      <c r="F32" s="17">
        <f t="shared" si="0"/>
        <v>112.40989674654199</v>
      </c>
      <c r="G32" s="17">
        <f t="shared" si="2"/>
        <v>80.849405805571791</v>
      </c>
      <c r="H32" s="112">
        <v>5133000</v>
      </c>
    </row>
    <row r="33" spans="1:8">
      <c r="A33" s="9">
        <v>2007</v>
      </c>
      <c r="B33" s="9">
        <v>455</v>
      </c>
      <c r="C33" s="9">
        <v>630</v>
      </c>
      <c r="D33" s="9">
        <v>450</v>
      </c>
      <c r="E33" s="16">
        <f t="shared" si="1"/>
        <v>88.007736943907162</v>
      </c>
      <c r="F33" s="17">
        <f t="shared" si="0"/>
        <v>121.85686653771761</v>
      </c>
      <c r="G33" s="17">
        <f t="shared" si="2"/>
        <v>87.040618955512571</v>
      </c>
      <c r="H33" s="112">
        <v>5170000</v>
      </c>
    </row>
    <row r="34" spans="1:8">
      <c r="A34" s="9">
        <v>2008</v>
      </c>
      <c r="B34" s="9">
        <v>574</v>
      </c>
      <c r="C34" s="9">
        <v>737</v>
      </c>
      <c r="D34" s="9">
        <v>559</v>
      </c>
      <c r="E34" s="16">
        <f t="shared" si="1"/>
        <v>110.32308904649331</v>
      </c>
      <c r="F34" s="17">
        <f t="shared" si="0"/>
        <v>141.65177112764036</v>
      </c>
      <c r="G34" s="17">
        <f t="shared" si="2"/>
        <v>107.44008149301351</v>
      </c>
      <c r="H34" s="112">
        <v>5202900</v>
      </c>
    </row>
    <row r="35" spans="1:8">
      <c r="A35" s="9">
        <v>2009</v>
      </c>
      <c r="B35" s="9">
        <v>545</v>
      </c>
      <c r="C35" s="9">
        <v>716</v>
      </c>
      <c r="D35" s="9">
        <v>534</v>
      </c>
      <c r="E35" s="16">
        <f t="shared" si="1"/>
        <v>104.16865765782985</v>
      </c>
      <c r="F35" s="17">
        <f t="shared" si="0"/>
        <v>136.85276859267188</v>
      </c>
      <c r="G35" s="17">
        <f t="shared" si="2"/>
        <v>102.06617098950667</v>
      </c>
      <c r="H35" s="112">
        <v>5231900</v>
      </c>
    </row>
    <row r="36" spans="1:8">
      <c r="A36" s="9">
        <v>2010</v>
      </c>
      <c r="B36" s="9">
        <v>485</v>
      </c>
      <c r="C36" s="9">
        <v>692</v>
      </c>
      <c r="D36" s="9">
        <v>482</v>
      </c>
      <c r="E36" s="16">
        <f t="shared" si="1"/>
        <v>92.166774352932237</v>
      </c>
      <c r="F36" s="17">
        <f t="shared" si="0"/>
        <v>131.50393371593628</v>
      </c>
      <c r="G36" s="17">
        <f t="shared" si="2"/>
        <v>91.596670594048121</v>
      </c>
      <c r="H36" s="112">
        <v>5262200</v>
      </c>
    </row>
    <row r="37" spans="1:8">
      <c r="A37" s="9">
        <v>2011</v>
      </c>
      <c r="B37" s="9">
        <v>584</v>
      </c>
      <c r="C37" s="9">
        <v>749</v>
      </c>
      <c r="D37" s="9">
        <v>558</v>
      </c>
      <c r="E37" s="16">
        <f t="shared" si="1"/>
        <v>110.19075831619465</v>
      </c>
      <c r="F37" s="17">
        <f t="shared" si="0"/>
        <v>141.32342119662636</v>
      </c>
      <c r="G37" s="17">
        <f t="shared" si="2"/>
        <v>105.28500537745995</v>
      </c>
      <c r="H37" s="112">
        <v>5299900</v>
      </c>
    </row>
    <row r="38" spans="1:8">
      <c r="A38" s="9">
        <v>2012</v>
      </c>
      <c r="B38" s="9">
        <v>581</v>
      </c>
      <c r="C38" s="9">
        <v>734</v>
      </c>
      <c r="D38" s="9">
        <v>549</v>
      </c>
      <c r="E38" s="16">
        <f t="shared" si="1"/>
        <v>109.34206564287865</v>
      </c>
      <c r="F38" s="17">
        <f t="shared" si="0"/>
        <v>138.13610358325806</v>
      </c>
      <c r="G38" s="17">
        <f t="shared" si="2"/>
        <v>103.31978319783198</v>
      </c>
      <c r="H38" s="112">
        <v>5313600</v>
      </c>
    </row>
    <row r="39" spans="1:8">
      <c r="A39" s="9">
        <v>2013</v>
      </c>
      <c r="B39" s="9">
        <v>527</v>
      </c>
      <c r="C39" s="9">
        <v>685</v>
      </c>
      <c r="D39" s="9">
        <v>516</v>
      </c>
      <c r="E39" s="16">
        <f t="shared" si="1"/>
        <v>98.916981061245934</v>
      </c>
      <c r="F39" s="17">
        <f t="shared" si="0"/>
        <v>128.57330555399142</v>
      </c>
      <c r="G39" s="17">
        <f t="shared" si="2"/>
        <v>96.852300242130752</v>
      </c>
      <c r="H39" s="112">
        <v>5327700</v>
      </c>
    </row>
    <row r="40" spans="1:8">
      <c r="A40" s="9">
        <v>2014</v>
      </c>
      <c r="B40" s="9">
        <v>614</v>
      </c>
      <c r="C40" s="9">
        <v>743</v>
      </c>
      <c r="D40" s="9">
        <v>574</v>
      </c>
      <c r="E40" s="16">
        <f t="shared" si="1"/>
        <v>114.81786221856534</v>
      </c>
      <c r="F40" s="17">
        <f t="shared" si="0"/>
        <v>138.94083327100006</v>
      </c>
      <c r="G40" s="17">
        <f t="shared" si="2"/>
        <v>107.33787119455457</v>
      </c>
      <c r="H40" s="112">
        <v>5347600</v>
      </c>
    </row>
    <row r="41" spans="1:8">
      <c r="A41" s="9">
        <v>2015</v>
      </c>
      <c r="B41" s="9">
        <v>706</v>
      </c>
      <c r="C41" s="9">
        <v>813</v>
      </c>
      <c r="D41" s="9">
        <v>637</v>
      </c>
      <c r="E41" s="16">
        <f t="shared" si="1"/>
        <v>131.39772938767914</v>
      </c>
      <c r="F41" s="17">
        <f t="shared" si="0"/>
        <v>151.31211613623674</v>
      </c>
      <c r="G41" s="17">
        <f t="shared" si="2"/>
        <v>118.55574167131957</v>
      </c>
      <c r="H41" s="112">
        <v>5373000</v>
      </c>
    </row>
    <row r="42" spans="1:8">
      <c r="A42" s="9">
        <v>2016</v>
      </c>
      <c r="B42" s="9">
        <v>868</v>
      </c>
      <c r="C42" s="9">
        <v>997</v>
      </c>
      <c r="D42" s="9">
        <v>772</v>
      </c>
      <c r="E42" s="16">
        <f t="shared" si="1"/>
        <v>160.60095842507445</v>
      </c>
      <c r="F42" s="17">
        <f t="shared" si="0"/>
        <v>184.46907321405445</v>
      </c>
      <c r="G42" s="17">
        <f t="shared" si="2"/>
        <v>142.83864044257774</v>
      </c>
      <c r="H42" s="112">
        <v>5404700</v>
      </c>
    </row>
    <row r="43" spans="1:8">
      <c r="A43" s="9">
        <v>2017</v>
      </c>
      <c r="B43" s="9">
        <v>934</v>
      </c>
      <c r="C43" s="9">
        <v>1045</v>
      </c>
      <c r="D43" s="9">
        <v>828</v>
      </c>
      <c r="E43" s="16">
        <f t="shared" si="1"/>
        <v>172.17224598141868</v>
      </c>
      <c r="F43" s="17">
        <f t="shared" si="0"/>
        <v>192.63382981861082</v>
      </c>
      <c r="G43" s="17">
        <f t="shared" si="2"/>
        <v>152.63235510986581</v>
      </c>
      <c r="H43" s="112">
        <v>5424800</v>
      </c>
    </row>
    <row r="44" spans="1:8">
      <c r="A44" s="9">
        <v>2018</v>
      </c>
      <c r="B44" s="9">
        <v>1187</v>
      </c>
      <c r="C44" s="9">
        <v>1313</v>
      </c>
      <c r="D44" s="9">
        <v>1064</v>
      </c>
      <c r="E44" s="16">
        <f t="shared" si="1"/>
        <v>218.27476508339308</v>
      </c>
      <c r="F44" s="17">
        <f t="shared" si="0"/>
        <v>241.44462220260752</v>
      </c>
      <c r="G44" s="17">
        <f t="shared" si="2"/>
        <v>195.65657122892185</v>
      </c>
      <c r="H44" s="112">
        <v>5438100</v>
      </c>
    </row>
    <row r="45" spans="1:8">
      <c r="A45" s="9">
        <v>2019</v>
      </c>
      <c r="B45" s="9">
        <v>1280</v>
      </c>
      <c r="C45" s="9">
        <v>1406</v>
      </c>
      <c r="D45" s="9">
        <v>1146</v>
      </c>
      <c r="E45" s="16">
        <f t="shared" si="1"/>
        <v>234.29063020518734</v>
      </c>
      <c r="F45" s="17">
        <f t="shared" si="0"/>
        <v>257.35361411601048</v>
      </c>
      <c r="G45" s="17">
        <f t="shared" si="2"/>
        <v>209.76332985558182</v>
      </c>
      <c r="H45" s="112">
        <v>5463300</v>
      </c>
    </row>
    <row r="46" spans="1:8">
      <c r="A46" s="9">
        <v>2020</v>
      </c>
      <c r="B46" s="9">
        <v>1339</v>
      </c>
      <c r="C46" s="9">
        <v>1461</v>
      </c>
      <c r="D46" s="9">
        <v>1177</v>
      </c>
      <c r="E46" s="16">
        <f t="shared" si="1"/>
        <v>244.96889864617637</v>
      </c>
      <c r="F46" s="17">
        <f t="shared" si="0"/>
        <v>267.28869374313939</v>
      </c>
      <c r="G46" s="17">
        <f t="shared" si="2"/>
        <v>215.33113794365167</v>
      </c>
      <c r="H46" s="112">
        <v>5466000</v>
      </c>
    </row>
    <row r="47" spans="1:8">
      <c r="A47" s="9">
        <v>2021</v>
      </c>
      <c r="B47" s="9">
        <v>1330</v>
      </c>
      <c r="C47" s="9">
        <v>1444</v>
      </c>
      <c r="D47" s="9">
        <v>1111</v>
      </c>
      <c r="E47" s="16">
        <f>B47/$H47*1000000</f>
        <v>242.70515885326375</v>
      </c>
      <c r="F47" s="17">
        <f t="shared" si="0"/>
        <v>263.5084581835435</v>
      </c>
      <c r="G47" s="17">
        <f t="shared" si="2"/>
        <v>202.74092592930529</v>
      </c>
      <c r="H47" s="112">
        <v>5479900</v>
      </c>
    </row>
    <row r="48" spans="1:8">
      <c r="A48" s="9">
        <v>2022</v>
      </c>
      <c r="B48" s="9">
        <v>1051</v>
      </c>
      <c r="C48" s="9">
        <v>1193</v>
      </c>
      <c r="D48" s="9">
        <v>918</v>
      </c>
      <c r="E48" s="16">
        <f>B48/$H48*1000000</f>
        <v>191.79182101863174</v>
      </c>
      <c r="F48" s="17">
        <f t="shared" ref="F48" si="3">C48/$H48*1000000</f>
        <v>217.70470264055913</v>
      </c>
      <c r="G48" s="17">
        <f>D48/$H48*1000000</f>
        <v>167.52130513330536</v>
      </c>
      <c r="H48" s="112">
        <v>5479900</v>
      </c>
    </row>
    <row r="49" spans="1:8">
      <c r="E49" s="17"/>
      <c r="F49" s="17"/>
      <c r="G49" s="17"/>
      <c r="H49" s="112"/>
    </row>
    <row r="50" spans="1:8">
      <c r="A50" s="23" t="s">
        <v>321</v>
      </c>
    </row>
    <row r="52" spans="1:8">
      <c r="A52" s="179" t="s">
        <v>39</v>
      </c>
      <c r="B52" s="179"/>
    </row>
  </sheetData>
  <mergeCells count="5">
    <mergeCell ref="E3:G3"/>
    <mergeCell ref="B3:D3"/>
    <mergeCell ref="A52:B52"/>
    <mergeCell ref="A1:E1"/>
    <mergeCell ref="G1:H1"/>
  </mergeCells>
  <hyperlinks>
    <hyperlink ref="G1" location="Contents!A1" display="back to contents" xr:uid="{E846B973-1907-4C9D-B83F-1F38B5B2707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E5A2-EB95-471B-88C3-BFF76B81FCCA}">
  <dimension ref="A1:L22"/>
  <sheetViews>
    <sheetView workbookViewId="0">
      <selection sqref="A1:I1"/>
    </sheetView>
  </sheetViews>
  <sheetFormatPr defaultColWidth="8.7265625" defaultRowHeight="12.5"/>
  <cols>
    <col min="1" max="1" width="22.81640625" style="9" customWidth="1"/>
    <col min="2" max="2" width="8.7265625" style="9"/>
    <col min="3" max="3" width="26.54296875" style="9" customWidth="1"/>
    <col min="4" max="9" width="8.7265625" style="9"/>
    <col min="10" max="10" width="10.54296875" style="9" customWidth="1"/>
    <col min="11" max="16384" width="8.7265625" style="9"/>
  </cols>
  <sheetData>
    <row r="1" spans="1:12" ht="16.5">
      <c r="A1" s="175" t="s">
        <v>326</v>
      </c>
      <c r="B1" s="175"/>
      <c r="C1" s="175"/>
      <c r="D1" s="175"/>
      <c r="E1" s="175"/>
      <c r="F1" s="175"/>
      <c r="G1" s="175"/>
      <c r="H1" s="175"/>
      <c r="I1" s="175"/>
      <c r="K1" s="189" t="s">
        <v>77</v>
      </c>
      <c r="L1" s="189"/>
    </row>
    <row r="3" spans="1:12">
      <c r="B3" s="9" t="s">
        <v>87</v>
      </c>
      <c r="C3" s="9" t="s">
        <v>200</v>
      </c>
    </row>
    <row r="4" spans="1:12">
      <c r="A4" s="113" t="s">
        <v>78</v>
      </c>
      <c r="B4" s="9">
        <v>1444</v>
      </c>
      <c r="C4" s="17">
        <v>27.1</v>
      </c>
    </row>
    <row r="5" spans="1:12">
      <c r="A5" s="113" t="s">
        <v>187</v>
      </c>
      <c r="B5" s="9">
        <v>402</v>
      </c>
      <c r="C5" s="17">
        <v>16.34</v>
      </c>
      <c r="J5" s="113"/>
    </row>
    <row r="6" spans="1:12">
      <c r="A6" s="113" t="s">
        <v>189</v>
      </c>
      <c r="B6" s="9">
        <v>891</v>
      </c>
      <c r="C6" s="17">
        <v>12.809999999999999</v>
      </c>
    </row>
    <row r="7" spans="1:12">
      <c r="A7" s="113" t="s">
        <v>188</v>
      </c>
      <c r="B7" s="9">
        <v>213</v>
      </c>
      <c r="C7" s="17">
        <v>11.5</v>
      </c>
    </row>
    <row r="8" spans="1:12">
      <c r="A8" s="113" t="s">
        <v>191</v>
      </c>
      <c r="B8" s="9">
        <v>585</v>
      </c>
      <c r="C8" s="17">
        <v>11.35</v>
      </c>
      <c r="J8" s="113"/>
    </row>
    <row r="9" spans="1:12">
      <c r="A9" s="113" t="s">
        <v>195</v>
      </c>
      <c r="B9" s="9">
        <v>322</v>
      </c>
      <c r="C9" s="17">
        <v>11.02</v>
      </c>
    </row>
    <row r="10" spans="1:12">
      <c r="A10" s="113" t="s">
        <v>190</v>
      </c>
      <c r="B10" s="9">
        <v>6511</v>
      </c>
      <c r="C10" s="17">
        <v>10</v>
      </c>
      <c r="J10" s="113"/>
    </row>
    <row r="11" spans="1:12">
      <c r="A11" s="113" t="s">
        <v>196</v>
      </c>
      <c r="B11" s="9">
        <v>421</v>
      </c>
      <c r="C11" s="17">
        <v>9.09</v>
      </c>
    </row>
    <row r="12" spans="1:12">
      <c r="A12" s="113" t="s">
        <v>192</v>
      </c>
      <c r="B12" s="9">
        <v>467</v>
      </c>
      <c r="C12" s="17">
        <v>8.7900000000000009</v>
      </c>
    </row>
    <row r="13" spans="1:12">
      <c r="A13" s="113" t="s">
        <v>194</v>
      </c>
      <c r="B13" s="9">
        <v>4532</v>
      </c>
      <c r="C13" s="17">
        <v>8.2899999999999991</v>
      </c>
      <c r="J13" s="113"/>
    </row>
    <row r="14" spans="1:12">
      <c r="A14" s="113" t="s">
        <v>193</v>
      </c>
      <c r="B14" s="9">
        <v>417</v>
      </c>
      <c r="C14" s="17">
        <v>7.4</v>
      </c>
    </row>
    <row r="15" spans="1:12">
      <c r="A15" s="113" t="s">
        <v>197</v>
      </c>
      <c r="B15" s="9">
        <v>613</v>
      </c>
      <c r="C15" s="17">
        <v>6.8900000000000006</v>
      </c>
    </row>
    <row r="16" spans="1:12">
      <c r="A16" s="113" t="s">
        <v>198</v>
      </c>
      <c r="B16" s="9">
        <v>314</v>
      </c>
      <c r="C16" s="17">
        <v>5.16</v>
      </c>
    </row>
    <row r="17" spans="1:6">
      <c r="A17" s="113" t="s">
        <v>199</v>
      </c>
      <c r="B17" s="9">
        <v>422</v>
      </c>
      <c r="C17" s="17">
        <v>4.76</v>
      </c>
    </row>
    <row r="19" spans="1:6" ht="26.15" customHeight="1">
      <c r="A19" s="214" t="s">
        <v>237</v>
      </c>
      <c r="B19" s="214"/>
      <c r="C19" s="214"/>
      <c r="D19" s="214"/>
      <c r="E19" s="214"/>
      <c r="F19" s="214"/>
    </row>
    <row r="20" spans="1:6" ht="21.65" customHeight="1">
      <c r="A20" s="215" t="s">
        <v>236</v>
      </c>
      <c r="B20" s="215"/>
      <c r="C20" s="215"/>
      <c r="D20" s="215"/>
      <c r="E20" s="215"/>
      <c r="F20" s="215"/>
    </row>
    <row r="22" spans="1:6">
      <c r="A22" s="179" t="s">
        <v>39</v>
      </c>
      <c r="B22" s="179"/>
    </row>
  </sheetData>
  <sortState xmlns:xlrd2="http://schemas.microsoft.com/office/spreadsheetml/2017/richdata2" ref="A4:C17">
    <sortCondition descending="1" ref="C4:C17"/>
  </sortState>
  <mergeCells count="5">
    <mergeCell ref="A22:B22"/>
    <mergeCell ref="A19:F19"/>
    <mergeCell ref="A20:F20"/>
    <mergeCell ref="A1:I1"/>
    <mergeCell ref="K1:L1"/>
  </mergeCells>
  <hyperlinks>
    <hyperlink ref="A19:F19" r:id="rId1" display="1) UK drug death comparisons use the wide drug poisoning definition as this is the most appropriate measure in all UK countries. More information about this is available in a blog post on the ONS website." xr:uid="{BB6335C1-D34D-405D-A403-5F60EC20D61F}"/>
    <hyperlink ref="K1" location="Contents!A1" display="back to contents" xr:uid="{624BC94A-A993-4C0A-B6AE-D04671E263A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A3499-E65C-4432-B5CF-ACE8EBB9BF2D}">
  <dimension ref="A1:AG51"/>
  <sheetViews>
    <sheetView workbookViewId="0">
      <selection sqref="A1:H1"/>
    </sheetView>
  </sheetViews>
  <sheetFormatPr defaultColWidth="8.7265625" defaultRowHeight="12.5"/>
  <cols>
    <col min="1" max="4" width="8.7265625" style="9"/>
    <col min="5" max="5" width="10.453125" style="9" customWidth="1"/>
    <col min="6" max="8" width="8.7265625" style="9"/>
    <col min="9" max="9" width="12.1796875" style="9" customWidth="1"/>
    <col min="10" max="10" width="10.1796875" style="9" customWidth="1"/>
    <col min="11" max="11" width="11.81640625" style="9" customWidth="1"/>
    <col min="12" max="16384" width="8.7265625" style="9"/>
  </cols>
  <sheetData>
    <row r="1" spans="1:33" ht="14">
      <c r="A1" s="216" t="s">
        <v>116</v>
      </c>
      <c r="B1" s="216"/>
      <c r="C1" s="216"/>
      <c r="D1" s="216"/>
      <c r="E1" s="216"/>
      <c r="F1" s="216"/>
      <c r="G1" s="216"/>
      <c r="H1" s="216"/>
      <c r="I1" s="152"/>
      <c r="J1" s="189" t="s">
        <v>77</v>
      </c>
      <c r="K1" s="189"/>
      <c r="L1" s="152"/>
      <c r="M1" s="152"/>
      <c r="N1" s="152"/>
      <c r="O1" s="152"/>
      <c r="P1" s="152"/>
      <c r="Q1" s="152"/>
    </row>
    <row r="3" spans="1:33">
      <c r="A3" s="9" t="s">
        <v>40</v>
      </c>
    </row>
    <row r="4" spans="1:33" ht="37.5">
      <c r="A4" s="71" t="s">
        <v>65</v>
      </c>
      <c r="B4" s="110" t="s">
        <v>78</v>
      </c>
      <c r="C4" s="110" t="s">
        <v>104</v>
      </c>
      <c r="D4" s="110" t="s">
        <v>105</v>
      </c>
      <c r="E4" s="110" t="s">
        <v>106</v>
      </c>
      <c r="F4" s="110" t="s">
        <v>107</v>
      </c>
      <c r="G4" s="110" t="s">
        <v>108</v>
      </c>
      <c r="H4" s="110" t="s">
        <v>109</v>
      </c>
      <c r="I4" s="110" t="s">
        <v>117</v>
      </c>
      <c r="J4" s="110" t="s">
        <v>118</v>
      </c>
      <c r="K4" s="110" t="s">
        <v>110</v>
      </c>
      <c r="L4" s="110" t="s">
        <v>111</v>
      </c>
      <c r="M4" s="110" t="s">
        <v>112</v>
      </c>
      <c r="N4" s="110" t="s">
        <v>113</v>
      </c>
      <c r="O4" s="110" t="s">
        <v>114</v>
      </c>
      <c r="P4" s="110" t="s">
        <v>115</v>
      </c>
      <c r="S4" s="75"/>
      <c r="T4" s="75"/>
      <c r="U4" s="75"/>
      <c r="V4" s="75"/>
      <c r="W4" s="75"/>
      <c r="X4" s="75"/>
      <c r="Y4" s="75"/>
      <c r="Z4" s="75"/>
      <c r="AA4" s="75"/>
      <c r="AB4" s="75"/>
      <c r="AC4" s="75"/>
      <c r="AD4" s="75"/>
      <c r="AE4" s="75"/>
      <c r="AF4" s="75"/>
      <c r="AG4" s="75"/>
    </row>
    <row r="5" spans="1:33">
      <c r="A5" s="9">
        <v>2010</v>
      </c>
      <c r="B5" s="9">
        <v>485</v>
      </c>
      <c r="C5" s="9">
        <v>31</v>
      </c>
      <c r="D5" s="9">
        <v>9</v>
      </c>
      <c r="E5" s="9">
        <v>6</v>
      </c>
      <c r="F5" s="9">
        <v>35</v>
      </c>
      <c r="G5" s="9">
        <v>18</v>
      </c>
      <c r="H5" s="9">
        <v>44</v>
      </c>
      <c r="I5" s="9">
        <v>158</v>
      </c>
      <c r="J5" s="9">
        <v>10</v>
      </c>
      <c r="K5" s="9">
        <v>62</v>
      </c>
      <c r="L5" s="9">
        <v>73</v>
      </c>
      <c r="M5" s="9">
        <v>2</v>
      </c>
      <c r="N5" s="9">
        <v>2</v>
      </c>
      <c r="O5" s="9">
        <v>34</v>
      </c>
      <c r="P5" s="9">
        <v>1</v>
      </c>
    </row>
    <row r="6" spans="1:33">
      <c r="A6" s="9">
        <v>2011</v>
      </c>
      <c r="B6" s="9">
        <v>584</v>
      </c>
      <c r="C6" s="9">
        <v>47</v>
      </c>
      <c r="D6" s="9">
        <v>8</v>
      </c>
      <c r="E6" s="9">
        <v>12</v>
      </c>
      <c r="F6" s="9">
        <v>34</v>
      </c>
      <c r="G6" s="9">
        <v>26</v>
      </c>
      <c r="H6" s="9">
        <v>58</v>
      </c>
      <c r="I6" s="9">
        <v>183</v>
      </c>
      <c r="J6" s="9">
        <v>33</v>
      </c>
      <c r="K6" s="9">
        <v>61</v>
      </c>
      <c r="L6" s="9">
        <v>73</v>
      </c>
      <c r="M6" s="9">
        <v>0</v>
      </c>
      <c r="N6" s="9">
        <v>3</v>
      </c>
      <c r="O6" s="9">
        <v>45</v>
      </c>
      <c r="P6" s="9">
        <v>1</v>
      </c>
    </row>
    <row r="7" spans="1:33">
      <c r="A7" s="9">
        <v>2012</v>
      </c>
      <c r="B7" s="9">
        <v>581</v>
      </c>
      <c r="C7" s="9">
        <v>43</v>
      </c>
      <c r="D7" s="9">
        <v>7</v>
      </c>
      <c r="E7" s="9">
        <v>6</v>
      </c>
      <c r="F7" s="9">
        <v>38</v>
      </c>
      <c r="G7" s="9">
        <v>31</v>
      </c>
      <c r="H7" s="9">
        <v>31</v>
      </c>
      <c r="I7" s="9">
        <v>187</v>
      </c>
      <c r="J7" s="9">
        <v>22</v>
      </c>
      <c r="K7" s="9">
        <v>67</v>
      </c>
      <c r="L7" s="9">
        <v>90</v>
      </c>
      <c r="M7" s="9">
        <v>1</v>
      </c>
      <c r="N7" s="9">
        <v>2</v>
      </c>
      <c r="O7" s="9">
        <v>55</v>
      </c>
      <c r="P7" s="9">
        <v>1</v>
      </c>
    </row>
    <row r="8" spans="1:33">
      <c r="A8" s="9">
        <v>2013</v>
      </c>
      <c r="B8" s="9">
        <v>527</v>
      </c>
      <c r="C8" s="9">
        <v>36</v>
      </c>
      <c r="D8" s="9">
        <v>8</v>
      </c>
      <c r="E8" s="9">
        <v>9</v>
      </c>
      <c r="F8" s="9">
        <v>39</v>
      </c>
      <c r="G8" s="9">
        <v>24</v>
      </c>
      <c r="H8" s="9">
        <v>50</v>
      </c>
      <c r="I8" s="9">
        <v>138</v>
      </c>
      <c r="J8" s="9">
        <v>18</v>
      </c>
      <c r="K8" s="9">
        <v>75</v>
      </c>
      <c r="L8" s="9">
        <v>90</v>
      </c>
      <c r="M8" s="9">
        <v>1</v>
      </c>
      <c r="N8" s="9">
        <v>0</v>
      </c>
      <c r="O8" s="9">
        <v>37</v>
      </c>
      <c r="P8" s="9">
        <v>2</v>
      </c>
    </row>
    <row r="9" spans="1:33">
      <c r="A9" s="9">
        <v>2014</v>
      </c>
      <c r="B9" s="9">
        <v>614</v>
      </c>
      <c r="C9" s="9">
        <v>43</v>
      </c>
      <c r="D9" s="9">
        <v>11</v>
      </c>
      <c r="E9" s="9">
        <v>14</v>
      </c>
      <c r="F9" s="9">
        <v>46</v>
      </c>
      <c r="G9" s="9">
        <v>25</v>
      </c>
      <c r="H9" s="9">
        <v>36</v>
      </c>
      <c r="I9" s="9">
        <v>189</v>
      </c>
      <c r="J9" s="9">
        <v>25</v>
      </c>
      <c r="K9" s="9">
        <v>67</v>
      </c>
      <c r="L9" s="9">
        <v>105</v>
      </c>
      <c r="M9" s="9">
        <v>0</v>
      </c>
      <c r="N9" s="9">
        <v>4</v>
      </c>
      <c r="O9" s="9">
        <v>48</v>
      </c>
      <c r="P9" s="9">
        <v>1</v>
      </c>
    </row>
    <row r="10" spans="1:33">
      <c r="A10" s="9">
        <v>2015</v>
      </c>
      <c r="B10" s="9">
        <v>706</v>
      </c>
      <c r="C10" s="9">
        <v>43</v>
      </c>
      <c r="D10" s="9">
        <v>13</v>
      </c>
      <c r="E10" s="9">
        <v>11</v>
      </c>
      <c r="F10" s="9">
        <v>44</v>
      </c>
      <c r="G10" s="9">
        <v>31</v>
      </c>
      <c r="H10" s="9">
        <v>69</v>
      </c>
      <c r="I10" s="9">
        <v>221</v>
      </c>
      <c r="J10" s="9">
        <v>35</v>
      </c>
      <c r="K10" s="9">
        <v>73</v>
      </c>
      <c r="L10" s="9">
        <v>100</v>
      </c>
      <c r="M10" s="9">
        <v>1</v>
      </c>
      <c r="N10" s="9">
        <v>1</v>
      </c>
      <c r="O10" s="9">
        <v>63</v>
      </c>
      <c r="P10" s="9">
        <v>1</v>
      </c>
    </row>
    <row r="11" spans="1:33">
      <c r="A11" s="9">
        <v>2016</v>
      </c>
      <c r="B11" s="9">
        <v>868</v>
      </c>
      <c r="C11" s="9">
        <v>85</v>
      </c>
      <c r="D11" s="9">
        <v>10</v>
      </c>
      <c r="E11" s="9">
        <v>17</v>
      </c>
      <c r="F11" s="9">
        <v>45</v>
      </c>
      <c r="G11" s="9">
        <v>51</v>
      </c>
      <c r="H11" s="9">
        <v>68</v>
      </c>
      <c r="I11" s="9">
        <v>257</v>
      </c>
      <c r="J11" s="9">
        <v>29</v>
      </c>
      <c r="K11" s="9">
        <v>113</v>
      </c>
      <c r="L11" s="9">
        <v>128</v>
      </c>
      <c r="M11" s="9">
        <v>1</v>
      </c>
      <c r="N11" s="9">
        <v>1</v>
      </c>
      <c r="O11" s="9">
        <v>62</v>
      </c>
      <c r="P11" s="9">
        <v>1</v>
      </c>
    </row>
    <row r="12" spans="1:33">
      <c r="A12" s="9">
        <v>2017</v>
      </c>
      <c r="B12" s="9">
        <v>934</v>
      </c>
      <c r="C12" s="9">
        <v>61</v>
      </c>
      <c r="D12" s="9">
        <v>13</v>
      </c>
      <c r="E12" s="9">
        <v>22</v>
      </c>
      <c r="F12" s="9">
        <v>66</v>
      </c>
      <c r="G12" s="9">
        <v>36</v>
      </c>
      <c r="H12" s="9">
        <v>85</v>
      </c>
      <c r="I12" s="9">
        <v>280</v>
      </c>
      <c r="J12" s="9">
        <v>32</v>
      </c>
      <c r="K12" s="9">
        <v>102</v>
      </c>
      <c r="L12" s="9">
        <v>137</v>
      </c>
      <c r="M12" s="9">
        <v>1</v>
      </c>
      <c r="N12" s="9">
        <v>2</v>
      </c>
      <c r="O12" s="9">
        <v>94</v>
      </c>
      <c r="P12" s="9">
        <v>3</v>
      </c>
    </row>
    <row r="13" spans="1:33">
      <c r="A13" s="9">
        <v>2018</v>
      </c>
      <c r="B13" s="9">
        <v>1187</v>
      </c>
      <c r="C13" s="9">
        <v>82</v>
      </c>
      <c r="D13" s="9">
        <v>22</v>
      </c>
      <c r="E13" s="9">
        <v>20</v>
      </c>
      <c r="F13" s="9">
        <v>64</v>
      </c>
      <c r="G13" s="9">
        <v>72</v>
      </c>
      <c r="H13" s="9">
        <v>92</v>
      </c>
      <c r="I13" s="9">
        <v>394</v>
      </c>
      <c r="J13" s="9">
        <v>45</v>
      </c>
      <c r="K13" s="9">
        <v>130</v>
      </c>
      <c r="L13" s="9">
        <v>152</v>
      </c>
      <c r="M13" s="9">
        <v>3</v>
      </c>
      <c r="N13" s="9">
        <v>0</v>
      </c>
      <c r="O13" s="9">
        <v>109</v>
      </c>
      <c r="P13" s="9">
        <v>2</v>
      </c>
    </row>
    <row r="14" spans="1:33">
      <c r="A14" s="9">
        <v>2019</v>
      </c>
      <c r="B14" s="9">
        <v>1280</v>
      </c>
      <c r="C14" s="9">
        <v>108</v>
      </c>
      <c r="D14" s="9">
        <v>17</v>
      </c>
      <c r="E14" s="9">
        <v>35</v>
      </c>
      <c r="F14" s="9">
        <v>81</v>
      </c>
      <c r="G14" s="9">
        <v>75</v>
      </c>
      <c r="H14" s="9">
        <v>82</v>
      </c>
      <c r="I14" s="9">
        <v>404</v>
      </c>
      <c r="J14" s="9">
        <v>39</v>
      </c>
      <c r="K14" s="9">
        <v>163</v>
      </c>
      <c r="L14" s="9">
        <v>155</v>
      </c>
      <c r="M14" s="9">
        <v>1</v>
      </c>
      <c r="N14" s="9">
        <v>2</v>
      </c>
      <c r="O14" s="9">
        <v>118</v>
      </c>
      <c r="P14" s="9">
        <v>0</v>
      </c>
    </row>
    <row r="15" spans="1:33">
      <c r="A15" s="9">
        <v>2020</v>
      </c>
      <c r="B15" s="9">
        <v>1339</v>
      </c>
      <c r="C15" s="9">
        <v>106</v>
      </c>
      <c r="D15" s="9">
        <v>18</v>
      </c>
      <c r="E15" s="9">
        <v>22</v>
      </c>
      <c r="F15" s="9">
        <v>65</v>
      </c>
      <c r="G15" s="9">
        <v>77</v>
      </c>
      <c r="H15" s="9">
        <v>99</v>
      </c>
      <c r="I15" s="9">
        <v>444</v>
      </c>
      <c r="J15" s="9">
        <v>49</v>
      </c>
      <c r="K15" s="9">
        <v>185</v>
      </c>
      <c r="L15" s="9">
        <v>159</v>
      </c>
      <c r="M15" s="9">
        <v>3</v>
      </c>
      <c r="N15" s="9">
        <v>4</v>
      </c>
      <c r="O15" s="9">
        <v>105</v>
      </c>
      <c r="P15" s="9">
        <v>3</v>
      </c>
    </row>
    <row r="16" spans="1:33">
      <c r="A16" s="9">
        <v>2021</v>
      </c>
      <c r="B16" s="9">
        <v>1330</v>
      </c>
      <c r="C16" s="9">
        <v>100</v>
      </c>
      <c r="D16" s="9">
        <v>17</v>
      </c>
      <c r="E16" s="9">
        <v>35</v>
      </c>
      <c r="F16" s="9">
        <v>70</v>
      </c>
      <c r="G16" s="9">
        <v>69</v>
      </c>
      <c r="H16" s="9">
        <v>110</v>
      </c>
      <c r="I16" s="9">
        <v>427</v>
      </c>
      <c r="J16" s="9">
        <v>44</v>
      </c>
      <c r="K16" s="9">
        <v>181</v>
      </c>
      <c r="L16" s="9">
        <v>180</v>
      </c>
      <c r="M16" s="9">
        <v>1</v>
      </c>
      <c r="N16" s="9">
        <v>4</v>
      </c>
      <c r="O16" s="9">
        <v>89</v>
      </c>
      <c r="P16" s="9">
        <v>3</v>
      </c>
    </row>
    <row r="17" spans="1:16">
      <c r="A17" s="9">
        <v>2022</v>
      </c>
      <c r="B17" s="9">
        <v>1051</v>
      </c>
      <c r="C17" s="9">
        <v>82</v>
      </c>
      <c r="D17" s="9">
        <v>13</v>
      </c>
      <c r="E17" s="9">
        <v>37</v>
      </c>
      <c r="F17" s="9">
        <v>59</v>
      </c>
      <c r="G17" s="9">
        <v>47</v>
      </c>
      <c r="H17" s="9">
        <v>75</v>
      </c>
      <c r="I17" s="9">
        <v>300</v>
      </c>
      <c r="J17" s="9">
        <v>55</v>
      </c>
      <c r="K17" s="9">
        <v>135</v>
      </c>
      <c r="L17" s="9">
        <v>166</v>
      </c>
      <c r="M17" s="9">
        <v>1</v>
      </c>
      <c r="N17" s="9">
        <v>3</v>
      </c>
      <c r="O17" s="9">
        <v>77</v>
      </c>
      <c r="P17" s="9">
        <v>1</v>
      </c>
    </row>
    <row r="19" spans="1:16">
      <c r="A19" s="9" t="s">
        <v>41</v>
      </c>
    </row>
    <row r="20" spans="1:16" ht="37.5">
      <c r="A20" s="71" t="s">
        <v>65</v>
      </c>
      <c r="B20" s="110" t="s">
        <v>78</v>
      </c>
      <c r="C20" s="110" t="s">
        <v>104</v>
      </c>
      <c r="D20" s="110" t="s">
        <v>105</v>
      </c>
      <c r="E20" s="110" t="s">
        <v>106</v>
      </c>
      <c r="F20" s="110" t="s">
        <v>107</v>
      </c>
      <c r="G20" s="110" t="s">
        <v>108</v>
      </c>
      <c r="H20" s="110" t="s">
        <v>109</v>
      </c>
      <c r="I20" s="110" t="s">
        <v>117</v>
      </c>
      <c r="J20" s="110" t="s">
        <v>118</v>
      </c>
      <c r="K20" s="110" t="s">
        <v>110</v>
      </c>
      <c r="L20" s="110" t="s">
        <v>111</v>
      </c>
      <c r="M20" s="110" t="s">
        <v>112</v>
      </c>
      <c r="N20" s="110" t="s">
        <v>113</v>
      </c>
      <c r="O20" s="110" t="s">
        <v>114</v>
      </c>
      <c r="P20" s="110" t="s">
        <v>115</v>
      </c>
    </row>
    <row r="21" spans="1:16">
      <c r="A21" s="9">
        <v>2010</v>
      </c>
      <c r="B21" s="9">
        <v>122</v>
      </c>
      <c r="C21" s="9">
        <v>10</v>
      </c>
      <c r="D21" s="9">
        <v>1</v>
      </c>
      <c r="E21" s="9">
        <v>1</v>
      </c>
      <c r="F21" s="9">
        <v>10</v>
      </c>
      <c r="G21" s="9">
        <v>4</v>
      </c>
      <c r="H21" s="9">
        <v>11</v>
      </c>
      <c r="I21" s="9">
        <v>36</v>
      </c>
      <c r="J21" s="9">
        <v>0</v>
      </c>
      <c r="K21" s="9">
        <v>15</v>
      </c>
      <c r="L21" s="9">
        <v>20</v>
      </c>
      <c r="M21" s="9">
        <v>0</v>
      </c>
      <c r="N21" s="9">
        <v>0</v>
      </c>
      <c r="O21" s="9">
        <v>13</v>
      </c>
      <c r="P21" s="9">
        <v>1</v>
      </c>
    </row>
    <row r="22" spans="1:16">
      <c r="A22" s="9">
        <v>2011</v>
      </c>
      <c r="B22" s="9">
        <v>155</v>
      </c>
      <c r="C22" s="9">
        <v>13</v>
      </c>
      <c r="D22" s="9">
        <v>1</v>
      </c>
      <c r="E22" s="9">
        <v>4</v>
      </c>
      <c r="F22" s="9">
        <v>7</v>
      </c>
      <c r="G22" s="9">
        <v>9</v>
      </c>
      <c r="H22" s="9">
        <v>9</v>
      </c>
      <c r="I22" s="9">
        <v>49</v>
      </c>
      <c r="J22" s="9">
        <v>7</v>
      </c>
      <c r="K22" s="9">
        <v>20</v>
      </c>
      <c r="L22" s="9">
        <v>21</v>
      </c>
      <c r="M22" s="9">
        <v>0</v>
      </c>
      <c r="N22" s="9">
        <v>0</v>
      </c>
      <c r="O22" s="9">
        <v>15</v>
      </c>
      <c r="P22" s="9">
        <v>0</v>
      </c>
    </row>
    <row r="23" spans="1:16">
      <c r="A23" s="9">
        <v>2012</v>
      </c>
      <c r="B23" s="9">
        <v>165</v>
      </c>
      <c r="C23" s="9">
        <v>12</v>
      </c>
      <c r="D23" s="9">
        <v>2</v>
      </c>
      <c r="E23" s="9">
        <v>0</v>
      </c>
      <c r="F23" s="9">
        <v>13</v>
      </c>
      <c r="G23" s="9">
        <v>7</v>
      </c>
      <c r="H23" s="9">
        <v>10</v>
      </c>
      <c r="I23" s="9">
        <v>60</v>
      </c>
      <c r="J23" s="9">
        <v>7</v>
      </c>
      <c r="K23" s="9">
        <v>12</v>
      </c>
      <c r="L23" s="9">
        <v>25</v>
      </c>
      <c r="M23" s="9">
        <v>0</v>
      </c>
      <c r="N23" s="9">
        <v>1</v>
      </c>
      <c r="O23" s="9">
        <v>15</v>
      </c>
      <c r="P23" s="9">
        <v>1</v>
      </c>
    </row>
    <row r="24" spans="1:16">
      <c r="A24" s="9">
        <v>2013</v>
      </c>
      <c r="B24" s="9">
        <v>134</v>
      </c>
      <c r="C24" s="9">
        <v>7</v>
      </c>
      <c r="D24" s="9">
        <v>2</v>
      </c>
      <c r="E24" s="9">
        <v>2</v>
      </c>
      <c r="F24" s="9">
        <v>8</v>
      </c>
      <c r="G24" s="9">
        <v>6</v>
      </c>
      <c r="H24" s="9">
        <v>17</v>
      </c>
      <c r="I24" s="9">
        <v>34</v>
      </c>
      <c r="J24" s="9">
        <v>5</v>
      </c>
      <c r="K24" s="9">
        <v>18</v>
      </c>
      <c r="L24" s="9">
        <v>23</v>
      </c>
      <c r="M24" s="9">
        <v>0</v>
      </c>
      <c r="N24" s="9">
        <v>0</v>
      </c>
      <c r="O24" s="9">
        <v>12</v>
      </c>
      <c r="P24" s="9">
        <v>0</v>
      </c>
    </row>
    <row r="25" spans="1:16">
      <c r="A25" s="9">
        <v>2014</v>
      </c>
      <c r="B25" s="9">
        <v>161</v>
      </c>
      <c r="C25" s="9">
        <v>11</v>
      </c>
      <c r="D25" s="9">
        <v>3</v>
      </c>
      <c r="E25" s="9">
        <v>4</v>
      </c>
      <c r="F25" s="9">
        <v>12</v>
      </c>
      <c r="G25" s="9">
        <v>11</v>
      </c>
      <c r="H25" s="9">
        <v>10</v>
      </c>
      <c r="I25" s="9">
        <v>41</v>
      </c>
      <c r="J25" s="9">
        <v>8</v>
      </c>
      <c r="K25" s="9">
        <v>13</v>
      </c>
      <c r="L25" s="9">
        <v>33</v>
      </c>
      <c r="M25" s="9">
        <v>0</v>
      </c>
      <c r="N25" s="9">
        <v>1</v>
      </c>
      <c r="O25" s="9">
        <v>14</v>
      </c>
      <c r="P25" s="9">
        <v>0</v>
      </c>
    </row>
    <row r="26" spans="1:16">
      <c r="A26" s="9">
        <v>2015</v>
      </c>
      <c r="B26" s="9">
        <v>222</v>
      </c>
      <c r="C26" s="9">
        <v>9</v>
      </c>
      <c r="D26" s="9">
        <v>3</v>
      </c>
      <c r="E26" s="9">
        <v>2</v>
      </c>
      <c r="F26" s="9">
        <v>14</v>
      </c>
      <c r="G26" s="9">
        <v>9</v>
      </c>
      <c r="H26" s="9">
        <v>26</v>
      </c>
      <c r="I26" s="9">
        <v>78</v>
      </c>
      <c r="J26" s="9">
        <v>7</v>
      </c>
      <c r="K26" s="9">
        <v>21</v>
      </c>
      <c r="L26" s="9">
        <v>35</v>
      </c>
      <c r="M26" s="9">
        <v>0</v>
      </c>
      <c r="N26" s="9">
        <v>0</v>
      </c>
      <c r="O26" s="9">
        <v>18</v>
      </c>
      <c r="P26" s="9">
        <v>0</v>
      </c>
    </row>
    <row r="27" spans="1:16">
      <c r="A27" s="9">
        <v>2016</v>
      </c>
      <c r="B27" s="9">
        <v>275</v>
      </c>
      <c r="C27" s="9">
        <v>26</v>
      </c>
      <c r="D27" s="9">
        <v>2</v>
      </c>
      <c r="E27" s="9">
        <v>7</v>
      </c>
      <c r="F27" s="9">
        <v>17</v>
      </c>
      <c r="G27" s="9">
        <v>13</v>
      </c>
      <c r="H27" s="9">
        <v>27</v>
      </c>
      <c r="I27" s="9">
        <v>83</v>
      </c>
      <c r="J27" s="9">
        <v>9</v>
      </c>
      <c r="K27" s="9">
        <v>35</v>
      </c>
      <c r="L27" s="9">
        <v>35</v>
      </c>
      <c r="M27" s="9">
        <v>1</v>
      </c>
      <c r="N27" s="9">
        <v>0</v>
      </c>
      <c r="O27" s="9">
        <v>20</v>
      </c>
      <c r="P27" s="9">
        <v>0</v>
      </c>
    </row>
    <row r="28" spans="1:16">
      <c r="A28" s="9">
        <v>2017</v>
      </c>
      <c r="B28" s="9">
        <v>282</v>
      </c>
      <c r="C28" s="9">
        <v>23</v>
      </c>
      <c r="D28" s="9">
        <v>4</v>
      </c>
      <c r="E28" s="9">
        <v>3</v>
      </c>
      <c r="F28" s="9">
        <v>26</v>
      </c>
      <c r="G28" s="9">
        <v>11</v>
      </c>
      <c r="H28" s="9">
        <v>25</v>
      </c>
      <c r="I28" s="9">
        <v>86</v>
      </c>
      <c r="J28" s="9">
        <v>8</v>
      </c>
      <c r="K28" s="9">
        <v>34</v>
      </c>
      <c r="L28" s="9">
        <v>36</v>
      </c>
      <c r="M28" s="9">
        <v>1</v>
      </c>
      <c r="N28" s="9">
        <v>0</v>
      </c>
      <c r="O28" s="9">
        <v>25</v>
      </c>
      <c r="P28" s="9">
        <v>0</v>
      </c>
    </row>
    <row r="29" spans="1:16">
      <c r="A29" s="9">
        <v>2018</v>
      </c>
      <c r="B29" s="9">
        <v>327</v>
      </c>
      <c r="C29" s="9">
        <v>23</v>
      </c>
      <c r="D29" s="9">
        <v>8</v>
      </c>
      <c r="E29" s="9">
        <v>6</v>
      </c>
      <c r="F29" s="9">
        <v>15</v>
      </c>
      <c r="G29" s="9">
        <v>22</v>
      </c>
      <c r="H29" s="9">
        <v>24</v>
      </c>
      <c r="I29" s="9">
        <v>113</v>
      </c>
      <c r="J29" s="9">
        <v>9</v>
      </c>
      <c r="K29" s="9">
        <v>33</v>
      </c>
      <c r="L29" s="9">
        <v>44</v>
      </c>
      <c r="M29" s="9">
        <v>0</v>
      </c>
      <c r="N29" s="9">
        <v>0</v>
      </c>
      <c r="O29" s="9">
        <v>30</v>
      </c>
      <c r="P29" s="9">
        <v>0</v>
      </c>
    </row>
    <row r="30" spans="1:16">
      <c r="A30" s="9">
        <v>2019</v>
      </c>
      <c r="B30" s="9">
        <v>393</v>
      </c>
      <c r="C30" s="9">
        <v>36</v>
      </c>
      <c r="D30" s="9">
        <v>8</v>
      </c>
      <c r="E30" s="9">
        <v>9</v>
      </c>
      <c r="F30" s="9">
        <v>29</v>
      </c>
      <c r="G30" s="9">
        <v>21</v>
      </c>
      <c r="H30" s="9">
        <v>27</v>
      </c>
      <c r="I30" s="9">
        <v>125</v>
      </c>
      <c r="J30" s="9">
        <v>13</v>
      </c>
      <c r="K30" s="9">
        <v>41</v>
      </c>
      <c r="L30" s="9">
        <v>46</v>
      </c>
      <c r="M30" s="9">
        <v>1</v>
      </c>
      <c r="N30" s="9">
        <v>0</v>
      </c>
      <c r="O30" s="9">
        <v>37</v>
      </c>
      <c r="P30" s="9">
        <v>0</v>
      </c>
    </row>
    <row r="31" spans="1:16">
      <c r="A31" s="9">
        <v>2020</v>
      </c>
      <c r="B31" s="9">
        <v>366</v>
      </c>
      <c r="C31" s="9">
        <v>29</v>
      </c>
      <c r="D31" s="9">
        <v>3</v>
      </c>
      <c r="E31" s="9">
        <v>6</v>
      </c>
      <c r="F31" s="9">
        <v>12</v>
      </c>
      <c r="G31" s="9">
        <v>18</v>
      </c>
      <c r="H31" s="9">
        <v>27</v>
      </c>
      <c r="I31" s="9">
        <v>123</v>
      </c>
      <c r="J31" s="9">
        <v>16</v>
      </c>
      <c r="K31" s="9">
        <v>63</v>
      </c>
      <c r="L31" s="9">
        <v>36</v>
      </c>
      <c r="M31" s="9">
        <v>0</v>
      </c>
      <c r="N31" s="9">
        <v>1</v>
      </c>
      <c r="O31" s="9">
        <v>31</v>
      </c>
      <c r="P31" s="9">
        <v>1</v>
      </c>
    </row>
    <row r="32" spans="1:16">
      <c r="A32" s="9">
        <v>2021</v>
      </c>
      <c r="B32" s="9">
        <v>397</v>
      </c>
      <c r="C32" s="9">
        <v>25</v>
      </c>
      <c r="D32" s="9">
        <v>6</v>
      </c>
      <c r="E32" s="9">
        <v>11</v>
      </c>
      <c r="F32" s="9">
        <v>15</v>
      </c>
      <c r="G32" s="9">
        <v>16</v>
      </c>
      <c r="H32" s="9">
        <v>40</v>
      </c>
      <c r="I32" s="9">
        <v>135</v>
      </c>
      <c r="J32" s="9">
        <v>11</v>
      </c>
      <c r="K32" s="9">
        <v>58</v>
      </c>
      <c r="L32" s="9">
        <v>50</v>
      </c>
      <c r="M32" s="9">
        <v>0</v>
      </c>
      <c r="N32" s="9">
        <v>2</v>
      </c>
      <c r="O32" s="9">
        <v>27</v>
      </c>
      <c r="P32" s="9">
        <v>1</v>
      </c>
    </row>
    <row r="33" spans="1:16">
      <c r="A33" s="9">
        <v>2022</v>
      </c>
      <c r="B33" s="9">
        <v>359</v>
      </c>
      <c r="C33" s="9">
        <v>30</v>
      </c>
      <c r="D33" s="9">
        <v>4</v>
      </c>
      <c r="E33" s="9">
        <v>18</v>
      </c>
      <c r="F33" s="9">
        <v>19</v>
      </c>
      <c r="G33" s="9">
        <v>21</v>
      </c>
      <c r="H33" s="9">
        <v>21</v>
      </c>
      <c r="I33" s="9">
        <v>95</v>
      </c>
      <c r="J33" s="9">
        <v>21</v>
      </c>
      <c r="K33" s="9">
        <v>46</v>
      </c>
      <c r="L33" s="9">
        <v>48</v>
      </c>
      <c r="M33" s="9">
        <v>1</v>
      </c>
      <c r="N33" s="9">
        <v>1</v>
      </c>
      <c r="O33" s="9">
        <v>34</v>
      </c>
      <c r="P33" s="9">
        <v>0</v>
      </c>
    </row>
    <row r="35" spans="1:16">
      <c r="A35" s="9" t="s">
        <v>42</v>
      </c>
    </row>
    <row r="36" spans="1:16" ht="37.5">
      <c r="A36" s="71" t="s">
        <v>65</v>
      </c>
      <c r="B36" s="110" t="s">
        <v>78</v>
      </c>
      <c r="C36" s="110" t="s">
        <v>104</v>
      </c>
      <c r="D36" s="110" t="s">
        <v>105</v>
      </c>
      <c r="E36" s="110" t="s">
        <v>106</v>
      </c>
      <c r="F36" s="110" t="s">
        <v>107</v>
      </c>
      <c r="G36" s="110" t="s">
        <v>108</v>
      </c>
      <c r="H36" s="110" t="s">
        <v>109</v>
      </c>
      <c r="I36" s="110" t="s">
        <v>117</v>
      </c>
      <c r="J36" s="110" t="s">
        <v>118</v>
      </c>
      <c r="K36" s="110" t="s">
        <v>110</v>
      </c>
      <c r="L36" s="110" t="s">
        <v>111</v>
      </c>
      <c r="M36" s="110" t="s">
        <v>112</v>
      </c>
      <c r="N36" s="110" t="s">
        <v>113</v>
      </c>
      <c r="O36" s="110" t="s">
        <v>114</v>
      </c>
      <c r="P36" s="110" t="s">
        <v>115</v>
      </c>
    </row>
    <row r="37" spans="1:16">
      <c r="A37" s="9">
        <v>2010</v>
      </c>
      <c r="B37" s="9">
        <v>363</v>
      </c>
      <c r="C37" s="9">
        <v>21</v>
      </c>
      <c r="D37" s="9">
        <v>8</v>
      </c>
      <c r="E37" s="9">
        <v>5</v>
      </c>
      <c r="F37" s="9">
        <v>25</v>
      </c>
      <c r="G37" s="9">
        <v>14</v>
      </c>
      <c r="H37" s="9">
        <v>33</v>
      </c>
      <c r="I37" s="9">
        <v>122</v>
      </c>
      <c r="J37" s="9">
        <v>10</v>
      </c>
      <c r="K37" s="9">
        <v>47</v>
      </c>
      <c r="L37" s="9">
        <v>53</v>
      </c>
      <c r="M37" s="9">
        <v>2</v>
      </c>
      <c r="N37" s="9">
        <v>2</v>
      </c>
      <c r="O37" s="9">
        <v>21</v>
      </c>
      <c r="P37" s="9">
        <v>0</v>
      </c>
    </row>
    <row r="38" spans="1:16">
      <c r="A38" s="9">
        <v>2011</v>
      </c>
      <c r="B38" s="9">
        <v>429</v>
      </c>
      <c r="C38" s="9">
        <v>34</v>
      </c>
      <c r="D38" s="9">
        <v>7</v>
      </c>
      <c r="E38" s="9">
        <v>8</v>
      </c>
      <c r="F38" s="9">
        <v>27</v>
      </c>
      <c r="G38" s="9">
        <v>17</v>
      </c>
      <c r="H38" s="9">
        <v>49</v>
      </c>
      <c r="I38" s="9">
        <v>134</v>
      </c>
      <c r="J38" s="9">
        <v>26</v>
      </c>
      <c r="K38" s="9">
        <v>41</v>
      </c>
      <c r="L38" s="9">
        <v>52</v>
      </c>
      <c r="M38" s="9">
        <v>0</v>
      </c>
      <c r="N38" s="9">
        <v>3</v>
      </c>
      <c r="O38" s="9">
        <v>30</v>
      </c>
      <c r="P38" s="9">
        <v>1</v>
      </c>
    </row>
    <row r="39" spans="1:16">
      <c r="A39" s="9">
        <v>2012</v>
      </c>
      <c r="B39" s="9">
        <v>416</v>
      </c>
      <c r="C39" s="9">
        <v>31</v>
      </c>
      <c r="D39" s="9">
        <v>5</v>
      </c>
      <c r="E39" s="9">
        <v>6</v>
      </c>
      <c r="F39" s="9">
        <v>25</v>
      </c>
      <c r="G39" s="9">
        <v>24</v>
      </c>
      <c r="H39" s="9">
        <v>21</v>
      </c>
      <c r="I39" s="9">
        <v>127</v>
      </c>
      <c r="J39" s="9">
        <v>15</v>
      </c>
      <c r="K39" s="9">
        <v>55</v>
      </c>
      <c r="L39" s="9">
        <v>65</v>
      </c>
      <c r="M39" s="9">
        <v>1</v>
      </c>
      <c r="N39" s="9">
        <v>1</v>
      </c>
      <c r="O39" s="9">
        <v>40</v>
      </c>
      <c r="P39" s="9">
        <v>0</v>
      </c>
    </row>
    <row r="40" spans="1:16">
      <c r="A40" s="9">
        <v>2013</v>
      </c>
      <c r="B40" s="9">
        <v>393</v>
      </c>
      <c r="C40" s="9">
        <v>29</v>
      </c>
      <c r="D40" s="9">
        <v>6</v>
      </c>
      <c r="E40" s="9">
        <v>7</v>
      </c>
      <c r="F40" s="9">
        <v>31</v>
      </c>
      <c r="G40" s="9">
        <v>18</v>
      </c>
      <c r="H40" s="9">
        <v>33</v>
      </c>
      <c r="I40" s="9">
        <v>104</v>
      </c>
      <c r="J40" s="9">
        <v>13</v>
      </c>
      <c r="K40" s="9">
        <v>57</v>
      </c>
      <c r="L40" s="9">
        <v>67</v>
      </c>
      <c r="M40" s="9">
        <v>1</v>
      </c>
      <c r="N40" s="9">
        <v>0</v>
      </c>
      <c r="O40" s="9">
        <v>25</v>
      </c>
      <c r="P40" s="9">
        <v>2</v>
      </c>
    </row>
    <row r="41" spans="1:16">
      <c r="A41" s="9">
        <v>2014</v>
      </c>
      <c r="B41" s="9">
        <v>453</v>
      </c>
      <c r="C41" s="9">
        <v>32</v>
      </c>
      <c r="D41" s="9">
        <v>8</v>
      </c>
      <c r="E41" s="9">
        <v>10</v>
      </c>
      <c r="F41" s="9">
        <v>34</v>
      </c>
      <c r="G41" s="9">
        <v>14</v>
      </c>
      <c r="H41" s="9">
        <v>26</v>
      </c>
      <c r="I41" s="9">
        <v>148</v>
      </c>
      <c r="J41" s="9">
        <v>17</v>
      </c>
      <c r="K41" s="9">
        <v>54</v>
      </c>
      <c r="L41" s="9">
        <v>72</v>
      </c>
      <c r="M41" s="9">
        <v>0</v>
      </c>
      <c r="N41" s="9">
        <v>3</v>
      </c>
      <c r="O41" s="9">
        <v>34</v>
      </c>
      <c r="P41" s="9">
        <v>1</v>
      </c>
    </row>
    <row r="42" spans="1:16">
      <c r="A42" s="9">
        <v>2015</v>
      </c>
      <c r="B42" s="9">
        <v>484</v>
      </c>
      <c r="C42" s="9">
        <v>34</v>
      </c>
      <c r="D42" s="9">
        <v>10</v>
      </c>
      <c r="E42" s="9">
        <v>9</v>
      </c>
      <c r="F42" s="9">
        <v>30</v>
      </c>
      <c r="G42" s="9">
        <v>22</v>
      </c>
      <c r="H42" s="9">
        <v>43</v>
      </c>
      <c r="I42" s="9">
        <v>143</v>
      </c>
      <c r="J42" s="9">
        <v>28</v>
      </c>
      <c r="K42" s="9">
        <v>52</v>
      </c>
      <c r="L42" s="9">
        <v>65</v>
      </c>
      <c r="M42" s="9">
        <v>1</v>
      </c>
      <c r="N42" s="9">
        <v>1</v>
      </c>
      <c r="O42" s="9">
        <v>45</v>
      </c>
      <c r="P42" s="9">
        <v>1</v>
      </c>
    </row>
    <row r="43" spans="1:16">
      <c r="A43" s="9">
        <v>2016</v>
      </c>
      <c r="B43" s="9">
        <v>593</v>
      </c>
      <c r="C43" s="9">
        <v>59</v>
      </c>
      <c r="D43" s="9">
        <v>8</v>
      </c>
      <c r="E43" s="9">
        <v>10</v>
      </c>
      <c r="F43" s="9">
        <v>28</v>
      </c>
      <c r="G43" s="9">
        <v>38</v>
      </c>
      <c r="H43" s="9">
        <v>41</v>
      </c>
      <c r="I43" s="9">
        <v>174</v>
      </c>
      <c r="J43" s="9">
        <v>20</v>
      </c>
      <c r="K43" s="9">
        <v>78</v>
      </c>
      <c r="L43" s="9">
        <v>93</v>
      </c>
      <c r="M43" s="9">
        <v>0</v>
      </c>
      <c r="N43" s="9">
        <v>1</v>
      </c>
      <c r="O43" s="9">
        <v>42</v>
      </c>
      <c r="P43" s="9">
        <v>1</v>
      </c>
    </row>
    <row r="44" spans="1:16">
      <c r="A44" s="9">
        <v>2017</v>
      </c>
      <c r="B44" s="9">
        <v>652</v>
      </c>
      <c r="C44" s="9">
        <v>38</v>
      </c>
      <c r="D44" s="9">
        <v>9</v>
      </c>
      <c r="E44" s="9">
        <v>19</v>
      </c>
      <c r="F44" s="9">
        <v>40</v>
      </c>
      <c r="G44" s="9">
        <v>25</v>
      </c>
      <c r="H44" s="9">
        <v>60</v>
      </c>
      <c r="I44" s="9">
        <v>194</v>
      </c>
      <c r="J44" s="9">
        <v>24</v>
      </c>
      <c r="K44" s="9">
        <v>68</v>
      </c>
      <c r="L44" s="9">
        <v>101</v>
      </c>
      <c r="M44" s="9">
        <v>0</v>
      </c>
      <c r="N44" s="9">
        <v>2</v>
      </c>
      <c r="O44" s="9">
        <v>69</v>
      </c>
      <c r="P44" s="9">
        <v>3</v>
      </c>
    </row>
    <row r="45" spans="1:16">
      <c r="A45" s="9">
        <v>2018</v>
      </c>
      <c r="B45" s="9">
        <v>860</v>
      </c>
      <c r="C45" s="9">
        <v>59</v>
      </c>
      <c r="D45" s="9">
        <v>14</v>
      </c>
      <c r="E45" s="9">
        <v>14</v>
      </c>
      <c r="F45" s="9">
        <v>49</v>
      </c>
      <c r="G45" s="9">
        <v>50</v>
      </c>
      <c r="H45" s="9">
        <v>68</v>
      </c>
      <c r="I45" s="9">
        <v>281</v>
      </c>
      <c r="J45" s="9">
        <v>36</v>
      </c>
      <c r="K45" s="9">
        <v>97</v>
      </c>
      <c r="L45" s="9">
        <v>108</v>
      </c>
      <c r="M45" s="9">
        <v>3</v>
      </c>
      <c r="N45" s="9">
        <v>0</v>
      </c>
      <c r="O45" s="9">
        <v>79</v>
      </c>
      <c r="P45" s="9">
        <v>2</v>
      </c>
    </row>
    <row r="46" spans="1:16">
      <c r="A46" s="9">
        <v>2019</v>
      </c>
      <c r="B46" s="9">
        <v>887</v>
      </c>
      <c r="C46" s="9">
        <v>72</v>
      </c>
      <c r="D46" s="9">
        <v>9</v>
      </c>
      <c r="E46" s="9">
        <v>26</v>
      </c>
      <c r="F46" s="9">
        <v>52</v>
      </c>
      <c r="G46" s="9">
        <v>54</v>
      </c>
      <c r="H46" s="9">
        <v>55</v>
      </c>
      <c r="I46" s="9">
        <v>279</v>
      </c>
      <c r="J46" s="9">
        <v>26</v>
      </c>
      <c r="K46" s="9">
        <v>122</v>
      </c>
      <c r="L46" s="9">
        <v>109</v>
      </c>
      <c r="M46" s="9">
        <v>0</v>
      </c>
      <c r="N46" s="9">
        <v>2</v>
      </c>
      <c r="O46" s="9">
        <v>81</v>
      </c>
      <c r="P46" s="9">
        <v>0</v>
      </c>
    </row>
    <row r="47" spans="1:16">
      <c r="A47" s="9">
        <v>2020</v>
      </c>
      <c r="B47" s="9">
        <v>973</v>
      </c>
      <c r="C47" s="9">
        <v>77</v>
      </c>
      <c r="D47" s="9">
        <v>15</v>
      </c>
      <c r="E47" s="9">
        <v>16</v>
      </c>
      <c r="F47" s="9">
        <v>53</v>
      </c>
      <c r="G47" s="9">
        <v>59</v>
      </c>
      <c r="H47" s="9">
        <v>72</v>
      </c>
      <c r="I47" s="9">
        <v>321</v>
      </c>
      <c r="J47" s="9">
        <v>33</v>
      </c>
      <c r="K47" s="9">
        <v>122</v>
      </c>
      <c r="L47" s="9">
        <v>123</v>
      </c>
      <c r="M47" s="9">
        <v>3</v>
      </c>
      <c r="N47" s="9">
        <v>3</v>
      </c>
      <c r="O47" s="9">
        <v>74</v>
      </c>
      <c r="P47" s="9">
        <v>2</v>
      </c>
    </row>
    <row r="48" spans="1:16">
      <c r="A48" s="9">
        <v>2021</v>
      </c>
      <c r="B48" s="9">
        <v>933</v>
      </c>
      <c r="C48" s="9">
        <v>75</v>
      </c>
      <c r="D48" s="9">
        <v>11</v>
      </c>
      <c r="E48" s="9">
        <v>24</v>
      </c>
      <c r="F48" s="9">
        <v>55</v>
      </c>
      <c r="G48" s="9">
        <v>53</v>
      </c>
      <c r="H48" s="9">
        <v>70</v>
      </c>
      <c r="I48" s="9">
        <v>292</v>
      </c>
      <c r="J48" s="9">
        <v>33</v>
      </c>
      <c r="K48" s="9">
        <v>123</v>
      </c>
      <c r="L48" s="9">
        <v>130</v>
      </c>
      <c r="M48" s="9">
        <v>1</v>
      </c>
      <c r="N48" s="9">
        <v>2</v>
      </c>
      <c r="O48" s="9">
        <v>62</v>
      </c>
      <c r="P48" s="9">
        <v>2</v>
      </c>
    </row>
    <row r="49" spans="1:16">
      <c r="A49" s="9">
        <v>2022</v>
      </c>
      <c r="B49" s="9">
        <v>692</v>
      </c>
      <c r="C49" s="9">
        <v>52</v>
      </c>
      <c r="D49" s="9">
        <v>9</v>
      </c>
      <c r="E49" s="9">
        <v>19</v>
      </c>
      <c r="F49" s="9">
        <v>40</v>
      </c>
      <c r="G49" s="9">
        <v>26</v>
      </c>
      <c r="H49" s="9">
        <v>54</v>
      </c>
      <c r="I49" s="9">
        <v>205</v>
      </c>
      <c r="J49" s="9">
        <v>34</v>
      </c>
      <c r="K49" s="9">
        <v>89</v>
      </c>
      <c r="L49" s="9">
        <v>118</v>
      </c>
      <c r="M49" s="9">
        <v>0</v>
      </c>
      <c r="N49" s="9">
        <v>2</v>
      </c>
      <c r="O49" s="9">
        <v>43</v>
      </c>
      <c r="P49" s="9">
        <v>1</v>
      </c>
    </row>
    <row r="51" spans="1:16">
      <c r="A51" s="179" t="s">
        <v>39</v>
      </c>
      <c r="B51" s="179"/>
    </row>
  </sheetData>
  <mergeCells count="3">
    <mergeCell ref="A51:B51"/>
    <mergeCell ref="A1:H1"/>
    <mergeCell ref="J1:K1"/>
  </mergeCells>
  <hyperlinks>
    <hyperlink ref="J1" location="Contents!A1" display="back to contents" xr:uid="{09871B50-8273-415C-BAB3-1B1756951DE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10DD9-CEF3-42FE-8A6F-BE0655F21185}">
  <dimension ref="A1:I20"/>
  <sheetViews>
    <sheetView workbookViewId="0">
      <selection sqref="A1:G1"/>
    </sheetView>
  </sheetViews>
  <sheetFormatPr defaultColWidth="8.7265625" defaultRowHeight="12.5"/>
  <cols>
    <col min="1" max="1" width="21.453125" style="9" customWidth="1"/>
    <col min="2" max="2" width="12.81640625" style="9" customWidth="1"/>
    <col min="3" max="3" width="10.81640625" style="9" customWidth="1"/>
    <col min="4" max="4" width="8.7265625" style="9"/>
    <col min="5" max="5" width="13.54296875" style="9" customWidth="1"/>
    <col min="6" max="6" width="12.54296875" style="9" customWidth="1"/>
    <col min="7" max="7" width="13.81640625" style="9" customWidth="1"/>
    <col min="8" max="16384" width="8.7265625" style="9"/>
  </cols>
  <sheetData>
    <row r="1" spans="1:9" ht="14">
      <c r="A1" s="175" t="s">
        <v>122</v>
      </c>
      <c r="B1" s="175"/>
      <c r="C1" s="175"/>
      <c r="D1" s="175"/>
      <c r="E1" s="175"/>
      <c r="F1" s="175"/>
      <c r="G1" s="175"/>
      <c r="H1" s="189" t="s">
        <v>77</v>
      </c>
      <c r="I1" s="189"/>
    </row>
    <row r="3" spans="1:9" s="75" customFormat="1" ht="45.65" customHeight="1">
      <c r="A3" s="33" t="s">
        <v>121</v>
      </c>
      <c r="B3" s="33" t="s">
        <v>7</v>
      </c>
      <c r="C3" s="34" t="s">
        <v>8</v>
      </c>
      <c r="D3" s="34" t="s">
        <v>9</v>
      </c>
      <c r="E3" s="34" t="s">
        <v>10</v>
      </c>
      <c r="F3" s="34" t="s">
        <v>11</v>
      </c>
      <c r="G3" s="34" t="s">
        <v>12</v>
      </c>
    </row>
    <row r="4" spans="1:9">
      <c r="A4" s="9" t="s">
        <v>78</v>
      </c>
      <c r="B4" s="9">
        <v>1051</v>
      </c>
      <c r="C4" s="9">
        <v>32</v>
      </c>
      <c r="D4" s="9">
        <v>936</v>
      </c>
      <c r="E4" s="9">
        <v>72</v>
      </c>
      <c r="F4" s="9">
        <v>2</v>
      </c>
      <c r="G4" s="9">
        <v>9</v>
      </c>
    </row>
    <row r="5" spans="1:9">
      <c r="A5" s="9" t="s">
        <v>104</v>
      </c>
      <c r="B5" s="9">
        <v>82</v>
      </c>
      <c r="C5" s="9">
        <v>1</v>
      </c>
      <c r="D5" s="9">
        <v>77</v>
      </c>
      <c r="E5" s="9">
        <v>4</v>
      </c>
      <c r="F5" s="9">
        <v>0</v>
      </c>
      <c r="G5" s="9">
        <v>0</v>
      </c>
    </row>
    <row r="6" spans="1:9">
      <c r="A6" s="9" t="s">
        <v>105</v>
      </c>
      <c r="B6" s="9">
        <v>13</v>
      </c>
      <c r="C6" s="9">
        <v>1</v>
      </c>
      <c r="D6" s="9">
        <v>11</v>
      </c>
      <c r="E6" s="9">
        <v>1</v>
      </c>
      <c r="F6" s="9">
        <v>0</v>
      </c>
      <c r="G6" s="9">
        <v>0</v>
      </c>
    </row>
    <row r="7" spans="1:9">
      <c r="A7" s="9" t="s">
        <v>106</v>
      </c>
      <c r="B7" s="9">
        <v>37</v>
      </c>
      <c r="C7" s="9">
        <v>0</v>
      </c>
      <c r="D7" s="9">
        <v>33</v>
      </c>
      <c r="E7" s="9">
        <v>2</v>
      </c>
      <c r="F7" s="9">
        <v>0</v>
      </c>
      <c r="G7" s="9">
        <v>2</v>
      </c>
    </row>
    <row r="8" spans="1:9">
      <c r="A8" s="9" t="s">
        <v>107</v>
      </c>
      <c r="B8" s="9">
        <v>59</v>
      </c>
      <c r="C8" s="9">
        <v>2</v>
      </c>
      <c r="D8" s="9">
        <v>49</v>
      </c>
      <c r="E8" s="9">
        <v>7</v>
      </c>
      <c r="F8" s="9">
        <v>0</v>
      </c>
      <c r="G8" s="9">
        <v>1</v>
      </c>
    </row>
    <row r="9" spans="1:9">
      <c r="A9" s="9" t="s">
        <v>108</v>
      </c>
      <c r="B9" s="9">
        <v>47</v>
      </c>
      <c r="C9" s="9">
        <v>2</v>
      </c>
      <c r="D9" s="9">
        <v>43</v>
      </c>
      <c r="E9" s="9">
        <v>1</v>
      </c>
      <c r="F9" s="9">
        <v>0</v>
      </c>
      <c r="G9" s="9">
        <v>1</v>
      </c>
    </row>
    <row r="10" spans="1:9">
      <c r="A10" s="9" t="s">
        <v>109</v>
      </c>
      <c r="B10" s="9">
        <v>75</v>
      </c>
      <c r="C10" s="9">
        <v>1</v>
      </c>
      <c r="D10" s="9">
        <v>67</v>
      </c>
      <c r="E10" s="9">
        <v>6</v>
      </c>
      <c r="F10" s="9">
        <v>0</v>
      </c>
      <c r="G10" s="9">
        <v>1</v>
      </c>
    </row>
    <row r="11" spans="1:9">
      <c r="A11" s="9" t="s">
        <v>119</v>
      </c>
      <c r="B11" s="9">
        <v>300</v>
      </c>
      <c r="C11" s="9">
        <v>9</v>
      </c>
      <c r="D11" s="9">
        <v>277</v>
      </c>
      <c r="E11" s="9">
        <v>11</v>
      </c>
      <c r="F11" s="9">
        <v>1</v>
      </c>
      <c r="G11" s="9">
        <v>2</v>
      </c>
    </row>
    <row r="12" spans="1:9">
      <c r="A12" s="9" t="s">
        <v>120</v>
      </c>
      <c r="B12" s="9">
        <v>55</v>
      </c>
      <c r="C12" s="9">
        <v>1</v>
      </c>
      <c r="D12" s="9">
        <v>46</v>
      </c>
      <c r="E12" s="9">
        <v>7</v>
      </c>
      <c r="F12" s="9">
        <v>0</v>
      </c>
      <c r="G12" s="9">
        <v>1</v>
      </c>
    </row>
    <row r="13" spans="1:9">
      <c r="A13" s="9" t="s">
        <v>110</v>
      </c>
      <c r="B13" s="9">
        <v>135</v>
      </c>
      <c r="C13" s="9">
        <v>5</v>
      </c>
      <c r="D13" s="9">
        <v>125</v>
      </c>
      <c r="E13" s="9">
        <v>5</v>
      </c>
      <c r="F13" s="9">
        <v>0</v>
      </c>
      <c r="G13" s="9">
        <v>0</v>
      </c>
    </row>
    <row r="14" spans="1:9">
      <c r="A14" s="9" t="s">
        <v>111</v>
      </c>
      <c r="B14" s="9">
        <v>166</v>
      </c>
      <c r="C14" s="9">
        <v>8</v>
      </c>
      <c r="D14" s="9">
        <v>143</v>
      </c>
      <c r="E14" s="9">
        <v>13</v>
      </c>
      <c r="F14" s="9">
        <v>1</v>
      </c>
      <c r="G14" s="9">
        <v>1</v>
      </c>
    </row>
    <row r="15" spans="1:9">
      <c r="A15" s="9" t="s">
        <v>112</v>
      </c>
      <c r="B15" s="9">
        <v>1</v>
      </c>
      <c r="C15" s="9">
        <v>0</v>
      </c>
      <c r="D15" s="9">
        <v>0</v>
      </c>
      <c r="E15" s="9">
        <v>1</v>
      </c>
      <c r="F15" s="9">
        <v>0</v>
      </c>
      <c r="G15" s="9">
        <v>0</v>
      </c>
    </row>
    <row r="16" spans="1:9">
      <c r="A16" s="9" t="s">
        <v>113</v>
      </c>
      <c r="B16" s="9">
        <v>3</v>
      </c>
      <c r="C16" s="9">
        <v>1</v>
      </c>
      <c r="D16" s="9">
        <v>2</v>
      </c>
      <c r="E16" s="9">
        <v>0</v>
      </c>
      <c r="F16" s="9">
        <v>0</v>
      </c>
      <c r="G16" s="9">
        <v>0</v>
      </c>
    </row>
    <row r="17" spans="1:7">
      <c r="A17" s="9" t="s">
        <v>114</v>
      </c>
      <c r="B17" s="9">
        <v>77</v>
      </c>
      <c r="C17" s="9">
        <v>1</v>
      </c>
      <c r="D17" s="9">
        <v>62</v>
      </c>
      <c r="E17" s="9">
        <v>14</v>
      </c>
      <c r="F17" s="9">
        <v>0</v>
      </c>
      <c r="G17" s="9">
        <v>0</v>
      </c>
    </row>
    <row r="18" spans="1:7">
      <c r="A18" s="9" t="s">
        <v>115</v>
      </c>
      <c r="B18" s="9">
        <v>1</v>
      </c>
      <c r="C18" s="9">
        <v>0</v>
      </c>
      <c r="D18" s="9">
        <v>1</v>
      </c>
      <c r="E18" s="9">
        <v>0</v>
      </c>
      <c r="F18" s="9">
        <v>0</v>
      </c>
      <c r="G18" s="9">
        <v>0</v>
      </c>
    </row>
    <row r="20" spans="1:7">
      <c r="A20" s="179" t="s">
        <v>39</v>
      </c>
      <c r="B20" s="179"/>
    </row>
  </sheetData>
  <mergeCells count="3">
    <mergeCell ref="A20:B20"/>
    <mergeCell ref="A1:G1"/>
    <mergeCell ref="H1:I1"/>
  </mergeCells>
  <hyperlinks>
    <hyperlink ref="H1" location="Contents!A1" display="back to contents" xr:uid="{0DA51422-DC45-42C3-AD5E-86953059326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3D0CB-3DEB-4187-99AB-6062B5385051}">
  <dimension ref="A1:R28"/>
  <sheetViews>
    <sheetView workbookViewId="0">
      <selection sqref="A1:G1"/>
    </sheetView>
  </sheetViews>
  <sheetFormatPr defaultColWidth="8.7265625" defaultRowHeight="14"/>
  <cols>
    <col min="1" max="1" width="22.453125" style="2" customWidth="1"/>
    <col min="2" max="3" width="8.7265625" style="2"/>
    <col min="4" max="4" width="12.54296875" style="2" customWidth="1"/>
    <col min="5" max="5" width="11.453125" style="2" customWidth="1"/>
    <col min="6" max="6" width="12.81640625" style="2" customWidth="1"/>
    <col min="7" max="7" width="14.453125" style="2" customWidth="1"/>
    <col min="8" max="8" width="13.81640625" style="2" customWidth="1"/>
    <col min="9" max="10" width="14.1796875" style="2" customWidth="1"/>
    <col min="11" max="11" width="11.1796875" style="2" customWidth="1"/>
    <col min="12" max="12" width="15.1796875" style="2" customWidth="1"/>
    <col min="13" max="13" width="10.81640625" style="2" customWidth="1"/>
    <col min="14" max="14" width="15.1796875" style="2" customWidth="1"/>
    <col min="15" max="15" width="8.7265625" style="2"/>
    <col min="16" max="16" width="12.1796875" style="2" customWidth="1"/>
    <col min="17" max="17" width="13.54296875" style="2" customWidth="1"/>
    <col min="18" max="16384" width="8.7265625" style="2"/>
  </cols>
  <sheetData>
    <row r="1" spans="1:18" ht="16.5">
      <c r="A1" s="217" t="s">
        <v>222</v>
      </c>
      <c r="B1" s="217"/>
      <c r="C1" s="217"/>
      <c r="D1" s="217"/>
      <c r="E1" s="217"/>
      <c r="F1" s="217"/>
      <c r="G1" s="217"/>
      <c r="H1" s="189" t="s">
        <v>77</v>
      </c>
      <c r="I1" s="189"/>
    </row>
    <row r="3" spans="1:18" s="79" customFormat="1" ht="52">
      <c r="A3" s="33" t="s">
        <v>121</v>
      </c>
      <c r="B3" s="114" t="s">
        <v>7</v>
      </c>
      <c r="C3" s="114" t="s">
        <v>25</v>
      </c>
      <c r="D3" s="115" t="s">
        <v>211</v>
      </c>
      <c r="E3" s="116" t="s">
        <v>26</v>
      </c>
      <c r="F3" s="116" t="s">
        <v>27</v>
      </c>
      <c r="G3" s="116" t="s">
        <v>28</v>
      </c>
      <c r="H3" s="116" t="s">
        <v>29</v>
      </c>
      <c r="I3" s="114" t="s">
        <v>23</v>
      </c>
      <c r="J3" s="116" t="s">
        <v>223</v>
      </c>
      <c r="K3" s="115" t="s">
        <v>213</v>
      </c>
      <c r="L3" s="116" t="s">
        <v>239</v>
      </c>
      <c r="M3" s="115" t="s">
        <v>214</v>
      </c>
      <c r="N3" s="115" t="s">
        <v>18</v>
      </c>
      <c r="O3" s="115" t="s">
        <v>19</v>
      </c>
      <c r="P3" s="117" t="s">
        <v>20</v>
      </c>
      <c r="Q3" s="117" t="s">
        <v>21</v>
      </c>
      <c r="R3" s="117" t="s">
        <v>22</v>
      </c>
    </row>
    <row r="4" spans="1:18">
      <c r="A4" s="9" t="s">
        <v>78</v>
      </c>
      <c r="B4" s="118">
        <v>1051</v>
      </c>
      <c r="C4" s="119">
        <v>867</v>
      </c>
      <c r="D4" s="119">
        <v>419</v>
      </c>
      <c r="E4" s="119">
        <v>474</v>
      </c>
      <c r="F4" s="119">
        <v>67</v>
      </c>
      <c r="G4" s="119">
        <v>53</v>
      </c>
      <c r="H4" s="119">
        <v>96</v>
      </c>
      <c r="I4" s="119">
        <v>601</v>
      </c>
      <c r="J4" s="119">
        <v>190</v>
      </c>
      <c r="K4" s="119">
        <v>161</v>
      </c>
      <c r="L4" s="119">
        <v>505</v>
      </c>
      <c r="M4" s="119">
        <v>382</v>
      </c>
      <c r="N4" s="119">
        <v>367</v>
      </c>
      <c r="O4" s="119">
        <v>371</v>
      </c>
      <c r="P4" s="119">
        <v>22</v>
      </c>
      <c r="Q4" s="119">
        <v>28</v>
      </c>
      <c r="R4" s="119">
        <v>117</v>
      </c>
    </row>
    <row r="5" spans="1:18">
      <c r="A5" s="9" t="s">
        <v>104</v>
      </c>
      <c r="B5" s="118">
        <v>82</v>
      </c>
      <c r="C5" s="119">
        <v>74</v>
      </c>
      <c r="D5" s="119">
        <v>39</v>
      </c>
      <c r="E5" s="119">
        <v>46</v>
      </c>
      <c r="F5" s="119">
        <v>6</v>
      </c>
      <c r="G5" s="119">
        <v>2</v>
      </c>
      <c r="H5" s="119">
        <v>8</v>
      </c>
      <c r="I5" s="119">
        <v>52</v>
      </c>
      <c r="J5" s="119">
        <v>4</v>
      </c>
      <c r="K5" s="119">
        <v>3</v>
      </c>
      <c r="L5" s="119">
        <v>51</v>
      </c>
      <c r="M5" s="119">
        <v>40</v>
      </c>
      <c r="N5" s="119">
        <v>27</v>
      </c>
      <c r="O5" s="119">
        <v>22</v>
      </c>
      <c r="P5" s="119">
        <v>2</v>
      </c>
      <c r="Q5" s="119">
        <v>1</v>
      </c>
      <c r="R5" s="119">
        <v>5</v>
      </c>
    </row>
    <row r="6" spans="1:18">
      <c r="A6" s="9" t="s">
        <v>105</v>
      </c>
      <c r="B6" s="118">
        <v>13</v>
      </c>
      <c r="C6" s="119">
        <v>9</v>
      </c>
      <c r="D6" s="119">
        <v>1</v>
      </c>
      <c r="E6" s="119">
        <v>7</v>
      </c>
      <c r="F6" s="119">
        <v>0</v>
      </c>
      <c r="G6" s="119">
        <v>0</v>
      </c>
      <c r="H6" s="119">
        <v>1</v>
      </c>
      <c r="I6" s="119">
        <v>6</v>
      </c>
      <c r="J6" s="119">
        <v>6</v>
      </c>
      <c r="K6" s="119">
        <v>5</v>
      </c>
      <c r="L6" s="119">
        <v>3</v>
      </c>
      <c r="M6" s="119">
        <v>0</v>
      </c>
      <c r="N6" s="119">
        <v>7</v>
      </c>
      <c r="O6" s="119">
        <v>5</v>
      </c>
      <c r="P6" s="119">
        <v>0</v>
      </c>
      <c r="Q6" s="119">
        <v>0</v>
      </c>
      <c r="R6" s="119">
        <v>1</v>
      </c>
    </row>
    <row r="7" spans="1:18">
      <c r="A7" s="9" t="s">
        <v>106</v>
      </c>
      <c r="B7" s="118">
        <v>37</v>
      </c>
      <c r="C7" s="119">
        <v>34</v>
      </c>
      <c r="D7" s="119">
        <v>18</v>
      </c>
      <c r="E7" s="119">
        <v>21</v>
      </c>
      <c r="F7" s="119">
        <v>4</v>
      </c>
      <c r="G7" s="119">
        <v>2</v>
      </c>
      <c r="H7" s="119">
        <v>0</v>
      </c>
      <c r="I7" s="119">
        <v>20</v>
      </c>
      <c r="J7" s="119">
        <v>3</v>
      </c>
      <c r="K7" s="119">
        <v>1</v>
      </c>
      <c r="L7" s="119">
        <v>19</v>
      </c>
      <c r="M7" s="119">
        <v>6</v>
      </c>
      <c r="N7" s="119">
        <v>20</v>
      </c>
      <c r="O7" s="119">
        <v>12</v>
      </c>
      <c r="P7" s="119">
        <v>1</v>
      </c>
      <c r="Q7" s="119">
        <v>1</v>
      </c>
      <c r="R7" s="119">
        <v>2</v>
      </c>
    </row>
    <row r="8" spans="1:18">
      <c r="A8" s="9" t="s">
        <v>107</v>
      </c>
      <c r="B8" s="118">
        <v>59</v>
      </c>
      <c r="C8" s="119">
        <v>48</v>
      </c>
      <c r="D8" s="119">
        <v>26</v>
      </c>
      <c r="E8" s="119">
        <v>28</v>
      </c>
      <c r="F8" s="119">
        <v>3</v>
      </c>
      <c r="G8" s="119">
        <v>4</v>
      </c>
      <c r="H8" s="119">
        <v>6</v>
      </c>
      <c r="I8" s="119">
        <v>33</v>
      </c>
      <c r="J8" s="119">
        <v>14</v>
      </c>
      <c r="K8" s="119">
        <v>13</v>
      </c>
      <c r="L8" s="119">
        <v>27</v>
      </c>
      <c r="M8" s="119">
        <v>18</v>
      </c>
      <c r="N8" s="119">
        <v>21</v>
      </c>
      <c r="O8" s="119">
        <v>24</v>
      </c>
      <c r="P8" s="119">
        <v>1</v>
      </c>
      <c r="Q8" s="119">
        <v>3</v>
      </c>
      <c r="R8" s="119">
        <v>9</v>
      </c>
    </row>
    <row r="9" spans="1:18">
      <c r="A9" s="9" t="s">
        <v>108</v>
      </c>
      <c r="B9" s="118">
        <v>47</v>
      </c>
      <c r="C9" s="119">
        <v>41</v>
      </c>
      <c r="D9" s="119">
        <v>17</v>
      </c>
      <c r="E9" s="119">
        <v>21</v>
      </c>
      <c r="F9" s="119">
        <v>1</v>
      </c>
      <c r="G9" s="119">
        <v>3</v>
      </c>
      <c r="H9" s="119">
        <v>5</v>
      </c>
      <c r="I9" s="119">
        <v>33</v>
      </c>
      <c r="J9" s="119">
        <v>12</v>
      </c>
      <c r="K9" s="119">
        <v>12</v>
      </c>
      <c r="L9" s="119">
        <v>32</v>
      </c>
      <c r="M9" s="119">
        <v>26</v>
      </c>
      <c r="N9" s="119">
        <v>27</v>
      </c>
      <c r="O9" s="119">
        <v>20</v>
      </c>
      <c r="P9" s="119">
        <v>1</v>
      </c>
      <c r="Q9" s="119">
        <v>1</v>
      </c>
      <c r="R9" s="119">
        <v>2</v>
      </c>
    </row>
    <row r="10" spans="1:18">
      <c r="A10" s="9" t="s">
        <v>109</v>
      </c>
      <c r="B10" s="118">
        <v>75</v>
      </c>
      <c r="C10" s="119">
        <v>58</v>
      </c>
      <c r="D10" s="119">
        <v>34</v>
      </c>
      <c r="E10" s="119">
        <v>31</v>
      </c>
      <c r="F10" s="119">
        <v>2</v>
      </c>
      <c r="G10" s="119">
        <v>4</v>
      </c>
      <c r="H10" s="119">
        <v>8</v>
      </c>
      <c r="I10" s="119">
        <v>31</v>
      </c>
      <c r="J10" s="119">
        <v>24</v>
      </c>
      <c r="K10" s="119">
        <v>21</v>
      </c>
      <c r="L10" s="119">
        <v>14</v>
      </c>
      <c r="M10" s="119">
        <v>8</v>
      </c>
      <c r="N10" s="119">
        <v>4</v>
      </c>
      <c r="O10" s="119">
        <v>38</v>
      </c>
      <c r="P10" s="119">
        <v>0</v>
      </c>
      <c r="Q10" s="119">
        <v>1</v>
      </c>
      <c r="R10" s="119">
        <v>12</v>
      </c>
    </row>
    <row r="11" spans="1:18">
      <c r="A11" s="9" t="s">
        <v>119</v>
      </c>
      <c r="B11" s="118">
        <v>300</v>
      </c>
      <c r="C11" s="119">
        <v>246</v>
      </c>
      <c r="D11" s="119">
        <v>120</v>
      </c>
      <c r="E11" s="119">
        <v>135</v>
      </c>
      <c r="F11" s="119">
        <v>21</v>
      </c>
      <c r="G11" s="119">
        <v>7</v>
      </c>
      <c r="H11" s="119">
        <v>28</v>
      </c>
      <c r="I11" s="119">
        <v>169</v>
      </c>
      <c r="J11" s="119">
        <v>24</v>
      </c>
      <c r="K11" s="119">
        <v>17</v>
      </c>
      <c r="L11" s="119">
        <v>163</v>
      </c>
      <c r="M11" s="119">
        <v>133</v>
      </c>
      <c r="N11" s="119">
        <v>95</v>
      </c>
      <c r="O11" s="119">
        <v>87</v>
      </c>
      <c r="P11" s="119">
        <v>6</v>
      </c>
      <c r="Q11" s="119">
        <v>5</v>
      </c>
      <c r="R11" s="119">
        <v>28</v>
      </c>
    </row>
    <row r="12" spans="1:18">
      <c r="A12" s="9" t="s">
        <v>120</v>
      </c>
      <c r="B12" s="118">
        <v>55</v>
      </c>
      <c r="C12" s="119">
        <v>38</v>
      </c>
      <c r="D12" s="119">
        <v>18</v>
      </c>
      <c r="E12" s="119">
        <v>17</v>
      </c>
      <c r="F12" s="119">
        <v>0</v>
      </c>
      <c r="G12" s="119">
        <v>3</v>
      </c>
      <c r="H12" s="119">
        <v>9</v>
      </c>
      <c r="I12" s="119">
        <v>22</v>
      </c>
      <c r="J12" s="119">
        <v>13</v>
      </c>
      <c r="K12" s="119">
        <v>12</v>
      </c>
      <c r="L12" s="119">
        <v>13</v>
      </c>
      <c r="M12" s="119">
        <v>6</v>
      </c>
      <c r="N12" s="119">
        <v>8</v>
      </c>
      <c r="O12" s="119">
        <v>19</v>
      </c>
      <c r="P12" s="119">
        <v>4</v>
      </c>
      <c r="Q12" s="119">
        <v>4</v>
      </c>
      <c r="R12" s="119">
        <v>4</v>
      </c>
    </row>
    <row r="13" spans="1:18">
      <c r="A13" s="9" t="s">
        <v>110</v>
      </c>
      <c r="B13" s="118">
        <v>135</v>
      </c>
      <c r="C13" s="119">
        <v>106</v>
      </c>
      <c r="D13" s="119">
        <v>54</v>
      </c>
      <c r="E13" s="119">
        <v>47</v>
      </c>
      <c r="F13" s="119">
        <v>17</v>
      </c>
      <c r="G13" s="119">
        <v>5</v>
      </c>
      <c r="H13" s="119">
        <v>8</v>
      </c>
      <c r="I13" s="119">
        <v>70</v>
      </c>
      <c r="J13" s="119">
        <v>9</v>
      </c>
      <c r="K13" s="119">
        <v>5</v>
      </c>
      <c r="L13" s="119">
        <v>64</v>
      </c>
      <c r="M13" s="119">
        <v>57</v>
      </c>
      <c r="N13" s="119">
        <v>37</v>
      </c>
      <c r="O13" s="119">
        <v>48</v>
      </c>
      <c r="P13" s="119">
        <v>3</v>
      </c>
      <c r="Q13" s="119">
        <v>1</v>
      </c>
      <c r="R13" s="119">
        <v>21</v>
      </c>
    </row>
    <row r="14" spans="1:18">
      <c r="A14" s="9" t="s">
        <v>111</v>
      </c>
      <c r="B14" s="9">
        <v>166</v>
      </c>
      <c r="C14" s="9">
        <v>142</v>
      </c>
      <c r="D14" s="9">
        <v>59</v>
      </c>
      <c r="E14" s="9">
        <v>81</v>
      </c>
      <c r="F14" s="9">
        <v>10</v>
      </c>
      <c r="G14" s="9">
        <v>15</v>
      </c>
      <c r="H14" s="9">
        <v>18</v>
      </c>
      <c r="I14" s="9">
        <v>109</v>
      </c>
      <c r="J14" s="9">
        <v>63</v>
      </c>
      <c r="K14" s="9">
        <v>57</v>
      </c>
      <c r="L14" s="9">
        <v>75</v>
      </c>
      <c r="M14" s="9">
        <v>51</v>
      </c>
      <c r="N14" s="9">
        <v>85</v>
      </c>
      <c r="O14" s="9">
        <v>65</v>
      </c>
      <c r="P14" s="9">
        <v>3</v>
      </c>
      <c r="Q14" s="9">
        <v>7</v>
      </c>
      <c r="R14" s="9">
        <v>19</v>
      </c>
    </row>
    <row r="15" spans="1:18">
      <c r="A15" s="9" t="s">
        <v>112</v>
      </c>
      <c r="B15" s="9">
        <v>1</v>
      </c>
      <c r="C15" s="9">
        <v>1</v>
      </c>
      <c r="D15" s="9">
        <v>0</v>
      </c>
      <c r="E15" s="9">
        <v>0</v>
      </c>
      <c r="F15" s="9">
        <v>0</v>
      </c>
      <c r="G15" s="9">
        <v>0</v>
      </c>
      <c r="H15" s="9">
        <v>0</v>
      </c>
      <c r="I15" s="9">
        <v>0</v>
      </c>
      <c r="J15" s="9">
        <v>0</v>
      </c>
      <c r="K15" s="9">
        <v>0</v>
      </c>
      <c r="L15" s="9">
        <v>0</v>
      </c>
      <c r="M15" s="9">
        <v>0</v>
      </c>
      <c r="N15" s="9">
        <v>0</v>
      </c>
      <c r="O15" s="9">
        <v>0</v>
      </c>
      <c r="P15" s="9">
        <v>0</v>
      </c>
      <c r="Q15" s="9">
        <v>0</v>
      </c>
      <c r="R15" s="9">
        <v>0</v>
      </c>
    </row>
    <row r="16" spans="1:18">
      <c r="A16" s="9" t="s">
        <v>113</v>
      </c>
      <c r="B16" s="9">
        <v>3</v>
      </c>
      <c r="C16" s="9">
        <v>2</v>
      </c>
      <c r="D16" s="9">
        <v>2</v>
      </c>
      <c r="E16" s="9">
        <v>1</v>
      </c>
      <c r="F16" s="9">
        <v>0</v>
      </c>
      <c r="G16" s="9">
        <v>1</v>
      </c>
      <c r="H16" s="9">
        <v>0</v>
      </c>
      <c r="I16" s="9">
        <v>1</v>
      </c>
      <c r="J16" s="9">
        <v>0</v>
      </c>
      <c r="K16" s="9">
        <v>0</v>
      </c>
      <c r="L16" s="9">
        <v>1</v>
      </c>
      <c r="M16" s="9">
        <v>1</v>
      </c>
      <c r="N16" s="9">
        <v>0</v>
      </c>
      <c r="O16" s="9">
        <v>0</v>
      </c>
      <c r="P16" s="9">
        <v>0</v>
      </c>
      <c r="Q16" s="9">
        <v>0</v>
      </c>
      <c r="R16" s="9">
        <v>0</v>
      </c>
    </row>
    <row r="17" spans="1:18">
      <c r="A17" s="9" t="s">
        <v>114</v>
      </c>
      <c r="B17" s="9">
        <v>77</v>
      </c>
      <c r="C17" s="9">
        <v>67</v>
      </c>
      <c r="D17" s="9">
        <v>31</v>
      </c>
      <c r="E17" s="9">
        <v>39</v>
      </c>
      <c r="F17" s="9">
        <v>3</v>
      </c>
      <c r="G17" s="9">
        <v>7</v>
      </c>
      <c r="H17" s="9">
        <v>4</v>
      </c>
      <c r="I17" s="9">
        <v>55</v>
      </c>
      <c r="J17" s="9">
        <v>18</v>
      </c>
      <c r="K17" s="9">
        <v>15</v>
      </c>
      <c r="L17" s="9">
        <v>43</v>
      </c>
      <c r="M17" s="9">
        <v>36</v>
      </c>
      <c r="N17" s="9">
        <v>36</v>
      </c>
      <c r="O17" s="9">
        <v>31</v>
      </c>
      <c r="P17" s="9">
        <v>1</v>
      </c>
      <c r="Q17" s="9">
        <v>4</v>
      </c>
      <c r="R17" s="9">
        <v>14</v>
      </c>
    </row>
    <row r="18" spans="1:18">
      <c r="A18" s="9" t="s">
        <v>115</v>
      </c>
      <c r="B18" s="9">
        <v>1</v>
      </c>
      <c r="C18" s="9">
        <v>1</v>
      </c>
      <c r="D18" s="9">
        <v>0</v>
      </c>
      <c r="E18" s="9">
        <v>0</v>
      </c>
      <c r="F18" s="9">
        <v>0</v>
      </c>
      <c r="G18" s="9">
        <v>0</v>
      </c>
      <c r="H18" s="9">
        <v>1</v>
      </c>
      <c r="I18" s="9">
        <v>0</v>
      </c>
      <c r="J18" s="9">
        <v>0</v>
      </c>
      <c r="K18" s="9">
        <v>0</v>
      </c>
      <c r="L18" s="9">
        <v>0</v>
      </c>
      <c r="M18" s="9">
        <v>0</v>
      </c>
      <c r="N18" s="9">
        <v>0</v>
      </c>
      <c r="O18" s="9">
        <v>0</v>
      </c>
      <c r="P18" s="9">
        <v>0</v>
      </c>
      <c r="Q18" s="9">
        <v>0</v>
      </c>
      <c r="R18" s="9">
        <v>0</v>
      </c>
    </row>
    <row r="19" spans="1:18">
      <c r="A19" s="9"/>
      <c r="B19" s="9"/>
      <c r="C19" s="9"/>
      <c r="D19" s="9"/>
      <c r="E19" s="9"/>
      <c r="F19" s="9"/>
      <c r="G19" s="9"/>
      <c r="H19" s="9"/>
      <c r="I19" s="9"/>
      <c r="J19" s="9"/>
      <c r="K19" s="9"/>
      <c r="L19" s="9"/>
      <c r="M19" s="9"/>
      <c r="N19" s="9"/>
      <c r="O19" s="9"/>
      <c r="P19" s="9"/>
      <c r="Q19" s="9"/>
      <c r="R19" s="9"/>
    </row>
    <row r="20" spans="1:18">
      <c r="A20" s="218" t="s">
        <v>238</v>
      </c>
      <c r="B20" s="219"/>
      <c r="C20" s="219"/>
      <c r="D20" s="219"/>
      <c r="E20" s="219"/>
      <c r="F20" s="219"/>
      <c r="G20" s="219"/>
      <c r="H20" s="219"/>
      <c r="I20" s="219"/>
      <c r="J20" s="219"/>
      <c r="K20" s="219"/>
      <c r="L20" s="219"/>
      <c r="M20" s="219"/>
    </row>
    <row r="21" spans="1:18" ht="17.5" customHeight="1">
      <c r="A21" s="220" t="s">
        <v>36</v>
      </c>
      <c r="B21" s="220"/>
      <c r="C21" s="220"/>
      <c r="D21" s="220"/>
      <c r="E21" s="220"/>
      <c r="F21" s="220"/>
      <c r="G21" s="220"/>
      <c r="H21" s="220"/>
      <c r="I21" s="220"/>
      <c r="J21" s="220"/>
      <c r="K21" s="220"/>
      <c r="L21" s="220"/>
      <c r="M21" s="220"/>
    </row>
    <row r="22" spans="1:18">
      <c r="A22" s="221" t="s">
        <v>37</v>
      </c>
      <c r="B22" s="222"/>
      <c r="C22" s="222"/>
      <c r="D22" s="222"/>
      <c r="E22" s="222"/>
      <c r="F22" s="222"/>
      <c r="G22" s="222"/>
      <c r="H22" s="222"/>
      <c r="I22" s="222"/>
      <c r="J22" s="222"/>
      <c r="K22" s="222"/>
      <c r="L22" s="222"/>
      <c r="M22" s="222"/>
    </row>
    <row r="23" spans="1:18">
      <c r="A23" s="148" t="s">
        <v>38</v>
      </c>
      <c r="B23" s="25"/>
      <c r="C23" s="25"/>
      <c r="D23" s="25"/>
      <c r="E23" s="25"/>
      <c r="F23" s="25"/>
      <c r="G23" s="25"/>
      <c r="H23" s="25"/>
      <c r="I23" s="25"/>
      <c r="J23" s="25"/>
      <c r="K23" s="25"/>
      <c r="L23" s="25"/>
      <c r="M23" s="25"/>
    </row>
    <row r="25" spans="1:18">
      <c r="A25" s="179" t="s">
        <v>39</v>
      </c>
      <c r="B25" s="179"/>
    </row>
    <row r="28" spans="1:18">
      <c r="B28" s="9"/>
      <c r="C28" s="119"/>
      <c r="D28" s="119"/>
      <c r="E28" s="119"/>
      <c r="F28" s="119"/>
      <c r="G28" s="119"/>
      <c r="H28" s="119"/>
      <c r="I28" s="119"/>
      <c r="J28" s="119"/>
      <c r="K28" s="119"/>
      <c r="L28" s="119"/>
      <c r="M28" s="119"/>
      <c r="N28" s="119"/>
      <c r="O28" s="119"/>
      <c r="P28" s="119"/>
      <c r="Q28" s="119"/>
      <c r="R28" s="119"/>
    </row>
  </sheetData>
  <mergeCells count="6">
    <mergeCell ref="A1:G1"/>
    <mergeCell ref="A25:B25"/>
    <mergeCell ref="A20:M20"/>
    <mergeCell ref="A21:M21"/>
    <mergeCell ref="A22:M22"/>
    <mergeCell ref="H1:I1"/>
  </mergeCells>
  <hyperlinks>
    <hyperlink ref="H1" location="Contents!A1" display="back to contents" xr:uid="{86677696-57AE-4B4F-B124-8EE6A1977093}"/>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13971-1CB9-4275-A248-BF22EECE333E}">
  <dimension ref="A1:BY23"/>
  <sheetViews>
    <sheetView workbookViewId="0">
      <selection sqref="A1:T1"/>
    </sheetView>
  </sheetViews>
  <sheetFormatPr defaultColWidth="8.7265625" defaultRowHeight="12.5"/>
  <cols>
    <col min="1" max="1" width="22.453125" style="9" customWidth="1"/>
    <col min="2" max="77" width="5.453125" style="9" customWidth="1"/>
    <col min="78" max="16384" width="8.7265625" style="9"/>
  </cols>
  <sheetData>
    <row r="1" spans="1:77" ht="14">
      <c r="A1" s="175" t="s">
        <v>328</v>
      </c>
      <c r="B1" s="175"/>
      <c r="C1" s="175"/>
      <c r="D1" s="175"/>
      <c r="E1" s="175"/>
      <c r="F1" s="175"/>
      <c r="G1" s="175"/>
      <c r="H1" s="175"/>
      <c r="I1" s="175"/>
      <c r="J1" s="175"/>
      <c r="K1" s="175"/>
      <c r="L1" s="175"/>
      <c r="M1" s="175"/>
      <c r="N1" s="175"/>
      <c r="O1" s="175"/>
      <c r="P1" s="175"/>
      <c r="Q1" s="175"/>
      <c r="R1" s="175"/>
      <c r="S1" s="175"/>
      <c r="T1" s="175"/>
      <c r="V1" s="189" t="s">
        <v>77</v>
      </c>
      <c r="W1" s="189"/>
      <c r="X1" s="189"/>
    </row>
    <row r="3" spans="1:77" ht="24" customHeight="1">
      <c r="B3" s="213" t="s">
        <v>329</v>
      </c>
      <c r="C3" s="213"/>
      <c r="D3" s="213"/>
      <c r="E3" s="213"/>
      <c r="F3" s="213"/>
      <c r="G3" s="213"/>
      <c r="H3" s="213"/>
      <c r="I3" s="213"/>
      <c r="J3" s="213"/>
      <c r="K3" s="213"/>
      <c r="L3" s="213"/>
      <c r="M3" s="213"/>
      <c r="N3" s="213"/>
      <c r="O3" s="213"/>
      <c r="P3" s="213"/>
      <c r="Q3" s="213"/>
      <c r="R3" s="213"/>
      <c r="S3" s="213"/>
      <c r="T3" s="213"/>
      <c r="U3" s="213" t="s">
        <v>148</v>
      </c>
      <c r="V3" s="213"/>
      <c r="W3" s="213"/>
      <c r="X3" s="213"/>
      <c r="Y3" s="213"/>
      <c r="Z3" s="213"/>
      <c r="AA3" s="213"/>
      <c r="AB3" s="213"/>
      <c r="AC3" s="213"/>
      <c r="AD3" s="213"/>
      <c r="AE3" s="213"/>
      <c r="AF3" s="213"/>
      <c r="AG3" s="213"/>
      <c r="AH3" s="213"/>
      <c r="AI3" s="213"/>
      <c r="AJ3" s="213"/>
      <c r="AK3" s="213"/>
      <c r="AL3" s="213"/>
      <c r="AM3" s="213" t="s">
        <v>149</v>
      </c>
      <c r="AN3" s="213"/>
      <c r="AO3" s="213"/>
      <c r="AP3" s="213"/>
      <c r="AQ3" s="213"/>
      <c r="AR3" s="213"/>
      <c r="AS3" s="213"/>
      <c r="AT3" s="213"/>
      <c r="AU3" s="213"/>
      <c r="AV3" s="213"/>
      <c r="AW3" s="213"/>
      <c r="AX3" s="213"/>
      <c r="AY3" s="213"/>
      <c r="AZ3" s="213"/>
      <c r="BA3" s="213"/>
      <c r="BB3" s="213"/>
      <c r="BC3" s="213"/>
      <c r="BD3" s="213"/>
      <c r="BE3" s="213"/>
      <c r="BF3" s="213"/>
      <c r="BG3" s="213" t="s">
        <v>226</v>
      </c>
      <c r="BH3" s="213"/>
      <c r="BI3" s="213"/>
      <c r="BJ3" s="213"/>
      <c r="BK3" s="213"/>
      <c r="BL3" s="213"/>
      <c r="BM3" s="213"/>
      <c r="BN3" s="213"/>
      <c r="BO3" s="213"/>
      <c r="BP3" s="213"/>
      <c r="BQ3" s="213"/>
      <c r="BR3" s="213"/>
      <c r="BS3" s="213"/>
      <c r="BT3" s="213"/>
      <c r="BU3" s="213"/>
      <c r="BV3" s="213"/>
      <c r="BW3" s="213"/>
      <c r="BX3" s="213"/>
      <c r="BY3" s="213"/>
    </row>
    <row r="4" spans="1:77" ht="35.15" customHeight="1">
      <c r="A4" s="33" t="s">
        <v>121</v>
      </c>
      <c r="B4" s="120" t="s">
        <v>123</v>
      </c>
      <c r="C4" s="120" t="s">
        <v>124</v>
      </c>
      <c r="D4" s="120" t="s">
        <v>125</v>
      </c>
      <c r="E4" s="120" t="s">
        <v>126</v>
      </c>
      <c r="F4" s="120" t="s">
        <v>127</v>
      </c>
      <c r="G4" s="120" t="s">
        <v>128</v>
      </c>
      <c r="H4" s="120" t="s">
        <v>129</v>
      </c>
      <c r="I4" s="120" t="s">
        <v>130</v>
      </c>
      <c r="J4" s="120" t="s">
        <v>131</v>
      </c>
      <c r="K4" s="120" t="s">
        <v>132</v>
      </c>
      <c r="L4" s="120" t="s">
        <v>133</v>
      </c>
      <c r="M4" s="120" t="s">
        <v>134</v>
      </c>
      <c r="N4" s="120" t="s">
        <v>135</v>
      </c>
      <c r="O4" s="120" t="s">
        <v>136</v>
      </c>
      <c r="P4" s="120" t="s">
        <v>137</v>
      </c>
      <c r="Q4" s="120" t="s">
        <v>138</v>
      </c>
      <c r="R4" s="120" t="s">
        <v>139</v>
      </c>
      <c r="S4" s="120" t="s">
        <v>140</v>
      </c>
      <c r="T4" s="120" t="s">
        <v>141</v>
      </c>
      <c r="U4" s="121" t="s">
        <v>123</v>
      </c>
      <c r="V4" s="120" t="s">
        <v>124</v>
      </c>
      <c r="W4" s="120" t="s">
        <v>125</v>
      </c>
      <c r="X4" s="120" t="s">
        <v>126</v>
      </c>
      <c r="Y4" s="120" t="s">
        <v>127</v>
      </c>
      <c r="Z4" s="120" t="s">
        <v>128</v>
      </c>
      <c r="AA4" s="120" t="s">
        <v>129</v>
      </c>
      <c r="AB4" s="120" t="s">
        <v>130</v>
      </c>
      <c r="AC4" s="120" t="s">
        <v>131</v>
      </c>
      <c r="AD4" s="120" t="s">
        <v>132</v>
      </c>
      <c r="AE4" s="120" t="s">
        <v>133</v>
      </c>
      <c r="AF4" s="120" t="s">
        <v>134</v>
      </c>
      <c r="AG4" s="120" t="s">
        <v>135</v>
      </c>
      <c r="AH4" s="120" t="s">
        <v>136</v>
      </c>
      <c r="AI4" s="120" t="s">
        <v>137</v>
      </c>
      <c r="AJ4" s="120" t="s">
        <v>138</v>
      </c>
      <c r="AK4" s="120" t="s">
        <v>139</v>
      </c>
      <c r="AL4" s="120" t="s">
        <v>140</v>
      </c>
      <c r="AM4" s="120" t="s">
        <v>141</v>
      </c>
      <c r="AN4" s="121" t="s">
        <v>123</v>
      </c>
      <c r="AO4" s="120" t="s">
        <v>124</v>
      </c>
      <c r="AP4" s="120" t="s">
        <v>125</v>
      </c>
      <c r="AQ4" s="120" t="s">
        <v>126</v>
      </c>
      <c r="AR4" s="120" t="s">
        <v>127</v>
      </c>
      <c r="AS4" s="120" t="s">
        <v>128</v>
      </c>
      <c r="AT4" s="120" t="s">
        <v>129</v>
      </c>
      <c r="AU4" s="120" t="s">
        <v>130</v>
      </c>
      <c r="AV4" s="120" t="s">
        <v>131</v>
      </c>
      <c r="AW4" s="120" t="s">
        <v>132</v>
      </c>
      <c r="AX4" s="120" t="s">
        <v>133</v>
      </c>
      <c r="AY4" s="120" t="s">
        <v>134</v>
      </c>
      <c r="AZ4" s="120" t="s">
        <v>135</v>
      </c>
      <c r="BA4" s="120" t="s">
        <v>136</v>
      </c>
      <c r="BB4" s="120" t="s">
        <v>137</v>
      </c>
      <c r="BC4" s="120" t="s">
        <v>138</v>
      </c>
      <c r="BD4" s="120" t="s">
        <v>139</v>
      </c>
      <c r="BE4" s="120" t="s">
        <v>140</v>
      </c>
      <c r="BF4" s="120" t="s">
        <v>141</v>
      </c>
      <c r="BG4" s="121" t="s">
        <v>123</v>
      </c>
      <c r="BH4" s="120" t="s">
        <v>124</v>
      </c>
      <c r="BI4" s="120" t="s">
        <v>125</v>
      </c>
      <c r="BJ4" s="120" t="s">
        <v>126</v>
      </c>
      <c r="BK4" s="120" t="s">
        <v>127</v>
      </c>
      <c r="BL4" s="120" t="s">
        <v>128</v>
      </c>
      <c r="BM4" s="120" t="s">
        <v>129</v>
      </c>
      <c r="BN4" s="120" t="s">
        <v>130</v>
      </c>
      <c r="BO4" s="120" t="s">
        <v>131</v>
      </c>
      <c r="BP4" s="120" t="s">
        <v>132</v>
      </c>
      <c r="BQ4" s="120" t="s">
        <v>133</v>
      </c>
      <c r="BR4" s="120" t="s">
        <v>134</v>
      </c>
      <c r="BS4" s="120" t="s">
        <v>135</v>
      </c>
      <c r="BT4" s="120" t="s">
        <v>136</v>
      </c>
      <c r="BU4" s="120" t="s">
        <v>137</v>
      </c>
      <c r="BV4" s="120" t="s">
        <v>138</v>
      </c>
      <c r="BW4" s="120" t="s">
        <v>139</v>
      </c>
      <c r="BX4" s="120" t="s">
        <v>140</v>
      </c>
      <c r="BY4" s="120" t="s">
        <v>141</v>
      </c>
    </row>
    <row r="5" spans="1:77">
      <c r="A5" s="9" t="s">
        <v>78</v>
      </c>
      <c r="B5" s="9">
        <v>6.3</v>
      </c>
      <c r="C5" s="9">
        <v>6.4</v>
      </c>
      <c r="D5" s="9">
        <v>6.8</v>
      </c>
      <c r="E5" s="9">
        <v>7.1</v>
      </c>
      <c r="F5" s="9">
        <v>8</v>
      </c>
      <c r="G5" s="9">
        <v>8.6999999999999993</v>
      </c>
      <c r="H5" s="9">
        <v>9.1999999999999993</v>
      </c>
      <c r="I5" s="9">
        <v>9.8000000000000007</v>
      </c>
      <c r="J5" s="9">
        <v>10.3</v>
      </c>
      <c r="K5" s="9">
        <v>10.199999999999999</v>
      </c>
      <c r="L5" s="9">
        <v>10.4</v>
      </c>
      <c r="M5" s="9">
        <v>11.3</v>
      </c>
      <c r="N5" s="9">
        <v>12.4</v>
      </c>
      <c r="O5" s="9">
        <v>13.8</v>
      </c>
      <c r="P5" s="9">
        <v>16.3</v>
      </c>
      <c r="Q5" s="9">
        <v>18.8</v>
      </c>
      <c r="R5" s="9">
        <v>21.2</v>
      </c>
      <c r="S5" s="9">
        <v>22.9</v>
      </c>
      <c r="T5" s="9">
        <v>23.4</v>
      </c>
      <c r="U5" s="13">
        <v>6</v>
      </c>
      <c r="V5" s="9">
        <v>6.1</v>
      </c>
      <c r="W5" s="9">
        <v>6.5</v>
      </c>
      <c r="X5" s="9">
        <v>6.7</v>
      </c>
      <c r="Y5" s="9">
        <v>7.7</v>
      </c>
      <c r="Z5" s="9">
        <v>8.3000000000000007</v>
      </c>
      <c r="AA5" s="9">
        <v>8.9</v>
      </c>
      <c r="AB5" s="9">
        <v>9.5</v>
      </c>
      <c r="AC5" s="9">
        <v>9.9</v>
      </c>
      <c r="AD5" s="9">
        <v>9.8000000000000007</v>
      </c>
      <c r="AE5" s="9">
        <v>10.1</v>
      </c>
      <c r="AF5" s="9">
        <v>10.9</v>
      </c>
      <c r="AG5" s="9">
        <v>12</v>
      </c>
      <c r="AH5" s="9">
        <v>13.3</v>
      </c>
      <c r="AI5" s="9">
        <v>15.8</v>
      </c>
      <c r="AJ5" s="9">
        <v>18.3</v>
      </c>
      <c r="AK5" s="9">
        <v>20.6</v>
      </c>
      <c r="AL5" s="9">
        <v>22.4</v>
      </c>
      <c r="AM5" s="9">
        <v>22.8</v>
      </c>
      <c r="AN5" s="13">
        <v>6.6</v>
      </c>
      <c r="AO5" s="9">
        <v>6.8</v>
      </c>
      <c r="AP5" s="9">
        <v>7.1</v>
      </c>
      <c r="AQ5" s="9">
        <v>7.4</v>
      </c>
      <c r="AR5" s="9">
        <v>8.3000000000000007</v>
      </c>
      <c r="AS5" s="9">
        <v>9.1</v>
      </c>
      <c r="AT5" s="9">
        <v>9.6</v>
      </c>
      <c r="AU5" s="9">
        <v>10.199999999999999</v>
      </c>
      <c r="AV5" s="9">
        <v>10.7</v>
      </c>
      <c r="AW5" s="9">
        <v>10.5</v>
      </c>
      <c r="AX5" s="9">
        <v>10.8</v>
      </c>
      <c r="AY5" s="9">
        <v>11.7</v>
      </c>
      <c r="AZ5" s="9">
        <v>12.8</v>
      </c>
      <c r="BA5" s="9">
        <v>14.2</v>
      </c>
      <c r="BB5" s="9">
        <v>16.8</v>
      </c>
      <c r="BC5" s="9">
        <v>19.3</v>
      </c>
      <c r="BD5" s="9">
        <v>21.8</v>
      </c>
      <c r="BE5" s="9">
        <v>23.5</v>
      </c>
      <c r="BF5" s="9">
        <v>23.9</v>
      </c>
      <c r="BG5" s="13">
        <v>1682</v>
      </c>
      <c r="BH5" s="9">
        <v>1726</v>
      </c>
      <c r="BI5" s="9">
        <v>1813</v>
      </c>
      <c r="BJ5" s="9">
        <v>1886</v>
      </c>
      <c r="BK5" s="9">
        <v>2141</v>
      </c>
      <c r="BL5" s="9">
        <v>2330</v>
      </c>
      <c r="BM5" s="9">
        <v>2479</v>
      </c>
      <c r="BN5" s="9">
        <v>2643</v>
      </c>
      <c r="BO5" s="9">
        <v>2769</v>
      </c>
      <c r="BP5" s="9">
        <v>2722</v>
      </c>
      <c r="BQ5" s="9">
        <v>2791</v>
      </c>
      <c r="BR5" s="9">
        <v>3012</v>
      </c>
      <c r="BS5" s="9">
        <v>3296</v>
      </c>
      <c r="BT5" s="9">
        <v>3649</v>
      </c>
      <c r="BU5" s="9">
        <v>4309</v>
      </c>
      <c r="BV5" s="9">
        <v>4975</v>
      </c>
      <c r="BW5" s="9">
        <v>5608</v>
      </c>
      <c r="BX5" s="9">
        <v>6070</v>
      </c>
      <c r="BY5" s="9">
        <v>6187</v>
      </c>
    </row>
    <row r="6" spans="1:77">
      <c r="A6" s="9" t="s">
        <v>104</v>
      </c>
      <c r="B6" s="9">
        <v>7.1</v>
      </c>
      <c r="C6" s="9">
        <v>6.8</v>
      </c>
      <c r="D6" s="9">
        <v>6.2</v>
      </c>
      <c r="E6" s="9">
        <v>6.4</v>
      </c>
      <c r="F6" s="9">
        <v>7.6</v>
      </c>
      <c r="G6" s="9">
        <v>8.6999999999999993</v>
      </c>
      <c r="H6" s="9">
        <v>9.6999999999999993</v>
      </c>
      <c r="I6" s="9">
        <v>10.9</v>
      </c>
      <c r="J6" s="9">
        <v>11.3</v>
      </c>
      <c r="K6" s="9">
        <v>11.2</v>
      </c>
      <c r="L6" s="9">
        <v>11.4</v>
      </c>
      <c r="M6" s="9">
        <v>12.2</v>
      </c>
      <c r="N6" s="9">
        <v>14.8</v>
      </c>
      <c r="O6" s="9">
        <v>16.100000000000001</v>
      </c>
      <c r="P6" s="9">
        <v>19</v>
      </c>
      <c r="Q6" s="9">
        <v>23.2</v>
      </c>
      <c r="R6" s="9">
        <v>27.2</v>
      </c>
      <c r="S6" s="9">
        <v>28.1</v>
      </c>
      <c r="T6" s="9">
        <v>29.5</v>
      </c>
      <c r="U6" s="13">
        <v>5.8</v>
      </c>
      <c r="V6" s="9">
        <v>5.6</v>
      </c>
      <c r="W6" s="9">
        <v>5</v>
      </c>
      <c r="X6" s="9">
        <v>5.2</v>
      </c>
      <c r="Y6" s="9">
        <v>6.3</v>
      </c>
      <c r="Z6" s="9">
        <v>7.3</v>
      </c>
      <c r="AA6" s="9">
        <v>8.1999999999999993</v>
      </c>
      <c r="AB6" s="9">
        <v>9.3000000000000007</v>
      </c>
      <c r="AC6" s="9">
        <v>9.6999999999999993</v>
      </c>
      <c r="AD6" s="9">
        <v>9.6</v>
      </c>
      <c r="AE6" s="9">
        <v>9.8000000000000007</v>
      </c>
      <c r="AF6" s="9">
        <v>10.6</v>
      </c>
      <c r="AG6" s="9">
        <v>13</v>
      </c>
      <c r="AH6" s="9">
        <v>14.1</v>
      </c>
      <c r="AI6" s="9">
        <v>16.899999999999999</v>
      </c>
      <c r="AJ6" s="9">
        <v>20.8</v>
      </c>
      <c r="AK6" s="9">
        <v>24.6</v>
      </c>
      <c r="AL6" s="9">
        <v>25.5</v>
      </c>
      <c r="AM6" s="9">
        <v>26.9</v>
      </c>
      <c r="AN6" s="13">
        <v>8.3000000000000007</v>
      </c>
      <c r="AO6" s="9">
        <v>8</v>
      </c>
      <c r="AP6" s="9">
        <v>7.4</v>
      </c>
      <c r="AQ6" s="9">
        <v>7.6</v>
      </c>
      <c r="AR6" s="9">
        <v>8.8000000000000007</v>
      </c>
      <c r="AS6" s="9">
        <v>10.1</v>
      </c>
      <c r="AT6" s="9">
        <v>11.1</v>
      </c>
      <c r="AU6" s="9">
        <v>12.4</v>
      </c>
      <c r="AV6" s="9">
        <v>12.9</v>
      </c>
      <c r="AW6" s="9">
        <v>12.7</v>
      </c>
      <c r="AX6" s="9">
        <v>13</v>
      </c>
      <c r="AY6" s="9">
        <v>13.9</v>
      </c>
      <c r="AZ6" s="9">
        <v>16.7</v>
      </c>
      <c r="BA6" s="9">
        <v>18</v>
      </c>
      <c r="BB6" s="9">
        <v>21.1</v>
      </c>
      <c r="BC6" s="9">
        <v>25.5</v>
      </c>
      <c r="BD6" s="9">
        <v>29.8</v>
      </c>
      <c r="BE6" s="9">
        <v>30.7</v>
      </c>
      <c r="BF6" s="9">
        <v>32.200000000000003</v>
      </c>
      <c r="BG6" s="13">
        <v>128</v>
      </c>
      <c r="BH6" s="9">
        <v>123</v>
      </c>
      <c r="BI6" s="9">
        <v>112</v>
      </c>
      <c r="BJ6" s="9">
        <v>115</v>
      </c>
      <c r="BK6" s="9">
        <v>136</v>
      </c>
      <c r="BL6" s="9">
        <v>155</v>
      </c>
      <c r="BM6" s="9">
        <v>171</v>
      </c>
      <c r="BN6" s="9">
        <v>193</v>
      </c>
      <c r="BO6" s="9">
        <v>200</v>
      </c>
      <c r="BP6" s="9">
        <v>196</v>
      </c>
      <c r="BQ6" s="9">
        <v>200</v>
      </c>
      <c r="BR6" s="9">
        <v>212</v>
      </c>
      <c r="BS6" s="9">
        <v>250</v>
      </c>
      <c r="BT6" s="9">
        <v>268</v>
      </c>
      <c r="BU6" s="9">
        <v>314</v>
      </c>
      <c r="BV6" s="9">
        <v>379</v>
      </c>
      <c r="BW6" s="9">
        <v>442</v>
      </c>
      <c r="BX6" s="9">
        <v>457</v>
      </c>
      <c r="BY6" s="9">
        <v>478</v>
      </c>
    </row>
    <row r="7" spans="1:77">
      <c r="A7" s="9" t="s">
        <v>105</v>
      </c>
      <c r="B7" s="9" t="s">
        <v>30</v>
      </c>
      <c r="C7" s="9">
        <v>2.5</v>
      </c>
      <c r="D7" s="9">
        <v>2.7</v>
      </c>
      <c r="E7" s="9">
        <v>3.5</v>
      </c>
      <c r="F7" s="9">
        <v>4.5999999999999996</v>
      </c>
      <c r="G7" s="9">
        <v>5.0999999999999996</v>
      </c>
      <c r="H7" s="9">
        <v>5.3</v>
      </c>
      <c r="I7" s="9">
        <v>6.6</v>
      </c>
      <c r="J7" s="9">
        <v>7.1</v>
      </c>
      <c r="K7" s="9">
        <v>7.5</v>
      </c>
      <c r="L7" s="9">
        <v>9</v>
      </c>
      <c r="M7" s="9">
        <v>9.5</v>
      </c>
      <c r="N7" s="9">
        <v>9.8000000000000007</v>
      </c>
      <c r="O7" s="9">
        <v>11</v>
      </c>
      <c r="P7" s="9">
        <v>14.2</v>
      </c>
      <c r="Q7" s="9">
        <v>15</v>
      </c>
      <c r="R7" s="9">
        <v>16.399999999999999</v>
      </c>
      <c r="S7" s="9">
        <v>18</v>
      </c>
      <c r="T7" s="9">
        <v>18.100000000000001</v>
      </c>
      <c r="U7" s="13" t="s">
        <v>30</v>
      </c>
      <c r="V7" s="9">
        <v>1.1000000000000001</v>
      </c>
      <c r="W7" s="9">
        <v>1.2</v>
      </c>
      <c r="X7" s="9">
        <v>1.8</v>
      </c>
      <c r="Y7" s="9">
        <v>2.6</v>
      </c>
      <c r="Z7" s="9">
        <v>3.1</v>
      </c>
      <c r="AA7" s="9">
        <v>3.3</v>
      </c>
      <c r="AB7" s="9">
        <v>4.3</v>
      </c>
      <c r="AC7" s="9">
        <v>4.7</v>
      </c>
      <c r="AD7" s="9">
        <v>5</v>
      </c>
      <c r="AE7" s="9">
        <v>6.2</v>
      </c>
      <c r="AF7" s="9">
        <v>6.7</v>
      </c>
      <c r="AG7" s="9">
        <v>7</v>
      </c>
      <c r="AH7" s="9">
        <v>8</v>
      </c>
      <c r="AI7" s="9">
        <v>10.8</v>
      </c>
      <c r="AJ7" s="9">
        <v>11.5</v>
      </c>
      <c r="AK7" s="9">
        <v>12.7</v>
      </c>
      <c r="AL7" s="9">
        <v>14.1</v>
      </c>
      <c r="AM7" s="9">
        <v>14.2</v>
      </c>
      <c r="AN7" s="13" t="s">
        <v>30</v>
      </c>
      <c r="AO7" s="9">
        <v>4</v>
      </c>
      <c r="AP7" s="9">
        <v>4.2</v>
      </c>
      <c r="AQ7" s="9">
        <v>5.3</v>
      </c>
      <c r="AR7" s="9">
        <v>6.5</v>
      </c>
      <c r="AS7" s="9">
        <v>7.1</v>
      </c>
      <c r="AT7" s="9">
        <v>7.3</v>
      </c>
      <c r="AU7" s="9">
        <v>8.9</v>
      </c>
      <c r="AV7" s="9">
        <v>9.4</v>
      </c>
      <c r="AW7" s="9">
        <v>9.9</v>
      </c>
      <c r="AX7" s="9">
        <v>11.7</v>
      </c>
      <c r="AY7" s="9">
        <v>12.2</v>
      </c>
      <c r="AZ7" s="9">
        <v>12.6</v>
      </c>
      <c r="BA7" s="9">
        <v>14</v>
      </c>
      <c r="BB7" s="9">
        <v>17.600000000000001</v>
      </c>
      <c r="BC7" s="9">
        <v>18.399999999999999</v>
      </c>
      <c r="BD7" s="9">
        <v>20</v>
      </c>
      <c r="BE7" s="9">
        <v>21.8</v>
      </c>
      <c r="BF7" s="9">
        <v>21.9</v>
      </c>
      <c r="BG7" s="13">
        <v>6</v>
      </c>
      <c r="BH7" s="9">
        <v>12</v>
      </c>
      <c r="BI7" s="9">
        <v>13</v>
      </c>
      <c r="BJ7" s="9">
        <v>17</v>
      </c>
      <c r="BK7" s="9">
        <v>22</v>
      </c>
      <c r="BL7" s="9">
        <v>25</v>
      </c>
      <c r="BM7" s="9">
        <v>27</v>
      </c>
      <c r="BN7" s="9">
        <v>33</v>
      </c>
      <c r="BO7" s="9">
        <v>36</v>
      </c>
      <c r="BP7" s="9">
        <v>37</v>
      </c>
      <c r="BQ7" s="9">
        <v>43</v>
      </c>
      <c r="BR7" s="9">
        <v>47</v>
      </c>
      <c r="BS7" s="9">
        <v>49</v>
      </c>
      <c r="BT7" s="9">
        <v>55</v>
      </c>
      <c r="BU7" s="9">
        <v>69</v>
      </c>
      <c r="BV7" s="9">
        <v>75</v>
      </c>
      <c r="BW7" s="9">
        <v>80</v>
      </c>
      <c r="BX7" s="9">
        <v>87</v>
      </c>
      <c r="BY7" s="9">
        <v>87</v>
      </c>
    </row>
    <row r="8" spans="1:77">
      <c r="A8" s="9" t="s">
        <v>106</v>
      </c>
      <c r="B8" s="9">
        <v>6.4</v>
      </c>
      <c r="C8" s="9">
        <v>6.4</v>
      </c>
      <c r="D8" s="9">
        <v>5.8</v>
      </c>
      <c r="E8" s="9">
        <v>5.9</v>
      </c>
      <c r="F8" s="9">
        <v>5.9</v>
      </c>
      <c r="G8" s="9">
        <v>6</v>
      </c>
      <c r="H8" s="9">
        <v>5.8</v>
      </c>
      <c r="I8" s="9">
        <v>6.9</v>
      </c>
      <c r="J8" s="9">
        <v>6.3</v>
      </c>
      <c r="K8" s="9">
        <v>6.3</v>
      </c>
      <c r="L8" s="9">
        <v>7.1</v>
      </c>
      <c r="M8" s="9">
        <v>8.1</v>
      </c>
      <c r="N8" s="9">
        <v>9.1</v>
      </c>
      <c r="O8" s="9">
        <v>11.9</v>
      </c>
      <c r="P8" s="9">
        <v>13.7</v>
      </c>
      <c r="Q8" s="9">
        <v>17.600000000000001</v>
      </c>
      <c r="R8" s="9">
        <v>19.3</v>
      </c>
      <c r="S8" s="9">
        <v>22.2</v>
      </c>
      <c r="T8" s="9">
        <v>24.6</v>
      </c>
      <c r="U8" s="13">
        <v>4.4000000000000004</v>
      </c>
      <c r="V8" s="9">
        <v>4.4000000000000004</v>
      </c>
      <c r="W8" s="9">
        <v>3.9</v>
      </c>
      <c r="X8" s="9">
        <v>4</v>
      </c>
      <c r="Y8" s="9">
        <v>4</v>
      </c>
      <c r="Z8" s="9">
        <v>4.0999999999999996</v>
      </c>
      <c r="AA8" s="9">
        <v>3.9</v>
      </c>
      <c r="AB8" s="9">
        <v>4.9000000000000004</v>
      </c>
      <c r="AC8" s="9">
        <v>4.4000000000000004</v>
      </c>
      <c r="AD8" s="9">
        <v>4.4000000000000004</v>
      </c>
      <c r="AE8" s="9">
        <v>5.0999999999999996</v>
      </c>
      <c r="AF8" s="9">
        <v>5.9</v>
      </c>
      <c r="AG8" s="9">
        <v>6.7</v>
      </c>
      <c r="AH8" s="9">
        <v>9.1999999999999993</v>
      </c>
      <c r="AI8" s="9">
        <v>10.8</v>
      </c>
      <c r="AJ8" s="9">
        <v>14.2</v>
      </c>
      <c r="AK8" s="9">
        <v>15.8</v>
      </c>
      <c r="AL8" s="9">
        <v>18.399999999999999</v>
      </c>
      <c r="AM8" s="9">
        <v>20.6</v>
      </c>
      <c r="AN8" s="13">
        <v>8.4</v>
      </c>
      <c r="AO8" s="9">
        <v>8.4</v>
      </c>
      <c r="AP8" s="9">
        <v>7.7</v>
      </c>
      <c r="AQ8" s="9">
        <v>7.8</v>
      </c>
      <c r="AR8" s="9">
        <v>7.8</v>
      </c>
      <c r="AS8" s="9">
        <v>7.9</v>
      </c>
      <c r="AT8" s="9">
        <v>7.7</v>
      </c>
      <c r="AU8" s="9">
        <v>9</v>
      </c>
      <c r="AV8" s="9">
        <v>8.3000000000000007</v>
      </c>
      <c r="AW8" s="9">
        <v>8.3000000000000007</v>
      </c>
      <c r="AX8" s="9">
        <v>9.1999999999999993</v>
      </c>
      <c r="AY8" s="9">
        <v>10.4</v>
      </c>
      <c r="AZ8" s="9">
        <v>11.5</v>
      </c>
      <c r="BA8" s="9">
        <v>14.7</v>
      </c>
      <c r="BB8" s="9">
        <v>16.7</v>
      </c>
      <c r="BC8" s="9">
        <v>21</v>
      </c>
      <c r="BD8" s="9">
        <v>22.9</v>
      </c>
      <c r="BE8" s="9">
        <v>26.1</v>
      </c>
      <c r="BF8" s="9">
        <v>28.6</v>
      </c>
      <c r="BG8" s="13">
        <v>40</v>
      </c>
      <c r="BH8" s="9">
        <v>40</v>
      </c>
      <c r="BI8" s="9">
        <v>37</v>
      </c>
      <c r="BJ8" s="9">
        <v>38</v>
      </c>
      <c r="BK8" s="9">
        <v>38</v>
      </c>
      <c r="BL8" s="9">
        <v>39</v>
      </c>
      <c r="BM8" s="9">
        <v>38</v>
      </c>
      <c r="BN8" s="9">
        <v>45</v>
      </c>
      <c r="BO8" s="9">
        <v>41</v>
      </c>
      <c r="BP8" s="9">
        <v>41</v>
      </c>
      <c r="BQ8" s="9">
        <v>47</v>
      </c>
      <c r="BR8" s="9">
        <v>52</v>
      </c>
      <c r="BS8" s="9">
        <v>57</v>
      </c>
      <c r="BT8" s="9">
        <v>73</v>
      </c>
      <c r="BU8" s="9">
        <v>84</v>
      </c>
      <c r="BV8" s="9">
        <v>105</v>
      </c>
      <c r="BW8" s="9">
        <v>116</v>
      </c>
      <c r="BX8" s="9">
        <v>134</v>
      </c>
      <c r="BY8" s="9">
        <v>149</v>
      </c>
    </row>
    <row r="9" spans="1:77">
      <c r="A9" s="9" t="s">
        <v>107</v>
      </c>
      <c r="B9" s="9">
        <v>3.6</v>
      </c>
      <c r="C9" s="9">
        <v>4.0999999999999996</v>
      </c>
      <c r="D9" s="9">
        <v>4.5</v>
      </c>
      <c r="E9" s="9">
        <v>5.3</v>
      </c>
      <c r="F9" s="9">
        <v>6.6</v>
      </c>
      <c r="G9" s="9">
        <v>7.5</v>
      </c>
      <c r="H9" s="9">
        <v>8.3000000000000007</v>
      </c>
      <c r="I9" s="9">
        <v>9.3000000000000007</v>
      </c>
      <c r="J9" s="9">
        <v>9.9</v>
      </c>
      <c r="K9" s="9">
        <v>10.1</v>
      </c>
      <c r="L9" s="9">
        <v>11</v>
      </c>
      <c r="M9" s="9">
        <v>11.5</v>
      </c>
      <c r="N9" s="9">
        <v>12.2</v>
      </c>
      <c r="O9" s="9">
        <v>13.9</v>
      </c>
      <c r="P9" s="9">
        <v>15.4</v>
      </c>
      <c r="Q9" s="9">
        <v>17.5</v>
      </c>
      <c r="R9" s="9">
        <v>18.600000000000001</v>
      </c>
      <c r="S9" s="9">
        <v>20</v>
      </c>
      <c r="T9" s="9">
        <v>19.600000000000001</v>
      </c>
      <c r="U9" s="13">
        <v>2.7</v>
      </c>
      <c r="V9" s="9">
        <v>3.2</v>
      </c>
      <c r="W9" s="9">
        <v>3.5</v>
      </c>
      <c r="X9" s="9">
        <v>4.3</v>
      </c>
      <c r="Y9" s="9">
        <v>5.4</v>
      </c>
      <c r="Z9" s="9">
        <v>6.2</v>
      </c>
      <c r="AA9" s="9">
        <v>7</v>
      </c>
      <c r="AB9" s="9">
        <v>7.8</v>
      </c>
      <c r="AC9" s="9">
        <v>8.4</v>
      </c>
      <c r="AD9" s="9">
        <v>8.6</v>
      </c>
      <c r="AE9" s="9">
        <v>9.4</v>
      </c>
      <c r="AF9" s="9">
        <v>9.9</v>
      </c>
      <c r="AG9" s="9">
        <v>10.6</v>
      </c>
      <c r="AH9" s="9">
        <v>12.1</v>
      </c>
      <c r="AI9" s="9">
        <v>13.5</v>
      </c>
      <c r="AJ9" s="9">
        <v>15.5</v>
      </c>
      <c r="AK9" s="9">
        <v>16.600000000000001</v>
      </c>
      <c r="AL9" s="9">
        <v>17.899999999999999</v>
      </c>
      <c r="AM9" s="9">
        <v>17.5</v>
      </c>
      <c r="AN9" s="13">
        <v>4.5</v>
      </c>
      <c r="AO9" s="9">
        <v>5.0999999999999996</v>
      </c>
      <c r="AP9" s="9">
        <v>5.5</v>
      </c>
      <c r="AQ9" s="9">
        <v>6.4</v>
      </c>
      <c r="AR9" s="9">
        <v>7.8</v>
      </c>
      <c r="AS9" s="9">
        <v>8.6999999999999993</v>
      </c>
      <c r="AT9" s="9">
        <v>9.6999999999999993</v>
      </c>
      <c r="AU9" s="9">
        <v>10.7</v>
      </c>
      <c r="AV9" s="9">
        <v>11.3</v>
      </c>
      <c r="AW9" s="9">
        <v>11.6</v>
      </c>
      <c r="AX9" s="9">
        <v>12.5</v>
      </c>
      <c r="AY9" s="9">
        <v>13.1</v>
      </c>
      <c r="AZ9" s="9">
        <v>13.9</v>
      </c>
      <c r="BA9" s="9">
        <v>15.6</v>
      </c>
      <c r="BB9" s="9">
        <v>17.3</v>
      </c>
      <c r="BC9" s="9">
        <v>19.5</v>
      </c>
      <c r="BD9" s="9">
        <v>20.7</v>
      </c>
      <c r="BE9" s="9">
        <v>22.1</v>
      </c>
      <c r="BF9" s="9">
        <v>21.6</v>
      </c>
      <c r="BG9" s="13">
        <v>65</v>
      </c>
      <c r="BH9" s="9">
        <v>74</v>
      </c>
      <c r="BI9" s="9">
        <v>81</v>
      </c>
      <c r="BJ9" s="9">
        <v>97</v>
      </c>
      <c r="BK9" s="9">
        <v>121</v>
      </c>
      <c r="BL9" s="9">
        <v>136</v>
      </c>
      <c r="BM9" s="9">
        <v>150</v>
      </c>
      <c r="BN9" s="9">
        <v>166</v>
      </c>
      <c r="BO9" s="9">
        <v>176</v>
      </c>
      <c r="BP9" s="9">
        <v>178</v>
      </c>
      <c r="BQ9" s="9">
        <v>192</v>
      </c>
      <c r="BR9" s="9">
        <v>201</v>
      </c>
      <c r="BS9" s="9">
        <v>212</v>
      </c>
      <c r="BT9" s="9">
        <v>240</v>
      </c>
      <c r="BU9" s="9">
        <v>265</v>
      </c>
      <c r="BV9" s="9">
        <v>300</v>
      </c>
      <c r="BW9" s="9">
        <v>321</v>
      </c>
      <c r="BX9" s="9">
        <v>346</v>
      </c>
      <c r="BY9" s="9">
        <v>339</v>
      </c>
    </row>
    <row r="10" spans="1:77">
      <c r="A10" s="9" t="s">
        <v>108</v>
      </c>
      <c r="B10" s="9">
        <v>4.5</v>
      </c>
      <c r="C10" s="9">
        <v>5.2</v>
      </c>
      <c r="D10" s="9">
        <v>6.1</v>
      </c>
      <c r="E10" s="9">
        <v>6.3</v>
      </c>
      <c r="F10" s="9">
        <v>7</v>
      </c>
      <c r="G10" s="9">
        <v>6.9</v>
      </c>
      <c r="H10" s="9">
        <v>7.1</v>
      </c>
      <c r="I10" s="9">
        <v>7.2</v>
      </c>
      <c r="J10" s="9">
        <v>7.5</v>
      </c>
      <c r="K10" s="9">
        <v>7.6</v>
      </c>
      <c r="L10" s="9">
        <v>8.3000000000000007</v>
      </c>
      <c r="M10" s="9">
        <v>9.1999999999999993</v>
      </c>
      <c r="N10" s="9">
        <v>10.9</v>
      </c>
      <c r="O10" s="9">
        <v>11.3</v>
      </c>
      <c r="P10" s="9">
        <v>14.6</v>
      </c>
      <c r="Q10" s="9">
        <v>18</v>
      </c>
      <c r="R10" s="9">
        <v>21.2</v>
      </c>
      <c r="S10" s="9">
        <v>22.3</v>
      </c>
      <c r="T10" s="9">
        <v>23.1</v>
      </c>
      <c r="U10" s="13">
        <v>3.4</v>
      </c>
      <c r="V10" s="9">
        <v>4</v>
      </c>
      <c r="W10" s="9">
        <v>4.9000000000000004</v>
      </c>
      <c r="X10" s="9">
        <v>5</v>
      </c>
      <c r="Y10" s="9">
        <v>5.7</v>
      </c>
      <c r="Z10" s="9">
        <v>5.5</v>
      </c>
      <c r="AA10" s="9">
        <v>5.8</v>
      </c>
      <c r="AB10" s="9">
        <v>5.9</v>
      </c>
      <c r="AC10" s="9">
        <v>6.1</v>
      </c>
      <c r="AD10" s="9">
        <v>6.2</v>
      </c>
      <c r="AE10" s="9">
        <v>6.8</v>
      </c>
      <c r="AF10" s="9">
        <v>7.6</v>
      </c>
      <c r="AG10" s="9">
        <v>9.1999999999999993</v>
      </c>
      <c r="AH10" s="9">
        <v>9.6</v>
      </c>
      <c r="AI10" s="9">
        <v>12.6</v>
      </c>
      <c r="AJ10" s="9">
        <v>15.9</v>
      </c>
      <c r="AK10" s="9">
        <v>18.8</v>
      </c>
      <c r="AL10" s="9">
        <v>19.899999999999999</v>
      </c>
      <c r="AM10" s="9">
        <v>20.7</v>
      </c>
      <c r="AN10" s="13">
        <v>5.6</v>
      </c>
      <c r="AO10" s="9">
        <v>6.3</v>
      </c>
      <c r="AP10" s="9">
        <v>7.4</v>
      </c>
      <c r="AQ10" s="9">
        <v>7.6</v>
      </c>
      <c r="AR10" s="9">
        <v>8.4</v>
      </c>
      <c r="AS10" s="9">
        <v>8.1999999999999993</v>
      </c>
      <c r="AT10" s="9">
        <v>8.5</v>
      </c>
      <c r="AU10" s="9">
        <v>8.6</v>
      </c>
      <c r="AV10" s="9">
        <v>8.9</v>
      </c>
      <c r="AW10" s="9">
        <v>9</v>
      </c>
      <c r="AX10" s="9">
        <v>9.8000000000000007</v>
      </c>
      <c r="AY10" s="9">
        <v>10.7</v>
      </c>
      <c r="AZ10" s="9">
        <v>12.6</v>
      </c>
      <c r="BA10" s="9">
        <v>13</v>
      </c>
      <c r="BB10" s="9">
        <v>16.5</v>
      </c>
      <c r="BC10" s="9">
        <v>20.2</v>
      </c>
      <c r="BD10" s="9">
        <v>23.5</v>
      </c>
      <c r="BE10" s="9">
        <v>24.7</v>
      </c>
      <c r="BF10" s="9">
        <v>25.6</v>
      </c>
      <c r="BG10" s="13">
        <v>65</v>
      </c>
      <c r="BH10" s="9">
        <v>75</v>
      </c>
      <c r="BI10" s="9">
        <v>90</v>
      </c>
      <c r="BJ10" s="9">
        <v>92</v>
      </c>
      <c r="BK10" s="9">
        <v>103</v>
      </c>
      <c r="BL10" s="9">
        <v>101</v>
      </c>
      <c r="BM10" s="9">
        <v>105</v>
      </c>
      <c r="BN10" s="9">
        <v>107</v>
      </c>
      <c r="BO10" s="9">
        <v>112</v>
      </c>
      <c r="BP10" s="9">
        <v>113</v>
      </c>
      <c r="BQ10" s="9">
        <v>124</v>
      </c>
      <c r="BR10" s="9">
        <v>137</v>
      </c>
      <c r="BS10" s="9">
        <v>162</v>
      </c>
      <c r="BT10" s="9">
        <v>167</v>
      </c>
      <c r="BU10" s="9">
        <v>215</v>
      </c>
      <c r="BV10" s="9">
        <v>265</v>
      </c>
      <c r="BW10" s="9">
        <v>311</v>
      </c>
      <c r="BX10" s="9">
        <v>329</v>
      </c>
      <c r="BY10" s="9">
        <v>340</v>
      </c>
    </row>
    <row r="11" spans="1:77">
      <c r="A11" s="9" t="s">
        <v>109</v>
      </c>
      <c r="B11" s="9">
        <v>6.9</v>
      </c>
      <c r="C11" s="9">
        <v>6.7</v>
      </c>
      <c r="D11" s="9">
        <v>6.8</v>
      </c>
      <c r="E11" s="9">
        <v>6.7</v>
      </c>
      <c r="F11" s="9">
        <v>6.8</v>
      </c>
      <c r="G11" s="9">
        <v>7.2</v>
      </c>
      <c r="H11" s="9">
        <v>7.8</v>
      </c>
      <c r="I11" s="9">
        <v>8.1999999999999993</v>
      </c>
      <c r="J11" s="9">
        <v>7.6</v>
      </c>
      <c r="K11" s="9">
        <v>8</v>
      </c>
      <c r="L11" s="9">
        <v>7.4</v>
      </c>
      <c r="M11" s="9">
        <v>8.3000000000000007</v>
      </c>
      <c r="N11" s="9">
        <v>8.6</v>
      </c>
      <c r="O11" s="9">
        <v>10.5</v>
      </c>
      <c r="P11" s="9">
        <v>11.9</v>
      </c>
      <c r="Q11" s="9">
        <v>13.5</v>
      </c>
      <c r="R11" s="9">
        <v>14.6</v>
      </c>
      <c r="S11" s="9">
        <v>16.100000000000001</v>
      </c>
      <c r="T11" s="9">
        <v>15.8</v>
      </c>
      <c r="U11" s="13">
        <v>6</v>
      </c>
      <c r="V11" s="9">
        <v>5.8</v>
      </c>
      <c r="W11" s="9">
        <v>5.8</v>
      </c>
      <c r="X11" s="9">
        <v>5.7</v>
      </c>
      <c r="Y11" s="9">
        <v>5.8</v>
      </c>
      <c r="Z11" s="9">
        <v>6.2</v>
      </c>
      <c r="AA11" s="9">
        <v>6.8</v>
      </c>
      <c r="AB11" s="9">
        <v>7.2</v>
      </c>
      <c r="AC11" s="9">
        <v>6.6</v>
      </c>
      <c r="AD11" s="9">
        <v>6.9</v>
      </c>
      <c r="AE11" s="9">
        <v>6.4</v>
      </c>
      <c r="AF11" s="9">
        <v>7.2</v>
      </c>
      <c r="AG11" s="9">
        <v>7.6</v>
      </c>
      <c r="AH11" s="9">
        <v>9.3000000000000007</v>
      </c>
      <c r="AI11" s="9">
        <v>10.7</v>
      </c>
      <c r="AJ11" s="9">
        <v>12.1</v>
      </c>
      <c r="AK11" s="9">
        <v>13.2</v>
      </c>
      <c r="AL11" s="9">
        <v>14.6</v>
      </c>
      <c r="AM11" s="9">
        <v>14.3</v>
      </c>
      <c r="AN11" s="13">
        <v>7.9</v>
      </c>
      <c r="AO11" s="9">
        <v>7.6</v>
      </c>
      <c r="AP11" s="9">
        <v>7.7</v>
      </c>
      <c r="AQ11" s="9">
        <v>7.6</v>
      </c>
      <c r="AR11" s="9">
        <v>7.8</v>
      </c>
      <c r="AS11" s="9">
        <v>8.1999999999999993</v>
      </c>
      <c r="AT11" s="9">
        <v>8.9</v>
      </c>
      <c r="AU11" s="9">
        <v>9.1999999999999993</v>
      </c>
      <c r="AV11" s="9">
        <v>8.6</v>
      </c>
      <c r="AW11" s="9">
        <v>9</v>
      </c>
      <c r="AX11" s="9">
        <v>8.4</v>
      </c>
      <c r="AY11" s="9">
        <v>9.3000000000000007</v>
      </c>
      <c r="AZ11" s="9">
        <v>9.6999999999999993</v>
      </c>
      <c r="BA11" s="9">
        <v>11.7</v>
      </c>
      <c r="BB11" s="9">
        <v>13.2</v>
      </c>
      <c r="BC11" s="9">
        <v>14.8</v>
      </c>
      <c r="BD11" s="9">
        <v>16</v>
      </c>
      <c r="BE11" s="9">
        <v>17.600000000000001</v>
      </c>
      <c r="BF11" s="9">
        <v>17.2</v>
      </c>
      <c r="BG11" s="13">
        <v>200</v>
      </c>
      <c r="BH11" s="9">
        <v>192</v>
      </c>
      <c r="BI11" s="9">
        <v>193</v>
      </c>
      <c r="BJ11" s="9">
        <v>191</v>
      </c>
      <c r="BK11" s="9">
        <v>195</v>
      </c>
      <c r="BL11" s="9">
        <v>208</v>
      </c>
      <c r="BM11" s="9">
        <v>229</v>
      </c>
      <c r="BN11" s="9">
        <v>240</v>
      </c>
      <c r="BO11" s="9">
        <v>226</v>
      </c>
      <c r="BP11" s="9">
        <v>235</v>
      </c>
      <c r="BQ11" s="9">
        <v>219</v>
      </c>
      <c r="BR11" s="9">
        <v>244</v>
      </c>
      <c r="BS11" s="9">
        <v>254</v>
      </c>
      <c r="BT11" s="9">
        <v>308</v>
      </c>
      <c r="BU11" s="9">
        <v>350</v>
      </c>
      <c r="BV11" s="9">
        <v>396</v>
      </c>
      <c r="BW11" s="9">
        <v>426</v>
      </c>
      <c r="BX11" s="9">
        <v>468</v>
      </c>
      <c r="BY11" s="9">
        <v>458</v>
      </c>
    </row>
    <row r="12" spans="1:77">
      <c r="A12" s="9" t="s">
        <v>119</v>
      </c>
      <c r="B12" s="9">
        <v>8.9</v>
      </c>
      <c r="C12" s="9">
        <v>8.6999999999999993</v>
      </c>
      <c r="D12" s="9">
        <v>9.4</v>
      </c>
      <c r="E12" s="9">
        <v>9.9</v>
      </c>
      <c r="F12" s="9">
        <v>11.5</v>
      </c>
      <c r="G12" s="9">
        <v>12.9</v>
      </c>
      <c r="H12" s="9">
        <v>14.3</v>
      </c>
      <c r="I12" s="9">
        <v>15.4</v>
      </c>
      <c r="J12" s="9">
        <v>16.100000000000001</v>
      </c>
      <c r="K12" s="9">
        <v>15.2</v>
      </c>
      <c r="L12" s="9">
        <v>15.1</v>
      </c>
      <c r="M12" s="9">
        <v>16.2</v>
      </c>
      <c r="N12" s="9">
        <v>17.3</v>
      </c>
      <c r="O12" s="9">
        <v>18.899999999999999</v>
      </c>
      <c r="P12" s="9">
        <v>23.3</v>
      </c>
      <c r="Q12" s="9">
        <v>27</v>
      </c>
      <c r="R12" s="9">
        <v>30.8</v>
      </c>
      <c r="S12" s="9">
        <v>33.700000000000003</v>
      </c>
      <c r="T12" s="9">
        <v>34</v>
      </c>
      <c r="U12" s="13">
        <v>8.1999999999999993</v>
      </c>
      <c r="V12" s="9">
        <v>8</v>
      </c>
      <c r="W12" s="9">
        <v>8.6</v>
      </c>
      <c r="X12" s="9">
        <v>9.1</v>
      </c>
      <c r="Y12" s="9">
        <v>10.7</v>
      </c>
      <c r="Z12" s="9">
        <v>12</v>
      </c>
      <c r="AA12" s="9">
        <v>13.4</v>
      </c>
      <c r="AB12" s="9">
        <v>14.4</v>
      </c>
      <c r="AC12" s="9">
        <v>15.1</v>
      </c>
      <c r="AD12" s="9">
        <v>14.2</v>
      </c>
      <c r="AE12" s="9">
        <v>14</v>
      </c>
      <c r="AF12" s="9">
        <v>15.1</v>
      </c>
      <c r="AG12" s="9">
        <v>16.2</v>
      </c>
      <c r="AH12" s="9">
        <v>17.7</v>
      </c>
      <c r="AI12" s="9">
        <v>22</v>
      </c>
      <c r="AJ12" s="9">
        <v>25.7</v>
      </c>
      <c r="AK12" s="9">
        <v>29.4</v>
      </c>
      <c r="AL12" s="9">
        <v>32.200000000000003</v>
      </c>
      <c r="AM12" s="9">
        <v>32.5</v>
      </c>
      <c r="AN12" s="13">
        <v>9.6999999999999993</v>
      </c>
      <c r="AO12" s="9">
        <v>9.5</v>
      </c>
      <c r="AP12" s="9">
        <v>10.1</v>
      </c>
      <c r="AQ12" s="9">
        <v>10.7</v>
      </c>
      <c r="AR12" s="9">
        <v>12.4</v>
      </c>
      <c r="AS12" s="9">
        <v>13.9</v>
      </c>
      <c r="AT12" s="9">
        <v>15.3</v>
      </c>
      <c r="AU12" s="9">
        <v>16.399999999999999</v>
      </c>
      <c r="AV12" s="9">
        <v>17.100000000000001</v>
      </c>
      <c r="AW12" s="9">
        <v>16.2</v>
      </c>
      <c r="AX12" s="9">
        <v>16.100000000000001</v>
      </c>
      <c r="AY12" s="9">
        <v>17.2</v>
      </c>
      <c r="AZ12" s="9">
        <v>18.399999999999999</v>
      </c>
      <c r="BA12" s="9">
        <v>20</v>
      </c>
      <c r="BB12" s="9">
        <v>24.6</v>
      </c>
      <c r="BC12" s="9">
        <v>28.4</v>
      </c>
      <c r="BD12" s="9">
        <v>32.299999999999997</v>
      </c>
      <c r="BE12" s="9">
        <v>35.299999999999997</v>
      </c>
      <c r="BF12" s="9">
        <v>35.6</v>
      </c>
      <c r="BG12" s="13">
        <v>553</v>
      </c>
      <c r="BH12" s="9">
        <v>534</v>
      </c>
      <c r="BI12" s="9">
        <v>565</v>
      </c>
      <c r="BJ12" s="9">
        <v>596</v>
      </c>
      <c r="BK12" s="9">
        <v>686</v>
      </c>
      <c r="BL12" s="9">
        <v>766</v>
      </c>
      <c r="BM12" s="9">
        <v>848</v>
      </c>
      <c r="BN12" s="9">
        <v>913</v>
      </c>
      <c r="BO12" s="9">
        <v>949</v>
      </c>
      <c r="BP12" s="9">
        <v>890</v>
      </c>
      <c r="BQ12" s="9">
        <v>879</v>
      </c>
      <c r="BR12" s="9">
        <v>933</v>
      </c>
      <c r="BS12" s="9">
        <v>998</v>
      </c>
      <c r="BT12" s="9">
        <v>1085</v>
      </c>
      <c r="BU12" s="9">
        <v>1341</v>
      </c>
      <c r="BV12" s="9">
        <v>1556</v>
      </c>
      <c r="BW12" s="9">
        <v>1779</v>
      </c>
      <c r="BX12" s="9">
        <v>1949</v>
      </c>
      <c r="BY12" s="9">
        <v>1969</v>
      </c>
    </row>
    <row r="13" spans="1:77">
      <c r="A13" s="9" t="s">
        <v>120</v>
      </c>
      <c r="B13" s="9">
        <v>2</v>
      </c>
      <c r="C13" s="9">
        <v>2.6</v>
      </c>
      <c r="D13" s="9">
        <v>3.1</v>
      </c>
      <c r="E13" s="9">
        <v>3.6</v>
      </c>
      <c r="F13" s="9">
        <v>4.8</v>
      </c>
      <c r="G13" s="9">
        <v>5.6</v>
      </c>
      <c r="H13" s="9">
        <v>5.6</v>
      </c>
      <c r="I13" s="9">
        <v>7.1</v>
      </c>
      <c r="J13" s="9">
        <v>7.4</v>
      </c>
      <c r="K13" s="9">
        <v>7</v>
      </c>
      <c r="L13" s="9">
        <v>7.3</v>
      </c>
      <c r="M13" s="9">
        <v>8.9</v>
      </c>
      <c r="N13" s="9">
        <v>8.5</v>
      </c>
      <c r="O13" s="9">
        <v>9.3000000000000007</v>
      </c>
      <c r="P13" s="9">
        <v>11.2</v>
      </c>
      <c r="Q13" s="9">
        <v>12.3</v>
      </c>
      <c r="R13" s="9">
        <v>13.3</v>
      </c>
      <c r="S13" s="9">
        <v>14.5</v>
      </c>
      <c r="T13" s="9">
        <v>16</v>
      </c>
      <c r="U13" s="13">
        <v>1.3</v>
      </c>
      <c r="V13" s="9">
        <v>1.8</v>
      </c>
      <c r="W13" s="9">
        <v>2.2000000000000002</v>
      </c>
      <c r="X13" s="9">
        <v>2.7</v>
      </c>
      <c r="Y13" s="9">
        <v>3.7</v>
      </c>
      <c r="Z13" s="9">
        <v>4.4000000000000004</v>
      </c>
      <c r="AA13" s="9">
        <v>4.4000000000000004</v>
      </c>
      <c r="AB13" s="9">
        <v>5.7</v>
      </c>
      <c r="AC13" s="9">
        <v>6</v>
      </c>
      <c r="AD13" s="9">
        <v>5.7</v>
      </c>
      <c r="AE13" s="9">
        <v>5.9</v>
      </c>
      <c r="AF13" s="9">
        <v>7.4</v>
      </c>
      <c r="AG13" s="9">
        <v>7</v>
      </c>
      <c r="AH13" s="9">
        <v>7.7</v>
      </c>
      <c r="AI13" s="9">
        <v>9.4</v>
      </c>
      <c r="AJ13" s="9">
        <v>10.5</v>
      </c>
      <c r="AK13" s="9">
        <v>11.4</v>
      </c>
      <c r="AL13" s="9">
        <v>12.6</v>
      </c>
      <c r="AM13" s="9">
        <v>13.9</v>
      </c>
      <c r="AN13" s="13">
        <v>2.8</v>
      </c>
      <c r="AO13" s="9">
        <v>3.5</v>
      </c>
      <c r="AP13" s="9">
        <v>4</v>
      </c>
      <c r="AQ13" s="9">
        <v>4.5999999999999996</v>
      </c>
      <c r="AR13" s="9">
        <v>5.9</v>
      </c>
      <c r="AS13" s="9">
        <v>6.8</v>
      </c>
      <c r="AT13" s="9">
        <v>6.8</v>
      </c>
      <c r="AU13" s="9">
        <v>8.4</v>
      </c>
      <c r="AV13" s="9">
        <v>8.8000000000000007</v>
      </c>
      <c r="AW13" s="9">
        <v>8.4</v>
      </c>
      <c r="AX13" s="9">
        <v>8.6999999999999993</v>
      </c>
      <c r="AY13" s="9">
        <v>10.4</v>
      </c>
      <c r="AZ13" s="9">
        <v>10</v>
      </c>
      <c r="BA13" s="9">
        <v>10.9</v>
      </c>
      <c r="BB13" s="9">
        <v>12.9</v>
      </c>
      <c r="BC13" s="9">
        <v>14.1</v>
      </c>
      <c r="BD13" s="9">
        <v>15.2</v>
      </c>
      <c r="BE13" s="9">
        <v>16.5</v>
      </c>
      <c r="BF13" s="9">
        <v>18.100000000000001</v>
      </c>
      <c r="BG13" s="13">
        <v>29</v>
      </c>
      <c r="BH13" s="9">
        <v>38</v>
      </c>
      <c r="BI13" s="9">
        <v>44</v>
      </c>
      <c r="BJ13" s="9">
        <v>52</v>
      </c>
      <c r="BK13" s="9">
        <v>69</v>
      </c>
      <c r="BL13" s="9">
        <v>82</v>
      </c>
      <c r="BM13" s="9">
        <v>82</v>
      </c>
      <c r="BN13" s="9">
        <v>104</v>
      </c>
      <c r="BO13" s="9">
        <v>110</v>
      </c>
      <c r="BP13" s="9">
        <v>104</v>
      </c>
      <c r="BQ13" s="9">
        <v>108</v>
      </c>
      <c r="BR13" s="9">
        <v>133</v>
      </c>
      <c r="BS13" s="9">
        <v>129</v>
      </c>
      <c r="BT13" s="9">
        <v>139</v>
      </c>
      <c r="BU13" s="9">
        <v>166</v>
      </c>
      <c r="BV13" s="9">
        <v>180</v>
      </c>
      <c r="BW13" s="9">
        <v>194</v>
      </c>
      <c r="BX13" s="9">
        <v>209</v>
      </c>
      <c r="BY13" s="9">
        <v>232</v>
      </c>
    </row>
    <row r="14" spans="1:77">
      <c r="A14" s="9" t="s">
        <v>110</v>
      </c>
      <c r="B14" s="9">
        <v>4.4000000000000004</v>
      </c>
      <c r="C14" s="9">
        <v>4.7</v>
      </c>
      <c r="D14" s="9">
        <v>5.2</v>
      </c>
      <c r="E14" s="9">
        <v>5.6</v>
      </c>
      <c r="F14" s="9">
        <v>6.1</v>
      </c>
      <c r="G14" s="9">
        <v>6.5</v>
      </c>
      <c r="H14" s="9">
        <v>6.9</v>
      </c>
      <c r="I14" s="9">
        <v>7.3</v>
      </c>
      <c r="J14" s="9">
        <v>7.7</v>
      </c>
      <c r="K14" s="9">
        <v>8.6999999999999993</v>
      </c>
      <c r="L14" s="9">
        <v>9.3000000000000007</v>
      </c>
      <c r="M14" s="9">
        <v>10</v>
      </c>
      <c r="N14" s="9">
        <v>12</v>
      </c>
      <c r="O14" s="9">
        <v>13.3</v>
      </c>
      <c r="P14" s="9">
        <v>15</v>
      </c>
      <c r="Q14" s="9">
        <v>18</v>
      </c>
      <c r="R14" s="9">
        <v>21.6</v>
      </c>
      <c r="S14" s="9">
        <v>23.7</v>
      </c>
      <c r="T14" s="9">
        <v>24.7</v>
      </c>
      <c r="U14" s="13">
        <v>3.7</v>
      </c>
      <c r="V14" s="9">
        <v>4</v>
      </c>
      <c r="W14" s="9">
        <v>4.5</v>
      </c>
      <c r="X14" s="9">
        <v>4.8</v>
      </c>
      <c r="Y14" s="9">
        <v>5.3</v>
      </c>
      <c r="Z14" s="9">
        <v>5.7</v>
      </c>
      <c r="AA14" s="9">
        <v>6</v>
      </c>
      <c r="AB14" s="9">
        <v>6.4</v>
      </c>
      <c r="AC14" s="9">
        <v>6.8</v>
      </c>
      <c r="AD14" s="9">
        <v>7.7</v>
      </c>
      <c r="AE14" s="9">
        <v>8.3000000000000007</v>
      </c>
      <c r="AF14" s="9">
        <v>8.9</v>
      </c>
      <c r="AG14" s="9">
        <v>10.8</v>
      </c>
      <c r="AH14" s="9">
        <v>12.1</v>
      </c>
      <c r="AI14" s="9">
        <v>13.7</v>
      </c>
      <c r="AJ14" s="9">
        <v>16.600000000000001</v>
      </c>
      <c r="AK14" s="9">
        <v>20</v>
      </c>
      <c r="AL14" s="9">
        <v>22</v>
      </c>
      <c r="AM14" s="9">
        <v>22.9</v>
      </c>
      <c r="AN14" s="13">
        <v>5.2</v>
      </c>
      <c r="AO14" s="9">
        <v>5.5</v>
      </c>
      <c r="AP14" s="9">
        <v>6</v>
      </c>
      <c r="AQ14" s="9">
        <v>6.4</v>
      </c>
      <c r="AR14" s="9">
        <v>7</v>
      </c>
      <c r="AS14" s="9">
        <v>7.4</v>
      </c>
      <c r="AT14" s="9">
        <v>7.8</v>
      </c>
      <c r="AU14" s="9">
        <v>8.1999999999999993</v>
      </c>
      <c r="AV14" s="9">
        <v>8.6</v>
      </c>
      <c r="AW14" s="9">
        <v>9.6999999999999993</v>
      </c>
      <c r="AX14" s="9">
        <v>10.4</v>
      </c>
      <c r="AY14" s="9">
        <v>11.1</v>
      </c>
      <c r="AZ14" s="9">
        <v>13.2</v>
      </c>
      <c r="BA14" s="9">
        <v>14.6</v>
      </c>
      <c r="BB14" s="9">
        <v>16.399999999999999</v>
      </c>
      <c r="BC14" s="9">
        <v>19.5</v>
      </c>
      <c r="BD14" s="9">
        <v>23.2</v>
      </c>
      <c r="BE14" s="9">
        <v>25.4</v>
      </c>
      <c r="BF14" s="9">
        <v>26.4</v>
      </c>
      <c r="BG14" s="13">
        <v>148</v>
      </c>
      <c r="BH14" s="9">
        <v>159</v>
      </c>
      <c r="BI14" s="9">
        <v>175</v>
      </c>
      <c r="BJ14" s="9">
        <v>186</v>
      </c>
      <c r="BK14" s="9">
        <v>205</v>
      </c>
      <c r="BL14" s="9">
        <v>219</v>
      </c>
      <c r="BM14" s="9">
        <v>232</v>
      </c>
      <c r="BN14" s="9">
        <v>244</v>
      </c>
      <c r="BO14" s="9">
        <v>257</v>
      </c>
      <c r="BP14" s="9">
        <v>288</v>
      </c>
      <c r="BQ14" s="9">
        <v>308</v>
      </c>
      <c r="BR14" s="9">
        <v>328</v>
      </c>
      <c r="BS14" s="9">
        <v>389</v>
      </c>
      <c r="BT14" s="9">
        <v>430</v>
      </c>
      <c r="BU14" s="9">
        <v>485</v>
      </c>
      <c r="BV14" s="9">
        <v>581</v>
      </c>
      <c r="BW14" s="9">
        <v>693</v>
      </c>
      <c r="BX14" s="9">
        <v>761</v>
      </c>
      <c r="BY14" s="9">
        <v>794</v>
      </c>
    </row>
    <row r="15" spans="1:77">
      <c r="A15" s="9" t="s">
        <v>111</v>
      </c>
      <c r="B15" s="9">
        <v>4.5999999999999996</v>
      </c>
      <c r="C15" s="9">
        <v>5.2</v>
      </c>
      <c r="D15" s="9">
        <v>5</v>
      </c>
      <c r="E15" s="9">
        <v>5.4</v>
      </c>
      <c r="F15" s="9">
        <v>6.5</v>
      </c>
      <c r="G15" s="9">
        <v>7.6</v>
      </c>
      <c r="H15" s="9">
        <v>7.8</v>
      </c>
      <c r="I15" s="9">
        <v>8.4</v>
      </c>
      <c r="J15" s="9">
        <v>9.1999999999999993</v>
      </c>
      <c r="K15" s="9">
        <v>9.1999999999999993</v>
      </c>
      <c r="L15" s="9">
        <v>9.6999999999999993</v>
      </c>
      <c r="M15" s="9">
        <v>10.3</v>
      </c>
      <c r="N15" s="9">
        <v>11.5</v>
      </c>
      <c r="O15" s="9">
        <v>12.5</v>
      </c>
      <c r="P15" s="9">
        <v>13.9</v>
      </c>
      <c r="Q15" s="9">
        <v>14.9</v>
      </c>
      <c r="R15" s="9">
        <v>16.100000000000001</v>
      </c>
      <c r="S15" s="9">
        <v>17.2</v>
      </c>
      <c r="T15" s="9">
        <v>17.8</v>
      </c>
      <c r="U15" s="13">
        <v>4</v>
      </c>
      <c r="V15" s="9">
        <v>4.5</v>
      </c>
      <c r="W15" s="9">
        <v>4.3</v>
      </c>
      <c r="X15" s="9">
        <v>4.7</v>
      </c>
      <c r="Y15" s="9">
        <v>5.8</v>
      </c>
      <c r="Z15" s="9">
        <v>6.7</v>
      </c>
      <c r="AA15" s="9">
        <v>7</v>
      </c>
      <c r="AB15" s="9">
        <v>7.5</v>
      </c>
      <c r="AC15" s="9">
        <v>8.3000000000000007</v>
      </c>
      <c r="AD15" s="9">
        <v>8.3000000000000007</v>
      </c>
      <c r="AE15" s="9">
        <v>8.8000000000000007</v>
      </c>
      <c r="AF15" s="9">
        <v>9.4</v>
      </c>
      <c r="AG15" s="9">
        <v>10.5</v>
      </c>
      <c r="AH15" s="9">
        <v>11.5</v>
      </c>
      <c r="AI15" s="9">
        <v>12.8</v>
      </c>
      <c r="AJ15" s="9">
        <v>13.7</v>
      </c>
      <c r="AK15" s="9">
        <v>14.9</v>
      </c>
      <c r="AL15" s="9">
        <v>16</v>
      </c>
      <c r="AM15" s="9">
        <v>16.600000000000001</v>
      </c>
      <c r="AN15" s="13">
        <v>5.3</v>
      </c>
      <c r="AO15" s="9">
        <v>5.9</v>
      </c>
      <c r="AP15" s="9">
        <v>5.7</v>
      </c>
      <c r="AQ15" s="9">
        <v>6.1</v>
      </c>
      <c r="AR15" s="9">
        <v>7.3</v>
      </c>
      <c r="AS15" s="9">
        <v>8.4</v>
      </c>
      <c r="AT15" s="9">
        <v>8.6999999999999993</v>
      </c>
      <c r="AU15" s="9">
        <v>9.1999999999999993</v>
      </c>
      <c r="AV15" s="9">
        <v>10.1</v>
      </c>
      <c r="AW15" s="9">
        <v>10.1</v>
      </c>
      <c r="AX15" s="9">
        <v>10.6</v>
      </c>
      <c r="AY15" s="9">
        <v>11.3</v>
      </c>
      <c r="AZ15" s="9">
        <v>12.6</v>
      </c>
      <c r="BA15" s="9">
        <v>13.6</v>
      </c>
      <c r="BB15" s="9">
        <v>15</v>
      </c>
      <c r="BC15" s="9">
        <v>16</v>
      </c>
      <c r="BD15" s="9">
        <v>17.3</v>
      </c>
      <c r="BE15" s="9">
        <v>18.399999999999999</v>
      </c>
      <c r="BF15" s="9">
        <v>19.100000000000001</v>
      </c>
      <c r="BG15" s="13">
        <v>206</v>
      </c>
      <c r="BH15" s="9">
        <v>226</v>
      </c>
      <c r="BI15" s="9">
        <v>218</v>
      </c>
      <c r="BJ15" s="9">
        <v>233</v>
      </c>
      <c r="BK15" s="9">
        <v>287</v>
      </c>
      <c r="BL15" s="9">
        <v>332</v>
      </c>
      <c r="BM15" s="9">
        <v>348</v>
      </c>
      <c r="BN15" s="9">
        <v>375</v>
      </c>
      <c r="BO15" s="9">
        <v>411</v>
      </c>
      <c r="BP15" s="9">
        <v>407</v>
      </c>
      <c r="BQ15" s="9">
        <v>431</v>
      </c>
      <c r="BR15" s="9">
        <v>458</v>
      </c>
      <c r="BS15" s="9">
        <v>513</v>
      </c>
      <c r="BT15" s="9">
        <v>560</v>
      </c>
      <c r="BU15" s="9">
        <v>622</v>
      </c>
      <c r="BV15" s="9">
        <v>672</v>
      </c>
      <c r="BW15" s="9">
        <v>731</v>
      </c>
      <c r="BX15" s="9">
        <v>783</v>
      </c>
      <c r="BY15" s="9">
        <v>812</v>
      </c>
    </row>
    <row r="16" spans="1:77">
      <c r="A16" s="9" t="s">
        <v>112</v>
      </c>
      <c r="B16" s="9" t="s">
        <v>30</v>
      </c>
      <c r="C16" s="9" t="s">
        <v>30</v>
      </c>
      <c r="D16" s="9" t="s">
        <v>30</v>
      </c>
      <c r="E16" s="9" t="s">
        <v>30</v>
      </c>
      <c r="F16" s="9" t="s">
        <v>30</v>
      </c>
      <c r="G16" s="9" t="s">
        <v>30</v>
      </c>
      <c r="H16" s="9" t="s">
        <v>30</v>
      </c>
      <c r="I16" s="9" t="s">
        <v>30</v>
      </c>
      <c r="J16" s="9" t="s">
        <v>30</v>
      </c>
      <c r="K16" s="9" t="s">
        <v>30</v>
      </c>
      <c r="L16" s="9" t="s">
        <v>30</v>
      </c>
      <c r="M16" s="9" t="s">
        <v>30</v>
      </c>
      <c r="N16" s="9" t="s">
        <v>30</v>
      </c>
      <c r="O16" s="9" t="s">
        <v>30</v>
      </c>
      <c r="P16" s="9" t="s">
        <v>30</v>
      </c>
      <c r="Q16" s="9" t="s">
        <v>30</v>
      </c>
      <c r="R16" s="9" t="s">
        <v>30</v>
      </c>
      <c r="S16" s="9" t="s">
        <v>30</v>
      </c>
      <c r="T16" s="9" t="s">
        <v>30</v>
      </c>
      <c r="U16" s="13" t="s">
        <v>30</v>
      </c>
      <c r="V16" s="9" t="s">
        <v>30</v>
      </c>
      <c r="W16" s="9" t="s">
        <v>30</v>
      </c>
      <c r="X16" s="9" t="s">
        <v>30</v>
      </c>
      <c r="Y16" s="9" t="s">
        <v>30</v>
      </c>
      <c r="Z16" s="9" t="s">
        <v>30</v>
      </c>
      <c r="AA16" s="9" t="s">
        <v>30</v>
      </c>
      <c r="AB16" s="9" t="s">
        <v>30</v>
      </c>
      <c r="AC16" s="9" t="s">
        <v>30</v>
      </c>
      <c r="AD16" s="9" t="s">
        <v>30</v>
      </c>
      <c r="AE16" s="9" t="s">
        <v>30</v>
      </c>
      <c r="AF16" s="9" t="s">
        <v>30</v>
      </c>
      <c r="AG16" s="9" t="s">
        <v>30</v>
      </c>
      <c r="AH16" s="9" t="s">
        <v>30</v>
      </c>
      <c r="AI16" s="9" t="s">
        <v>30</v>
      </c>
      <c r="AJ16" s="9" t="s">
        <v>30</v>
      </c>
      <c r="AK16" s="9" t="s">
        <v>30</v>
      </c>
      <c r="AL16" s="9" t="s">
        <v>30</v>
      </c>
      <c r="AM16" s="9" t="s">
        <v>30</v>
      </c>
      <c r="AN16" s="13" t="s">
        <v>30</v>
      </c>
      <c r="AO16" s="9" t="s">
        <v>30</v>
      </c>
      <c r="AP16" s="9" t="s">
        <v>30</v>
      </c>
      <c r="AQ16" s="9" t="s">
        <v>30</v>
      </c>
      <c r="AR16" s="9" t="s">
        <v>30</v>
      </c>
      <c r="AS16" s="9" t="s">
        <v>30</v>
      </c>
      <c r="AT16" s="9" t="s">
        <v>30</v>
      </c>
      <c r="AU16" s="9" t="s">
        <v>30</v>
      </c>
      <c r="AV16" s="9" t="s">
        <v>30</v>
      </c>
      <c r="AW16" s="9" t="s">
        <v>30</v>
      </c>
      <c r="AX16" s="9" t="s">
        <v>30</v>
      </c>
      <c r="AY16" s="9" t="s">
        <v>30</v>
      </c>
      <c r="AZ16" s="9" t="s">
        <v>30</v>
      </c>
      <c r="BA16" s="9" t="s">
        <v>30</v>
      </c>
      <c r="BB16" s="9" t="s">
        <v>30</v>
      </c>
      <c r="BC16" s="9" t="s">
        <v>30</v>
      </c>
      <c r="BD16" s="9" t="s">
        <v>30</v>
      </c>
      <c r="BE16" s="9" t="s">
        <v>30</v>
      </c>
      <c r="BF16" s="9" t="s">
        <v>30</v>
      </c>
      <c r="BG16" s="13">
        <v>0</v>
      </c>
      <c r="BH16" s="9">
        <v>0</v>
      </c>
      <c r="BI16" s="9">
        <v>1</v>
      </c>
      <c r="BJ16" s="9">
        <v>1</v>
      </c>
      <c r="BK16" s="9">
        <v>2</v>
      </c>
      <c r="BL16" s="9">
        <v>2</v>
      </c>
      <c r="BM16" s="9">
        <v>4</v>
      </c>
      <c r="BN16" s="9">
        <v>3</v>
      </c>
      <c r="BO16" s="9">
        <v>4</v>
      </c>
      <c r="BP16" s="9">
        <v>4</v>
      </c>
      <c r="BQ16" s="9">
        <v>4</v>
      </c>
      <c r="BR16" s="9">
        <v>3</v>
      </c>
      <c r="BS16" s="9">
        <v>4</v>
      </c>
      <c r="BT16" s="9">
        <v>4</v>
      </c>
      <c r="BU16" s="9">
        <v>6</v>
      </c>
      <c r="BV16" s="9">
        <v>7</v>
      </c>
      <c r="BW16" s="9">
        <v>9</v>
      </c>
      <c r="BX16" s="9">
        <v>9</v>
      </c>
      <c r="BY16" s="9">
        <v>9</v>
      </c>
    </row>
    <row r="17" spans="1:77">
      <c r="A17" s="9" t="s">
        <v>113</v>
      </c>
      <c r="B17" s="9" t="s">
        <v>30</v>
      </c>
      <c r="C17" s="9" t="s">
        <v>30</v>
      </c>
      <c r="D17" s="9" t="s">
        <v>30</v>
      </c>
      <c r="E17" s="9" t="s">
        <v>30</v>
      </c>
      <c r="F17" s="9" t="s">
        <v>30</v>
      </c>
      <c r="G17" s="9" t="s">
        <v>30</v>
      </c>
      <c r="H17" s="9" t="s">
        <v>30</v>
      </c>
      <c r="I17" s="9" t="s">
        <v>30</v>
      </c>
      <c r="J17" s="9" t="s">
        <v>30</v>
      </c>
      <c r="K17" s="9" t="s">
        <v>30</v>
      </c>
      <c r="L17" s="9">
        <v>9.9</v>
      </c>
      <c r="M17" s="9">
        <v>9.1</v>
      </c>
      <c r="N17" s="9" t="s">
        <v>30</v>
      </c>
      <c r="O17" s="9" t="s">
        <v>30</v>
      </c>
      <c r="P17" s="9" t="s">
        <v>30</v>
      </c>
      <c r="Q17" s="9" t="s">
        <v>30</v>
      </c>
      <c r="R17" s="9" t="s">
        <v>30</v>
      </c>
      <c r="S17" s="9">
        <v>10.4</v>
      </c>
      <c r="T17" s="9">
        <v>11.7</v>
      </c>
      <c r="U17" s="13" t="s">
        <v>30</v>
      </c>
      <c r="V17" s="9" t="s">
        <v>30</v>
      </c>
      <c r="W17" s="9" t="s">
        <v>30</v>
      </c>
      <c r="X17" s="9" t="s">
        <v>30</v>
      </c>
      <c r="Y17" s="9" t="s">
        <v>30</v>
      </c>
      <c r="Z17" s="9" t="s">
        <v>30</v>
      </c>
      <c r="AA17" s="9" t="s">
        <v>30</v>
      </c>
      <c r="AB17" s="9" t="s">
        <v>30</v>
      </c>
      <c r="AC17" s="9" t="s">
        <v>30</v>
      </c>
      <c r="AD17" s="9" t="s">
        <v>30</v>
      </c>
      <c r="AE17" s="9">
        <v>4.0999999999999996</v>
      </c>
      <c r="AF17" s="9">
        <v>3.4</v>
      </c>
      <c r="AG17" s="9" t="s">
        <v>30</v>
      </c>
      <c r="AH17" s="9" t="s">
        <v>30</v>
      </c>
      <c r="AI17" s="9" t="s">
        <v>30</v>
      </c>
      <c r="AJ17" s="9" t="s">
        <v>30</v>
      </c>
      <c r="AK17" s="9" t="s">
        <v>30</v>
      </c>
      <c r="AL17" s="9">
        <v>4.5</v>
      </c>
      <c r="AM17" s="9">
        <v>5.3</v>
      </c>
      <c r="AN17" s="13" t="s">
        <v>30</v>
      </c>
      <c r="AO17" s="9" t="s">
        <v>30</v>
      </c>
      <c r="AP17" s="9" t="s">
        <v>30</v>
      </c>
      <c r="AQ17" s="9" t="s">
        <v>30</v>
      </c>
      <c r="AR17" s="9" t="s">
        <v>30</v>
      </c>
      <c r="AS17" s="9" t="s">
        <v>30</v>
      </c>
      <c r="AT17" s="9" t="s">
        <v>30</v>
      </c>
      <c r="AU17" s="9" t="s">
        <v>30</v>
      </c>
      <c r="AV17" s="9" t="s">
        <v>30</v>
      </c>
      <c r="AW17" s="9" t="s">
        <v>30</v>
      </c>
      <c r="AX17" s="9">
        <v>15.8</v>
      </c>
      <c r="AY17" s="9">
        <v>14.7</v>
      </c>
      <c r="AZ17" s="9" t="s">
        <v>30</v>
      </c>
      <c r="BA17" s="9" t="s">
        <v>30</v>
      </c>
      <c r="BB17" s="9" t="s">
        <v>30</v>
      </c>
      <c r="BC17" s="9" t="s">
        <v>30</v>
      </c>
      <c r="BD17" s="9" t="s">
        <v>30</v>
      </c>
      <c r="BE17" s="9">
        <v>16.3</v>
      </c>
      <c r="BF17" s="9">
        <v>18.100000000000001</v>
      </c>
      <c r="BG17" s="13">
        <v>3</v>
      </c>
      <c r="BH17" s="9">
        <v>3</v>
      </c>
      <c r="BI17" s="9">
        <v>4</v>
      </c>
      <c r="BJ17" s="9">
        <v>5</v>
      </c>
      <c r="BK17" s="9">
        <v>6</v>
      </c>
      <c r="BL17" s="9">
        <v>6</v>
      </c>
      <c r="BM17" s="9">
        <v>7</v>
      </c>
      <c r="BN17" s="9">
        <v>8</v>
      </c>
      <c r="BO17" s="9">
        <v>8</v>
      </c>
      <c r="BP17" s="9">
        <v>7</v>
      </c>
      <c r="BQ17" s="9">
        <v>11</v>
      </c>
      <c r="BR17" s="9">
        <v>10</v>
      </c>
      <c r="BS17" s="9">
        <v>8</v>
      </c>
      <c r="BT17" s="9">
        <v>8</v>
      </c>
      <c r="BU17" s="9">
        <v>8</v>
      </c>
      <c r="BV17" s="9">
        <v>6</v>
      </c>
      <c r="BW17" s="9">
        <v>9</v>
      </c>
      <c r="BX17" s="9">
        <v>12</v>
      </c>
      <c r="BY17" s="9">
        <v>13</v>
      </c>
    </row>
    <row r="18" spans="1:77">
      <c r="A18" s="9" t="s">
        <v>114</v>
      </c>
      <c r="B18" s="9">
        <v>4.5</v>
      </c>
      <c r="C18" s="9">
        <v>5.2</v>
      </c>
      <c r="D18" s="9">
        <v>6</v>
      </c>
      <c r="E18" s="9">
        <v>6.7</v>
      </c>
      <c r="F18" s="9">
        <v>8.5</v>
      </c>
      <c r="G18" s="9">
        <v>9.6</v>
      </c>
      <c r="H18" s="9">
        <v>9.9</v>
      </c>
      <c r="I18" s="9">
        <v>10.5</v>
      </c>
      <c r="J18" s="9">
        <v>11.8</v>
      </c>
      <c r="K18" s="9">
        <v>11</v>
      </c>
      <c r="L18" s="9">
        <v>11.1</v>
      </c>
      <c r="M18" s="9">
        <v>12.7</v>
      </c>
      <c r="N18" s="9">
        <v>13.6</v>
      </c>
      <c r="O18" s="9">
        <v>15.8</v>
      </c>
      <c r="P18" s="9">
        <v>19.5</v>
      </c>
      <c r="Q18" s="9">
        <v>23.3</v>
      </c>
      <c r="R18" s="9">
        <v>25.7</v>
      </c>
      <c r="S18" s="9">
        <v>27.1</v>
      </c>
      <c r="T18" s="9">
        <v>26.2</v>
      </c>
      <c r="U18" s="13">
        <v>3.6</v>
      </c>
      <c r="V18" s="9">
        <v>4.0999999999999996</v>
      </c>
      <c r="W18" s="9">
        <v>4.9000000000000004</v>
      </c>
      <c r="X18" s="9">
        <v>5.6</v>
      </c>
      <c r="Y18" s="9">
        <v>7.2</v>
      </c>
      <c r="Z18" s="9">
        <v>8.1999999999999993</v>
      </c>
      <c r="AA18" s="9">
        <v>8.5</v>
      </c>
      <c r="AB18" s="9">
        <v>9</v>
      </c>
      <c r="AC18" s="9">
        <v>10.199999999999999</v>
      </c>
      <c r="AD18" s="9">
        <v>9.5</v>
      </c>
      <c r="AE18" s="9">
        <v>9.6999999999999993</v>
      </c>
      <c r="AF18" s="9">
        <v>11.1</v>
      </c>
      <c r="AG18" s="9">
        <v>11.9</v>
      </c>
      <c r="AH18" s="9">
        <v>14</v>
      </c>
      <c r="AI18" s="9">
        <v>17.5</v>
      </c>
      <c r="AJ18" s="9">
        <v>21.1</v>
      </c>
      <c r="AK18" s="9">
        <v>23.4</v>
      </c>
      <c r="AL18" s="9">
        <v>24.7</v>
      </c>
      <c r="AM18" s="9">
        <v>23.9</v>
      </c>
      <c r="AN18" s="13">
        <v>5.5</v>
      </c>
      <c r="AO18" s="9">
        <v>6.2</v>
      </c>
      <c r="AP18" s="9">
        <v>7.1</v>
      </c>
      <c r="AQ18" s="9">
        <v>7.9</v>
      </c>
      <c r="AR18" s="9">
        <v>9.8000000000000007</v>
      </c>
      <c r="AS18" s="9">
        <v>11</v>
      </c>
      <c r="AT18" s="9">
        <v>11.3</v>
      </c>
      <c r="AU18" s="9">
        <v>11.9</v>
      </c>
      <c r="AV18" s="9">
        <v>13.3</v>
      </c>
      <c r="AW18" s="9">
        <v>12.4</v>
      </c>
      <c r="AX18" s="9">
        <v>12.6</v>
      </c>
      <c r="AY18" s="9">
        <v>14.3</v>
      </c>
      <c r="AZ18" s="9">
        <v>15.2</v>
      </c>
      <c r="BA18" s="9">
        <v>17.600000000000001</v>
      </c>
      <c r="BB18" s="9">
        <v>21.5</v>
      </c>
      <c r="BC18" s="9">
        <v>25.4</v>
      </c>
      <c r="BD18" s="9">
        <v>28</v>
      </c>
      <c r="BE18" s="9">
        <v>29.4</v>
      </c>
      <c r="BF18" s="9">
        <v>28.6</v>
      </c>
      <c r="BG18" s="13">
        <v>89</v>
      </c>
      <c r="BH18" s="9">
        <v>101</v>
      </c>
      <c r="BI18" s="9">
        <v>117</v>
      </c>
      <c r="BJ18" s="9">
        <v>132</v>
      </c>
      <c r="BK18" s="9">
        <v>166</v>
      </c>
      <c r="BL18" s="9">
        <v>187</v>
      </c>
      <c r="BM18" s="9">
        <v>195</v>
      </c>
      <c r="BN18" s="9">
        <v>205</v>
      </c>
      <c r="BO18" s="9">
        <v>231</v>
      </c>
      <c r="BP18" s="9">
        <v>215</v>
      </c>
      <c r="BQ18" s="9">
        <v>219</v>
      </c>
      <c r="BR18" s="9">
        <v>248</v>
      </c>
      <c r="BS18" s="9">
        <v>265</v>
      </c>
      <c r="BT18" s="9">
        <v>304</v>
      </c>
      <c r="BU18" s="9">
        <v>376</v>
      </c>
      <c r="BV18" s="9">
        <v>446</v>
      </c>
      <c r="BW18" s="9">
        <v>488</v>
      </c>
      <c r="BX18" s="9">
        <v>515</v>
      </c>
      <c r="BY18" s="9">
        <v>498</v>
      </c>
    </row>
    <row r="19" spans="1:77">
      <c r="A19" s="9" t="s">
        <v>115</v>
      </c>
      <c r="B19" s="9" t="s">
        <v>30</v>
      </c>
      <c r="C19" s="9" t="s">
        <v>30</v>
      </c>
      <c r="D19" s="9" t="s">
        <v>30</v>
      </c>
      <c r="E19" s="9" t="s">
        <v>30</v>
      </c>
      <c r="F19" s="9" t="s">
        <v>30</v>
      </c>
      <c r="G19" s="9" t="s">
        <v>30</v>
      </c>
      <c r="H19" s="9" t="s">
        <v>30</v>
      </c>
      <c r="I19" s="9" t="s">
        <v>30</v>
      </c>
      <c r="J19" s="9" t="s">
        <v>30</v>
      </c>
      <c r="K19" s="9" t="s">
        <v>30</v>
      </c>
      <c r="L19" s="9" t="s">
        <v>30</v>
      </c>
      <c r="M19" s="9" t="s">
        <v>30</v>
      </c>
      <c r="N19" s="9" t="s">
        <v>30</v>
      </c>
      <c r="O19" s="9" t="s">
        <v>30</v>
      </c>
      <c r="P19" s="9" t="s">
        <v>30</v>
      </c>
      <c r="Q19" s="9" t="s">
        <v>30</v>
      </c>
      <c r="R19" s="9" t="s">
        <v>30</v>
      </c>
      <c r="S19" s="9">
        <v>10.3</v>
      </c>
      <c r="T19" s="9" t="s">
        <v>30</v>
      </c>
      <c r="U19" s="13" t="s">
        <v>30</v>
      </c>
      <c r="V19" s="9" t="s">
        <v>30</v>
      </c>
      <c r="W19" s="9" t="s">
        <v>30</v>
      </c>
      <c r="X19" s="9" t="s">
        <v>30</v>
      </c>
      <c r="Y19" s="9" t="s">
        <v>30</v>
      </c>
      <c r="Z19" s="9" t="s">
        <v>30</v>
      </c>
      <c r="AA19" s="9" t="s">
        <v>30</v>
      </c>
      <c r="AB19" s="9" t="s">
        <v>30</v>
      </c>
      <c r="AC19" s="9" t="s">
        <v>30</v>
      </c>
      <c r="AD19" s="9" t="s">
        <v>30</v>
      </c>
      <c r="AE19" s="9" t="s">
        <v>30</v>
      </c>
      <c r="AF19" s="9" t="s">
        <v>30</v>
      </c>
      <c r="AG19" s="9" t="s">
        <v>30</v>
      </c>
      <c r="AH19" s="9" t="s">
        <v>30</v>
      </c>
      <c r="AI19" s="9" t="s">
        <v>30</v>
      </c>
      <c r="AJ19" s="9" t="s">
        <v>30</v>
      </c>
      <c r="AK19" s="9" t="s">
        <v>30</v>
      </c>
      <c r="AL19" s="9">
        <v>4.2</v>
      </c>
      <c r="AM19" s="9" t="s">
        <v>30</v>
      </c>
      <c r="AN19" s="13" t="s">
        <v>30</v>
      </c>
      <c r="AO19" s="9" t="s">
        <v>30</v>
      </c>
      <c r="AP19" s="9" t="s">
        <v>30</v>
      </c>
      <c r="AQ19" s="9" t="s">
        <v>30</v>
      </c>
      <c r="AR19" s="9" t="s">
        <v>30</v>
      </c>
      <c r="AS19" s="9" t="s">
        <v>30</v>
      </c>
      <c r="AT19" s="9" t="s">
        <v>30</v>
      </c>
      <c r="AU19" s="9" t="s">
        <v>30</v>
      </c>
      <c r="AV19" s="9" t="s">
        <v>30</v>
      </c>
      <c r="AW19" s="9" t="s">
        <v>30</v>
      </c>
      <c r="AX19" s="9" t="s">
        <v>30</v>
      </c>
      <c r="AY19" s="9" t="s">
        <v>30</v>
      </c>
      <c r="AZ19" s="9" t="s">
        <v>30</v>
      </c>
      <c r="BA19" s="9" t="s">
        <v>30</v>
      </c>
      <c r="BB19" s="9" t="s">
        <v>30</v>
      </c>
      <c r="BC19" s="9" t="s">
        <v>30</v>
      </c>
      <c r="BD19" s="9" t="s">
        <v>30</v>
      </c>
      <c r="BE19" s="9">
        <v>16.5</v>
      </c>
      <c r="BF19" s="9" t="s">
        <v>30</v>
      </c>
      <c r="BG19" s="13">
        <v>3</v>
      </c>
      <c r="BH19" s="9">
        <v>4</v>
      </c>
      <c r="BI19" s="9">
        <v>4</v>
      </c>
      <c r="BJ19" s="9">
        <v>3</v>
      </c>
      <c r="BK19" s="9">
        <v>5</v>
      </c>
      <c r="BL19" s="9">
        <v>7</v>
      </c>
      <c r="BM19" s="9">
        <v>7</v>
      </c>
      <c r="BN19" s="9">
        <v>7</v>
      </c>
      <c r="BO19" s="9">
        <v>8</v>
      </c>
      <c r="BP19" s="9">
        <v>7</v>
      </c>
      <c r="BQ19" s="9">
        <v>6</v>
      </c>
      <c r="BR19" s="9">
        <v>6</v>
      </c>
      <c r="BS19" s="9">
        <v>6</v>
      </c>
      <c r="BT19" s="9">
        <v>8</v>
      </c>
      <c r="BU19" s="9">
        <v>8</v>
      </c>
      <c r="BV19" s="9">
        <v>7</v>
      </c>
      <c r="BW19" s="9">
        <v>9</v>
      </c>
      <c r="BX19" s="9">
        <v>11</v>
      </c>
      <c r="BY19" s="9">
        <v>9</v>
      </c>
    </row>
    <row r="21" spans="1:77">
      <c r="A21" s="23" t="s">
        <v>330</v>
      </c>
    </row>
    <row r="23" spans="1:77">
      <c r="A23" s="179" t="s">
        <v>39</v>
      </c>
      <c r="B23" s="179"/>
    </row>
  </sheetData>
  <mergeCells count="7">
    <mergeCell ref="BG3:BY3"/>
    <mergeCell ref="A23:B23"/>
    <mergeCell ref="A1:T1"/>
    <mergeCell ref="V1:X1"/>
    <mergeCell ref="B3:T3"/>
    <mergeCell ref="U3:AL3"/>
    <mergeCell ref="AM3:BF3"/>
  </mergeCells>
  <hyperlinks>
    <hyperlink ref="V1" location="Contents!A1" display="back to contents" xr:uid="{EFCC8EF4-92B9-4A66-AC40-C052274612C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E854A-6C08-47B0-B228-51A91B246CE1}">
  <dimension ref="A2:J15"/>
  <sheetViews>
    <sheetView workbookViewId="0">
      <selection sqref="A1:XFD1048576"/>
    </sheetView>
  </sheetViews>
  <sheetFormatPr defaultRowHeight="14.5"/>
  <cols>
    <col min="2" max="2" width="12.54296875" customWidth="1"/>
  </cols>
  <sheetData>
    <row r="2" spans="1:10">
      <c r="C2" t="s">
        <v>84</v>
      </c>
      <c r="D2" t="s">
        <v>208</v>
      </c>
    </row>
    <row r="3" spans="1:10" ht="16">
      <c r="A3">
        <f>_xlfn.RANK.EQ(C3,C$3:C$15,0)</f>
        <v>6</v>
      </c>
      <c r="B3" s="1" t="s">
        <v>78</v>
      </c>
      <c r="C3">
        <f>'HB4 - ASMRs'!T5</f>
        <v>23.4</v>
      </c>
      <c r="D3">
        <f>'HB4 - ASMRs'!AM5</f>
        <v>22.8</v>
      </c>
      <c r="E3">
        <f>C3-D3</f>
        <v>0.59999999999999787</v>
      </c>
      <c r="G3">
        <v>1</v>
      </c>
      <c r="H3" t="str">
        <f>VLOOKUP(G3,A$3:C$15,2,FALSE)</f>
        <v>Greater Glasgow &amp; Clyde</v>
      </c>
      <c r="I3">
        <f>VLOOKUP(G3,A$3:C$15,3,FALSE)</f>
        <v>34</v>
      </c>
      <c r="J3">
        <f>VLOOKUP(G3,A$3:E$15,5,FALSE)</f>
        <v>1.5</v>
      </c>
    </row>
    <row r="4" spans="1:10" ht="16">
      <c r="A4">
        <f t="shared" ref="A4:A15" si="0">_xlfn.RANK.EQ(C4,C$3:C$15,0)</f>
        <v>2</v>
      </c>
      <c r="B4" s="1" t="s">
        <v>104</v>
      </c>
      <c r="C4">
        <f>'HB4 - ASMRs'!T6</f>
        <v>29.5</v>
      </c>
      <c r="D4">
        <f>'HB4 - ASMRs'!AM6</f>
        <v>26.9</v>
      </c>
      <c r="E4">
        <f t="shared" ref="E4:E15" si="1">C4-D4</f>
        <v>2.6000000000000014</v>
      </c>
      <c r="G4">
        <v>2</v>
      </c>
      <c r="H4" t="str">
        <f t="shared" ref="H4:H15" si="2">VLOOKUP(G4,A$3:C$15,2,FALSE)</f>
        <v>Ayrshire &amp; Arran</v>
      </c>
      <c r="I4">
        <f t="shared" ref="I4:I15" si="3">VLOOKUP(G4,A$3:C$15,3,FALSE)</f>
        <v>29.5</v>
      </c>
      <c r="J4">
        <f t="shared" ref="J4:J15" si="4">VLOOKUP(G4,A$3:E$15,5,FALSE)</f>
        <v>2.6000000000000014</v>
      </c>
    </row>
    <row r="5" spans="1:10" ht="16">
      <c r="A5">
        <f t="shared" si="0"/>
        <v>9</v>
      </c>
      <c r="B5" s="1" t="s">
        <v>105</v>
      </c>
      <c r="C5">
        <f>'HB4 - ASMRs'!T7</f>
        <v>18.100000000000001</v>
      </c>
      <c r="D5">
        <f>'HB4 - ASMRs'!AM7</f>
        <v>14.2</v>
      </c>
      <c r="E5">
        <f t="shared" si="1"/>
        <v>3.9000000000000021</v>
      </c>
      <c r="G5">
        <v>3</v>
      </c>
      <c r="H5" t="str">
        <f t="shared" si="2"/>
        <v>Tayside</v>
      </c>
      <c r="I5">
        <f t="shared" si="3"/>
        <v>26.2</v>
      </c>
      <c r="J5">
        <f t="shared" si="4"/>
        <v>2.3000000000000007</v>
      </c>
    </row>
    <row r="6" spans="1:10" ht="16">
      <c r="A6">
        <f t="shared" si="0"/>
        <v>5</v>
      </c>
      <c r="B6" s="1" t="s">
        <v>106</v>
      </c>
      <c r="C6">
        <f>'HB4 - ASMRs'!T8</f>
        <v>24.6</v>
      </c>
      <c r="D6">
        <f>'HB4 - ASMRs'!AM8</f>
        <v>20.6</v>
      </c>
      <c r="E6">
        <f t="shared" si="1"/>
        <v>4</v>
      </c>
      <c r="G6">
        <v>4</v>
      </c>
      <c r="H6" t="str">
        <f t="shared" si="2"/>
        <v>Lanarkshire</v>
      </c>
      <c r="I6">
        <f t="shared" si="3"/>
        <v>24.7</v>
      </c>
      <c r="J6">
        <f t="shared" si="4"/>
        <v>1.8000000000000007</v>
      </c>
    </row>
    <row r="7" spans="1:10" ht="16">
      <c r="A7">
        <f t="shared" si="0"/>
        <v>8</v>
      </c>
      <c r="B7" s="1" t="s">
        <v>107</v>
      </c>
      <c r="C7">
        <f>'HB4 - ASMRs'!T9</f>
        <v>19.600000000000001</v>
      </c>
      <c r="D7">
        <f>'HB4 - ASMRs'!AM9</f>
        <v>17.5</v>
      </c>
      <c r="E7">
        <f t="shared" si="1"/>
        <v>2.1000000000000014</v>
      </c>
      <c r="G7">
        <v>5</v>
      </c>
      <c r="H7" t="str">
        <f t="shared" si="2"/>
        <v>Dumfries &amp; Galloway</v>
      </c>
      <c r="I7">
        <f t="shared" si="3"/>
        <v>24.6</v>
      </c>
      <c r="J7">
        <f t="shared" si="4"/>
        <v>4</v>
      </c>
    </row>
    <row r="8" spans="1:10" ht="16">
      <c r="A8">
        <f t="shared" si="0"/>
        <v>7</v>
      </c>
      <c r="B8" s="1" t="s">
        <v>108</v>
      </c>
      <c r="C8">
        <f>'HB4 - ASMRs'!T10</f>
        <v>23.1</v>
      </c>
      <c r="D8">
        <f>'HB4 - ASMRs'!AM10</f>
        <v>20.7</v>
      </c>
      <c r="E8">
        <f t="shared" si="1"/>
        <v>2.4000000000000021</v>
      </c>
      <c r="G8">
        <v>6</v>
      </c>
      <c r="H8" t="str">
        <f t="shared" si="2"/>
        <v>Scotland</v>
      </c>
      <c r="I8">
        <f t="shared" si="3"/>
        <v>23.4</v>
      </c>
      <c r="J8">
        <f t="shared" si="4"/>
        <v>0.59999999999999787</v>
      </c>
    </row>
    <row r="9" spans="1:10" ht="16">
      <c r="A9">
        <f t="shared" si="0"/>
        <v>12</v>
      </c>
      <c r="B9" s="1" t="s">
        <v>109</v>
      </c>
      <c r="C9">
        <f>'HB4 - ASMRs'!T11</f>
        <v>15.8</v>
      </c>
      <c r="D9">
        <f>'HB4 - ASMRs'!AM11</f>
        <v>14.3</v>
      </c>
      <c r="E9">
        <f t="shared" si="1"/>
        <v>1.5</v>
      </c>
      <c r="G9">
        <v>7</v>
      </c>
      <c r="H9" t="str">
        <f t="shared" si="2"/>
        <v>Forth Valley</v>
      </c>
      <c r="I9">
        <f t="shared" si="3"/>
        <v>23.1</v>
      </c>
      <c r="J9">
        <f t="shared" si="4"/>
        <v>2.4000000000000021</v>
      </c>
    </row>
    <row r="10" spans="1:10" ht="16">
      <c r="A10">
        <f t="shared" si="0"/>
        <v>1</v>
      </c>
      <c r="B10" s="1" t="s">
        <v>119</v>
      </c>
      <c r="C10">
        <f>'HB4 - ASMRs'!T12</f>
        <v>34</v>
      </c>
      <c r="D10">
        <f>'HB4 - ASMRs'!AM12</f>
        <v>32.5</v>
      </c>
      <c r="E10">
        <f t="shared" si="1"/>
        <v>1.5</v>
      </c>
      <c r="G10">
        <v>8</v>
      </c>
      <c r="H10" t="str">
        <f t="shared" si="2"/>
        <v>Fife</v>
      </c>
      <c r="I10">
        <f t="shared" si="3"/>
        <v>19.600000000000001</v>
      </c>
      <c r="J10">
        <f t="shared" si="4"/>
        <v>2.1000000000000014</v>
      </c>
    </row>
    <row r="11" spans="1:10" ht="16">
      <c r="A11">
        <f t="shared" si="0"/>
        <v>11</v>
      </c>
      <c r="B11" s="1" t="s">
        <v>120</v>
      </c>
      <c r="C11">
        <f>'HB4 - ASMRs'!T13</f>
        <v>16</v>
      </c>
      <c r="D11">
        <f>'HB4 - ASMRs'!AM13</f>
        <v>13.9</v>
      </c>
      <c r="E11">
        <f t="shared" si="1"/>
        <v>2.0999999999999996</v>
      </c>
      <c r="G11">
        <v>9</v>
      </c>
      <c r="H11" t="str">
        <f t="shared" si="2"/>
        <v>Borders</v>
      </c>
      <c r="I11">
        <f t="shared" si="3"/>
        <v>18.100000000000001</v>
      </c>
      <c r="J11">
        <f t="shared" si="4"/>
        <v>3.9000000000000021</v>
      </c>
    </row>
    <row r="12" spans="1:10" ht="16">
      <c r="A12">
        <f t="shared" si="0"/>
        <v>4</v>
      </c>
      <c r="B12" s="1" t="s">
        <v>110</v>
      </c>
      <c r="C12">
        <f>'HB4 - ASMRs'!T14</f>
        <v>24.7</v>
      </c>
      <c r="D12">
        <f>'HB4 - ASMRs'!AM14</f>
        <v>22.9</v>
      </c>
      <c r="E12">
        <f t="shared" si="1"/>
        <v>1.8000000000000007</v>
      </c>
      <c r="G12">
        <v>10</v>
      </c>
      <c r="H12" t="str">
        <f t="shared" si="2"/>
        <v>Lothian</v>
      </c>
      <c r="I12">
        <f t="shared" si="3"/>
        <v>17.8</v>
      </c>
      <c r="J12">
        <f t="shared" si="4"/>
        <v>1.1999999999999993</v>
      </c>
    </row>
    <row r="13" spans="1:10" ht="16">
      <c r="A13">
        <f t="shared" si="0"/>
        <v>10</v>
      </c>
      <c r="B13" s="1" t="s">
        <v>111</v>
      </c>
      <c r="C13">
        <f>'HB4 - ASMRs'!T15</f>
        <v>17.8</v>
      </c>
      <c r="D13">
        <f>'HB4 - ASMRs'!AM15</f>
        <v>16.600000000000001</v>
      </c>
      <c r="E13">
        <f t="shared" si="1"/>
        <v>1.1999999999999993</v>
      </c>
      <c r="G13">
        <v>11</v>
      </c>
      <c r="H13" t="str">
        <f t="shared" si="2"/>
        <v>Highland</v>
      </c>
      <c r="I13">
        <f t="shared" si="3"/>
        <v>16</v>
      </c>
      <c r="J13">
        <f t="shared" si="4"/>
        <v>2.0999999999999996</v>
      </c>
    </row>
    <row r="14" spans="1:10" ht="16">
      <c r="A14">
        <f t="shared" si="0"/>
        <v>13</v>
      </c>
      <c r="B14" s="1" t="s">
        <v>113</v>
      </c>
      <c r="C14">
        <f>'HB4 - ASMRs'!T17</f>
        <v>11.7</v>
      </c>
      <c r="D14">
        <f>'HB4 - ASMRs'!AM17</f>
        <v>5.3</v>
      </c>
      <c r="E14">
        <f t="shared" si="1"/>
        <v>6.3999999999999995</v>
      </c>
      <c r="G14">
        <v>12</v>
      </c>
      <c r="H14" t="str">
        <f t="shared" si="2"/>
        <v>Grampian</v>
      </c>
      <c r="I14">
        <f t="shared" si="3"/>
        <v>15.8</v>
      </c>
      <c r="J14">
        <f t="shared" si="4"/>
        <v>1.5</v>
      </c>
    </row>
    <row r="15" spans="1:10" ht="16">
      <c r="A15">
        <f t="shared" si="0"/>
        <v>3</v>
      </c>
      <c r="B15" s="1" t="s">
        <v>114</v>
      </c>
      <c r="C15">
        <f>'HB4 - ASMRs'!T18</f>
        <v>26.2</v>
      </c>
      <c r="D15">
        <f>'HB4 - ASMRs'!AM18</f>
        <v>23.9</v>
      </c>
      <c r="E15">
        <f t="shared" si="1"/>
        <v>2.3000000000000007</v>
      </c>
      <c r="G15">
        <v>13</v>
      </c>
      <c r="H15" t="str">
        <f t="shared" si="2"/>
        <v>Shetland</v>
      </c>
      <c r="I15">
        <f t="shared" si="3"/>
        <v>11.7</v>
      </c>
      <c r="J15">
        <f t="shared" si="4"/>
        <v>6.3999999999999995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245F1-E4D6-4937-97B2-8B4362F9E063}">
  <dimension ref="A1:P40"/>
  <sheetViews>
    <sheetView workbookViewId="0"/>
  </sheetViews>
  <sheetFormatPr defaultColWidth="8.7265625" defaultRowHeight="14"/>
  <cols>
    <col min="1" max="1" width="12.81640625" style="2" customWidth="1"/>
    <col min="2" max="16384" width="8.7265625" style="2"/>
  </cols>
  <sheetData>
    <row r="1" spans="1:2" ht="23">
      <c r="A1" s="223" t="s">
        <v>298</v>
      </c>
    </row>
    <row r="4" spans="1:2">
      <c r="A4" s="2" t="s">
        <v>333</v>
      </c>
      <c r="B4" s="2" t="s">
        <v>242</v>
      </c>
    </row>
    <row r="5" spans="1:2">
      <c r="A5" s="2" t="s">
        <v>334</v>
      </c>
      <c r="B5" s="2" t="s">
        <v>243</v>
      </c>
    </row>
    <row r="6" spans="1:2">
      <c r="A6" s="2" t="s">
        <v>335</v>
      </c>
      <c r="B6" s="2" t="s">
        <v>244</v>
      </c>
    </row>
    <row r="7" spans="1:2">
      <c r="A7" s="2" t="s">
        <v>336</v>
      </c>
      <c r="B7" s="2" t="s">
        <v>245</v>
      </c>
    </row>
    <row r="8" spans="1:2">
      <c r="A8" s="2" t="s">
        <v>337</v>
      </c>
      <c r="B8" s="2" t="s">
        <v>246</v>
      </c>
    </row>
    <row r="9" spans="1:2">
      <c r="A9" s="2" t="s">
        <v>338</v>
      </c>
      <c r="B9" s="2" t="s">
        <v>247</v>
      </c>
    </row>
    <row r="10" spans="1:2">
      <c r="A10" s="2" t="s">
        <v>339</v>
      </c>
      <c r="B10" s="2" t="s">
        <v>248</v>
      </c>
    </row>
    <row r="11" spans="1:2">
      <c r="A11" s="2" t="s">
        <v>340</v>
      </c>
      <c r="B11" s="2" t="s">
        <v>249</v>
      </c>
    </row>
    <row r="12" spans="1:2">
      <c r="A12" s="2" t="s">
        <v>341</v>
      </c>
      <c r="B12" s="2" t="s">
        <v>250</v>
      </c>
    </row>
    <row r="13" spans="1:2">
      <c r="A13" s="2" t="s">
        <v>342</v>
      </c>
      <c r="B13" s="2" t="s">
        <v>251</v>
      </c>
    </row>
    <row r="14" spans="1:2">
      <c r="A14" s="2" t="s">
        <v>343</v>
      </c>
      <c r="B14" s="2" t="s">
        <v>252</v>
      </c>
    </row>
    <row r="15" spans="1:2">
      <c r="A15" s="2" t="s">
        <v>344</v>
      </c>
      <c r="B15" s="2" t="s">
        <v>253</v>
      </c>
    </row>
    <row r="17" spans="1:16">
      <c r="A17" s="157" t="s">
        <v>254</v>
      </c>
      <c r="B17" s="2" t="s">
        <v>255</v>
      </c>
    </row>
    <row r="18" spans="1:16" ht="15.5">
      <c r="A18" s="158" t="s">
        <v>256</v>
      </c>
      <c r="B18" s="154" t="s">
        <v>257</v>
      </c>
      <c r="C18" s="154"/>
      <c r="D18" s="154"/>
      <c r="E18" s="154"/>
      <c r="F18" s="28"/>
      <c r="G18" s="28"/>
    </row>
    <row r="19" spans="1:16" ht="15.5">
      <c r="A19" s="158" t="s">
        <v>258</v>
      </c>
      <c r="B19" s="154" t="s">
        <v>259</v>
      </c>
      <c r="C19" s="154"/>
      <c r="D19" s="154"/>
      <c r="E19" s="154"/>
      <c r="F19" s="28"/>
      <c r="G19" s="28"/>
      <c r="H19" s="28"/>
    </row>
    <row r="20" spans="1:16" ht="15.5">
      <c r="A20" s="158" t="s">
        <v>260</v>
      </c>
      <c r="B20" s="154" t="s">
        <v>261</v>
      </c>
      <c r="C20" s="154"/>
      <c r="D20" s="154"/>
      <c r="E20" s="154"/>
      <c r="F20" s="28"/>
      <c r="G20" s="28"/>
    </row>
    <row r="21" spans="1:16">
      <c r="A21" s="158" t="s">
        <v>262</v>
      </c>
      <c r="B21" s="2" t="s">
        <v>263</v>
      </c>
    </row>
    <row r="22" spans="1:16" ht="15.5">
      <c r="A22" s="158" t="s">
        <v>264</v>
      </c>
      <c r="B22" s="154" t="s">
        <v>265</v>
      </c>
      <c r="C22" s="154"/>
      <c r="D22" s="154"/>
      <c r="E22" s="154"/>
      <c r="F22" s="28"/>
      <c r="G22" s="28"/>
      <c r="H22" s="28"/>
    </row>
    <row r="23" spans="1:16" ht="15.5">
      <c r="A23" s="158" t="s">
        <v>266</v>
      </c>
      <c r="B23" s="154" t="s">
        <v>267</v>
      </c>
      <c r="C23" s="154"/>
      <c r="D23" s="154"/>
      <c r="E23" s="154"/>
      <c r="F23" s="28"/>
      <c r="G23" s="28"/>
      <c r="H23" s="28"/>
    </row>
    <row r="24" spans="1:16">
      <c r="A24" s="158" t="s">
        <v>268</v>
      </c>
      <c r="B24" s="2" t="s">
        <v>269</v>
      </c>
    </row>
    <row r="25" spans="1:16" ht="14.5" customHeight="1">
      <c r="A25" s="157" t="s">
        <v>270</v>
      </c>
      <c r="B25" s="155" t="s">
        <v>296</v>
      </c>
      <c r="C25" s="155"/>
      <c r="D25" s="155"/>
      <c r="E25" s="155"/>
      <c r="F25" s="95"/>
      <c r="G25" s="95"/>
      <c r="H25" s="95"/>
      <c r="I25" s="95"/>
      <c r="J25" s="95"/>
      <c r="K25" s="95"/>
      <c r="L25" s="95"/>
      <c r="M25" s="95"/>
      <c r="N25" s="95"/>
      <c r="O25" s="95"/>
      <c r="P25" s="95"/>
    </row>
    <row r="26" spans="1:16" ht="14.5" customHeight="1">
      <c r="A26" s="157" t="s">
        <v>271</v>
      </c>
      <c r="B26" s="155" t="s">
        <v>297</v>
      </c>
      <c r="C26" s="155"/>
      <c r="D26" s="155"/>
      <c r="E26" s="155"/>
      <c r="F26" s="95"/>
      <c r="G26" s="95"/>
      <c r="H26" s="95"/>
      <c r="I26" s="95"/>
      <c r="J26" s="95"/>
      <c r="K26" s="95"/>
      <c r="L26" s="95"/>
      <c r="M26" s="95"/>
      <c r="N26" s="95"/>
      <c r="O26" s="95"/>
      <c r="P26" s="95"/>
    </row>
    <row r="27" spans="1:16">
      <c r="A27" s="157" t="s">
        <v>272</v>
      </c>
      <c r="B27" s="2" t="s">
        <v>273</v>
      </c>
    </row>
    <row r="28" spans="1:16">
      <c r="A28" s="157" t="s">
        <v>274</v>
      </c>
      <c r="B28" s="2" t="s">
        <v>345</v>
      </c>
    </row>
    <row r="29" spans="1:16">
      <c r="A29" s="157" t="s">
        <v>275</v>
      </c>
      <c r="B29" s="2" t="s">
        <v>276</v>
      </c>
    </row>
    <row r="30" spans="1:16">
      <c r="A30" s="157" t="s">
        <v>277</v>
      </c>
      <c r="B30" s="2" t="s">
        <v>278</v>
      </c>
    </row>
    <row r="31" spans="1:16">
      <c r="A31" s="157" t="s">
        <v>279</v>
      </c>
      <c r="B31" s="156" t="s">
        <v>280</v>
      </c>
      <c r="C31" s="156"/>
      <c r="D31" s="156"/>
      <c r="E31" s="156"/>
      <c r="F31" s="156"/>
      <c r="G31" s="156"/>
    </row>
    <row r="32" spans="1:16">
      <c r="A32" s="157" t="s">
        <v>281</v>
      </c>
      <c r="B32" s="2" t="s">
        <v>282</v>
      </c>
    </row>
    <row r="33" spans="1:3">
      <c r="A33" s="157" t="s">
        <v>283</v>
      </c>
      <c r="B33" s="2" t="s">
        <v>284</v>
      </c>
      <c r="C33" s="2" t="s">
        <v>285</v>
      </c>
    </row>
    <row r="34" spans="1:3">
      <c r="A34" s="157" t="s">
        <v>286</v>
      </c>
      <c r="B34" s="2" t="s">
        <v>287</v>
      </c>
    </row>
    <row r="35" spans="1:3">
      <c r="A35" s="157" t="s">
        <v>288</v>
      </c>
      <c r="B35" s="2" t="s">
        <v>289</v>
      </c>
    </row>
    <row r="36" spans="1:3">
      <c r="A36" s="157" t="s">
        <v>290</v>
      </c>
      <c r="B36" s="2" t="s">
        <v>291</v>
      </c>
    </row>
    <row r="37" spans="1:3">
      <c r="A37" s="157" t="s">
        <v>292</v>
      </c>
      <c r="B37" s="2" t="s">
        <v>293</v>
      </c>
    </row>
    <row r="38" spans="1:3">
      <c r="A38" s="157" t="s">
        <v>294</v>
      </c>
      <c r="B38" s="2" t="s">
        <v>295</v>
      </c>
    </row>
    <row r="40" spans="1:3">
      <c r="A40" s="23" t="s">
        <v>206</v>
      </c>
    </row>
  </sheetData>
  <phoneticPr fontId="6" type="noConversion"/>
  <hyperlinks>
    <hyperlink ref="A17" location="'1 - summary'!A1" display="Table 1" xr:uid="{720EC093-8DCB-4047-8B76-BD8932D22032}"/>
    <hyperlink ref="A18" location="'2 - causes'!A1" display="Table 2" xr:uid="{E997FDC6-16DA-4619-9629-DBD0CC2FD0AD}"/>
    <hyperlink ref="A19" location="'3 - drugs reported'!A1" display="Table 3" xr:uid="{B84620F1-63FA-4503-BEE9-EB47ED802179}"/>
    <hyperlink ref="A20" location="'4 - sex and age'!A1" display="Table 4" xr:uid="{B955718C-9F33-4F95-96EF-CB37BA1F2AF7}"/>
    <hyperlink ref="A21" location="'5 - sex and age (rates)'!A1" display="Table 5" xr:uid="{FDC1A518-4453-4635-B120-65899D5A8349}"/>
    <hyperlink ref="A22" location="'6 - sex, age and cause'!A1" display="Table 6" xr:uid="{EB62DFBF-C7A7-4F5D-B956-D8ED47474612}"/>
    <hyperlink ref="A23" location="'7 - sex, age and drugs'!A1" display="Table 7" xr:uid="{B8B694B7-8C59-411A-8849-843EC526A943}"/>
    <hyperlink ref="A24" location="'8 - only one drug implicated'!A1" display="Table 8" xr:uid="{8A49E9C0-3FF5-4C80-9716-6BDAA477825E}"/>
    <hyperlink ref="A25" location="'9 - SIMD quintiles'!A1" display="Table 9" xr:uid="{3F00A782-0BF9-4398-B18B-220640A7056B}"/>
    <hyperlink ref="A26" location="'10 - SIMD deciles'!A1" display="Table 10" xr:uid="{E521C8F3-F2DB-4DFE-AAC2-1B6E2DC30EFC}"/>
    <hyperlink ref="A27" location="'11 - different definitions'!A1" display="Table 11" xr:uid="{A48CC0AB-20CE-47BE-8734-C2537DC142D0}"/>
    <hyperlink ref="A28" location="'12 - UK comparisons'!A1" display="Table 12" xr:uid="{C0A8DFC9-98F6-4D2A-8A67-3EB872221B74}"/>
    <hyperlink ref="A29" location="'HB1 - summary'!A1" display="Table HB1" xr:uid="{D29C275B-2030-4476-A43B-54DA6F7CEB55}"/>
    <hyperlink ref="A30" location="'HB2 - causes'!A1" display="Table HB2" xr:uid="{1D9D1E51-246C-4431-B25B-BE4CDB8F0757}"/>
    <hyperlink ref="A31" location="'HB3 - drugs implicated'!A1" display="Table HB3" xr:uid="{FD795576-6DFB-4051-BC42-FA98E29E1A2D}"/>
    <hyperlink ref="A32" location="'HB4 - ASMRs'!A1" display="Table HB4" xr:uid="{C1F9125D-2120-49B8-A74C-3C70B2BE5C01}"/>
    <hyperlink ref="A33" location="'HB5 - rates by age group'!A1" display="Table HB5" xr:uid="{FD0368B4-82AB-4C18-AA13-BEB9DB852A29}"/>
    <hyperlink ref="A34" location="'C1 - summary'!A1" display="Table C1" xr:uid="{901A0BAF-FD99-4B56-9E28-C6F9E85DABEE}"/>
    <hyperlink ref="A35" location="'C2 - causes'!A1" display="Table C2" xr:uid="{12C74749-EA92-4F20-BACF-464978C6FAF5}"/>
    <hyperlink ref="A36" location="'C3 - drugs implicated'!A1" display="Table C3" xr:uid="{059F1880-A253-4529-ADF3-08C85D48DE70}"/>
    <hyperlink ref="A37" location="'C4 - ASMRs'!A1" display="Table C4" xr:uid="{5169E65D-4A3D-484C-97E1-C1BF6B914329}"/>
    <hyperlink ref="A38" location="'C5 - rates by age group'!A1" display="Table C5" xr:uid="{D231068B-8D40-4F1B-9725-6CE81BE28383}"/>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1F3D1-7CC7-4068-97C4-CF1F46A4BA0B}">
  <dimension ref="A1:N22"/>
  <sheetViews>
    <sheetView workbookViewId="0">
      <selection sqref="A1:L1"/>
    </sheetView>
  </sheetViews>
  <sheetFormatPr defaultColWidth="8.7265625" defaultRowHeight="14"/>
  <cols>
    <col min="1" max="1" width="21.453125" style="2" customWidth="1"/>
    <col min="2" max="16384" width="8.7265625" style="2"/>
  </cols>
  <sheetData>
    <row r="1" spans="1:14" ht="16.5">
      <c r="A1" s="175" t="s">
        <v>332</v>
      </c>
      <c r="B1" s="175"/>
      <c r="C1" s="175"/>
      <c r="D1" s="175"/>
      <c r="E1" s="175"/>
      <c r="F1" s="175"/>
      <c r="G1" s="175"/>
      <c r="H1" s="175"/>
      <c r="I1" s="175"/>
      <c r="J1" s="175"/>
      <c r="K1" s="175"/>
      <c r="L1" s="175"/>
      <c r="M1" s="189" t="s">
        <v>77</v>
      </c>
      <c r="N1" s="189"/>
    </row>
    <row r="3" spans="1:14">
      <c r="A3" s="33" t="s">
        <v>121</v>
      </c>
      <c r="B3" s="71" t="s">
        <v>145</v>
      </c>
      <c r="C3" s="71" t="s">
        <v>142</v>
      </c>
      <c r="D3" s="71" t="s">
        <v>143</v>
      </c>
      <c r="E3" s="71" t="s">
        <v>144</v>
      </c>
      <c r="F3" s="71" t="s">
        <v>146</v>
      </c>
    </row>
    <row r="4" spans="1:14">
      <c r="A4" s="9" t="s">
        <v>78</v>
      </c>
      <c r="B4" s="17">
        <v>11.219052643962083</v>
      </c>
      <c r="C4" s="17">
        <v>27.858484226797891</v>
      </c>
      <c r="D4" s="17">
        <v>61.512598620742359</v>
      </c>
      <c r="E4" s="17">
        <v>51.300051300051294</v>
      </c>
      <c r="F4" s="17">
        <v>16.832732680415983</v>
      </c>
    </row>
    <row r="5" spans="1:14">
      <c r="A5" s="9" t="s">
        <v>104</v>
      </c>
      <c r="B5" s="17">
        <v>11.744880763927897</v>
      </c>
      <c r="C5" s="17">
        <v>42.25753510814981</v>
      </c>
      <c r="D5" s="17">
        <v>95.28636594019261</v>
      </c>
      <c r="E5" s="17">
        <v>53.357491353399332</v>
      </c>
      <c r="F5" s="17">
        <v>13.252338858722904</v>
      </c>
    </row>
    <row r="6" spans="1:14">
      <c r="A6" s="9" t="s">
        <v>105</v>
      </c>
      <c r="B6" s="17">
        <v>15.904150983406668</v>
      </c>
      <c r="C6" s="17">
        <v>39.806653397782199</v>
      </c>
      <c r="D6" s="17">
        <v>44.105173876166248</v>
      </c>
      <c r="E6" s="17">
        <v>24.863840871418422</v>
      </c>
      <c r="F6" s="17">
        <v>8.7041671200087034</v>
      </c>
    </row>
    <row r="7" spans="1:14">
      <c r="A7" s="9" t="s">
        <v>106</v>
      </c>
      <c r="B7" s="17">
        <v>5.4904329206357918</v>
      </c>
      <c r="C7" s="17">
        <v>42.62915301201609</v>
      </c>
      <c r="D7" s="17">
        <v>83.644142167617375</v>
      </c>
      <c r="E7" s="17">
        <v>37.41114852225963</v>
      </c>
      <c r="F7" s="17">
        <v>9.2608183195824214</v>
      </c>
    </row>
    <row r="8" spans="1:14">
      <c r="A8" s="9" t="s">
        <v>107</v>
      </c>
      <c r="B8" s="17">
        <v>15.134212952134613</v>
      </c>
      <c r="C8" s="17">
        <v>27.151655572198518</v>
      </c>
      <c r="D8" s="17">
        <v>55.867968420859818</v>
      </c>
      <c r="E8" s="17">
        <v>33.851361747961221</v>
      </c>
      <c r="F8" s="17">
        <v>11.468942104780256</v>
      </c>
    </row>
    <row r="9" spans="1:14">
      <c r="A9" s="9" t="s">
        <v>108</v>
      </c>
      <c r="B9" s="17">
        <v>12.256950247924676</v>
      </c>
      <c r="C9" s="17">
        <v>42.110946146578485</v>
      </c>
      <c r="D9" s="17">
        <v>62.085980985493471</v>
      </c>
      <c r="E9" s="17">
        <v>44.624316275946171</v>
      </c>
      <c r="F9" s="17">
        <v>10.357717912260712</v>
      </c>
    </row>
    <row r="10" spans="1:14">
      <c r="A10" s="9" t="s">
        <v>109</v>
      </c>
      <c r="B10" s="17">
        <v>8.4353120909264163</v>
      </c>
      <c r="C10" s="17">
        <v>18.732084363392577</v>
      </c>
      <c r="D10" s="17">
        <v>41.248629315733915</v>
      </c>
      <c r="E10" s="17">
        <v>32.660817411184844</v>
      </c>
      <c r="F10" s="17">
        <v>12.885070326713844</v>
      </c>
    </row>
    <row r="11" spans="1:14">
      <c r="A11" s="9" t="s">
        <v>119</v>
      </c>
      <c r="B11" s="17">
        <v>10.859290053029532</v>
      </c>
      <c r="C11" s="17">
        <v>28.772335810151908</v>
      </c>
      <c r="D11" s="17">
        <v>79.559379515223398</v>
      </c>
      <c r="E11" s="17">
        <v>91.651790510932841</v>
      </c>
      <c r="F11" s="17">
        <v>31.802528365908209</v>
      </c>
    </row>
    <row r="12" spans="1:14">
      <c r="A12" s="9" t="s">
        <v>120</v>
      </c>
      <c r="B12" s="17">
        <v>12.110349504686704</v>
      </c>
      <c r="C12" s="17">
        <v>32.605924792952379</v>
      </c>
      <c r="D12" s="17">
        <v>40.149819325813034</v>
      </c>
      <c r="E12" s="17">
        <v>25.079859552786502</v>
      </c>
      <c r="F12" s="17">
        <v>8.8312981205391914</v>
      </c>
    </row>
    <row r="13" spans="1:14">
      <c r="A13" s="9" t="s">
        <v>110</v>
      </c>
      <c r="B13" s="17">
        <v>14.579266662886857</v>
      </c>
      <c r="C13" s="17">
        <v>40.373026830617704</v>
      </c>
      <c r="D13" s="17">
        <v>62.079595079300148</v>
      </c>
      <c r="E13" s="17">
        <v>48.317092845544977</v>
      </c>
      <c r="F13" s="17">
        <v>14.037625089064477</v>
      </c>
    </row>
    <row r="14" spans="1:14">
      <c r="A14" s="9" t="s">
        <v>111</v>
      </c>
      <c r="B14" s="17">
        <v>9.3760513587001491</v>
      </c>
      <c r="C14" s="17">
        <v>15.442079005371733</v>
      </c>
      <c r="D14" s="17">
        <v>44.027258891368284</v>
      </c>
      <c r="E14" s="17">
        <v>41.230711705515901</v>
      </c>
      <c r="F14" s="17">
        <v>14.542836834824277</v>
      </c>
    </row>
    <row r="15" spans="1:14">
      <c r="A15" s="9" t="s">
        <v>112</v>
      </c>
      <c r="B15" s="17">
        <v>9.6796050721130591</v>
      </c>
      <c r="C15" s="17">
        <v>24.156534342539658</v>
      </c>
      <c r="D15" s="17">
        <v>8.2041184674706695</v>
      </c>
      <c r="E15" s="17">
        <v>12.447874525424785</v>
      </c>
      <c r="F15" s="17">
        <v>5.8024834629221305</v>
      </c>
    </row>
    <row r="16" spans="1:14">
      <c r="A16" s="9" t="s">
        <v>113</v>
      </c>
      <c r="B16" s="17">
        <v>0</v>
      </c>
      <c r="C16" s="17">
        <v>22.509003601440575</v>
      </c>
      <c r="D16" s="17">
        <v>22.036139268400177</v>
      </c>
      <c r="E16" s="17">
        <v>18.345257750871401</v>
      </c>
      <c r="F16" s="17">
        <v>18.517375470649959</v>
      </c>
    </row>
    <row r="17" spans="1:6">
      <c r="A17" s="9" t="s">
        <v>114</v>
      </c>
      <c r="B17" s="17">
        <v>10.618702802929128</v>
      </c>
      <c r="C17" s="17">
        <v>25.306613461651313</v>
      </c>
      <c r="D17" s="17">
        <v>79.996333501381187</v>
      </c>
      <c r="E17" s="17">
        <v>55.414146862266286</v>
      </c>
      <c r="F17" s="17">
        <v>18.565952106719845</v>
      </c>
    </row>
    <row r="18" spans="1:6">
      <c r="A18" s="9" t="s">
        <v>115</v>
      </c>
      <c r="B18" s="17">
        <v>16.709833737154316</v>
      </c>
      <c r="C18" s="17">
        <v>32.626427406199021</v>
      </c>
      <c r="D18" s="17">
        <v>20.678246484698096</v>
      </c>
      <c r="E18" s="17">
        <v>0</v>
      </c>
      <c r="F18" s="17">
        <v>0</v>
      </c>
    </row>
    <row r="19" spans="1:6">
      <c r="A19" s="9"/>
      <c r="B19" s="17"/>
      <c r="C19" s="17"/>
      <c r="D19" s="17"/>
      <c r="E19" s="17"/>
      <c r="F19" s="17"/>
    </row>
    <row r="20" spans="1:6">
      <c r="A20" s="23" t="s">
        <v>330</v>
      </c>
    </row>
    <row r="21" spans="1:6">
      <c r="A21" s="23"/>
    </row>
    <row r="22" spans="1:6">
      <c r="A22" s="179" t="s">
        <v>39</v>
      </c>
      <c r="B22" s="179"/>
    </row>
  </sheetData>
  <mergeCells count="3">
    <mergeCell ref="A22:B22"/>
    <mergeCell ref="A1:L1"/>
    <mergeCell ref="M1:N1"/>
  </mergeCells>
  <hyperlinks>
    <hyperlink ref="M1" location="Contents!A1" display="back to contents" xr:uid="{49A4E58C-B4CA-4A71-8386-B25FCBCFF57B}"/>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DAFCD-5B34-4FE2-93DB-E92220114D4B}">
  <dimension ref="A1:AH51"/>
  <sheetViews>
    <sheetView workbookViewId="0">
      <selection sqref="A1:F1"/>
    </sheetView>
  </sheetViews>
  <sheetFormatPr defaultColWidth="8.7265625" defaultRowHeight="14"/>
  <cols>
    <col min="1" max="1" width="8.7265625" style="2"/>
    <col min="2" max="2" width="11.81640625" style="2" customWidth="1"/>
    <col min="3" max="3" width="10.26953125" style="2" customWidth="1"/>
    <col min="4" max="4" width="14.1796875" style="2" customWidth="1"/>
    <col min="5" max="6" width="8.7265625" style="2"/>
    <col min="7" max="7" width="10" style="2" customWidth="1"/>
    <col min="8" max="8" width="16.453125" style="2" customWidth="1"/>
    <col min="9" max="9" width="10.1796875" style="2" customWidth="1"/>
    <col min="10" max="11" width="8.7265625" style="2"/>
    <col min="12" max="12" width="13.453125" style="2" customWidth="1"/>
    <col min="13" max="13" width="8.7265625" style="2"/>
    <col min="14" max="14" width="11.453125" style="2" customWidth="1"/>
    <col min="15" max="18" width="8.7265625" style="2"/>
    <col min="19" max="19" width="9.81640625" style="2" customWidth="1"/>
    <col min="20" max="20" width="11.81640625" style="2" customWidth="1"/>
    <col min="21" max="21" width="8.7265625" style="2"/>
    <col min="22" max="22" width="12.1796875" style="2" customWidth="1"/>
    <col min="23" max="23" width="8.7265625" style="2"/>
    <col min="24" max="24" width="11.1796875" style="2" customWidth="1"/>
    <col min="25" max="26" width="8.7265625" style="2"/>
    <col min="27" max="27" width="12.453125" style="2" customWidth="1"/>
    <col min="28" max="30" width="8.7265625" style="2"/>
    <col min="31" max="31" width="12.1796875" style="2" customWidth="1"/>
    <col min="32" max="32" width="8.7265625" style="2"/>
    <col min="33" max="33" width="14.453125" style="2" customWidth="1"/>
    <col min="34" max="16384" width="8.7265625" style="2"/>
  </cols>
  <sheetData>
    <row r="1" spans="1:34">
      <c r="A1" s="216" t="s">
        <v>240</v>
      </c>
      <c r="B1" s="216"/>
      <c r="C1" s="216"/>
      <c r="D1" s="216"/>
      <c r="E1" s="216"/>
      <c r="F1" s="216"/>
      <c r="G1" s="152"/>
      <c r="H1" s="189" t="s">
        <v>77</v>
      </c>
      <c r="I1" s="189"/>
      <c r="J1" s="152"/>
      <c r="K1" s="152"/>
      <c r="L1" s="152"/>
      <c r="M1" s="152"/>
      <c r="N1" s="152"/>
      <c r="O1" s="152"/>
      <c r="P1" s="152"/>
      <c r="Q1" s="152"/>
    </row>
    <row r="2" spans="1:34">
      <c r="A2" s="9"/>
      <c r="B2" s="9"/>
      <c r="C2" s="9"/>
      <c r="D2" s="9"/>
      <c r="E2" s="9"/>
      <c r="F2" s="9"/>
      <c r="G2" s="9"/>
      <c r="H2" s="9"/>
      <c r="I2" s="9"/>
      <c r="J2" s="9"/>
      <c r="K2" s="9"/>
      <c r="L2" s="9"/>
      <c r="M2" s="9"/>
      <c r="N2" s="9"/>
      <c r="O2" s="9"/>
      <c r="P2" s="9"/>
      <c r="Q2" s="9"/>
    </row>
    <row r="3" spans="1:34">
      <c r="A3" s="9" t="s">
        <v>40</v>
      </c>
      <c r="B3" s="9"/>
      <c r="C3" s="9"/>
      <c r="D3" s="9"/>
      <c r="E3" s="9"/>
      <c r="F3" s="9"/>
      <c r="G3" s="9"/>
      <c r="H3" s="9"/>
      <c r="I3" s="9"/>
      <c r="J3" s="9"/>
      <c r="K3" s="9"/>
      <c r="L3" s="9"/>
      <c r="M3" s="9"/>
      <c r="N3" s="9"/>
      <c r="O3" s="9"/>
      <c r="P3" s="9"/>
      <c r="Q3" s="9"/>
    </row>
    <row r="4" spans="1:34" ht="42">
      <c r="A4" s="122" t="s">
        <v>65</v>
      </c>
      <c r="B4" s="110" t="s">
        <v>78</v>
      </c>
      <c r="C4" s="110" t="s">
        <v>150</v>
      </c>
      <c r="D4" s="110" t="s">
        <v>151</v>
      </c>
      <c r="E4" s="110" t="s">
        <v>152</v>
      </c>
      <c r="F4" s="110" t="s">
        <v>153</v>
      </c>
      <c r="G4" s="110" t="s">
        <v>154</v>
      </c>
      <c r="H4" s="110" t="s">
        <v>155</v>
      </c>
      <c r="I4" s="110" t="s">
        <v>106</v>
      </c>
      <c r="J4" s="110" t="s">
        <v>156</v>
      </c>
      <c r="K4" s="110" t="s">
        <v>157</v>
      </c>
      <c r="L4" s="110" t="s">
        <v>158</v>
      </c>
      <c r="M4" s="110" t="s">
        <v>159</v>
      </c>
      <c r="N4" s="110" t="s">
        <v>160</v>
      </c>
      <c r="O4" s="110" t="s">
        <v>161</v>
      </c>
      <c r="P4" s="110" t="s">
        <v>107</v>
      </c>
      <c r="Q4" s="110" t="s">
        <v>162</v>
      </c>
      <c r="R4" s="123" t="s">
        <v>120</v>
      </c>
      <c r="S4" s="123" t="s">
        <v>163</v>
      </c>
      <c r="T4" s="123" t="s">
        <v>164</v>
      </c>
      <c r="U4" s="123" t="s">
        <v>165</v>
      </c>
      <c r="V4" s="123" t="s">
        <v>166</v>
      </c>
      <c r="W4" s="123" t="s">
        <v>167</v>
      </c>
      <c r="X4" s="123" t="s">
        <v>168</v>
      </c>
      <c r="Y4" s="123" t="s">
        <v>169</v>
      </c>
      <c r="Z4" s="123" t="s">
        <v>170</v>
      </c>
      <c r="AA4" s="123" t="s">
        <v>171</v>
      </c>
      <c r="AB4" s="123" t="s">
        <v>172</v>
      </c>
      <c r="AC4" s="123" t="s">
        <v>173</v>
      </c>
      <c r="AD4" s="123" t="s">
        <v>174</v>
      </c>
      <c r="AE4" s="123" t="s">
        <v>175</v>
      </c>
      <c r="AF4" s="123" t="s">
        <v>176</v>
      </c>
      <c r="AG4" s="123" t="s">
        <v>177</v>
      </c>
      <c r="AH4" s="123" t="s">
        <v>178</v>
      </c>
    </row>
    <row r="5" spans="1:34">
      <c r="A5" s="109">
        <v>2010</v>
      </c>
      <c r="B5" s="9">
        <v>485</v>
      </c>
      <c r="C5" s="9">
        <v>31</v>
      </c>
      <c r="D5" s="9">
        <v>10</v>
      </c>
      <c r="E5" s="9">
        <v>9</v>
      </c>
      <c r="F5" s="9">
        <v>4</v>
      </c>
      <c r="G5" s="9">
        <v>47</v>
      </c>
      <c r="H5" s="9">
        <v>1</v>
      </c>
      <c r="I5" s="9">
        <v>6</v>
      </c>
      <c r="J5" s="9">
        <v>22</v>
      </c>
      <c r="K5" s="9">
        <v>11</v>
      </c>
      <c r="L5" s="9">
        <v>6</v>
      </c>
      <c r="M5" s="9">
        <v>7</v>
      </c>
      <c r="N5" s="9">
        <v>4</v>
      </c>
      <c r="O5" s="9">
        <v>10</v>
      </c>
      <c r="P5" s="9">
        <v>35</v>
      </c>
      <c r="Q5" s="9">
        <v>94</v>
      </c>
      <c r="R5" s="2">
        <v>6</v>
      </c>
      <c r="S5" s="2">
        <v>17</v>
      </c>
      <c r="T5" s="2">
        <v>7</v>
      </c>
      <c r="U5" s="2">
        <v>3</v>
      </c>
      <c r="V5" s="2">
        <v>1</v>
      </c>
      <c r="W5" s="2">
        <v>12</v>
      </c>
      <c r="X5" s="2">
        <v>36</v>
      </c>
      <c r="Y5" s="2">
        <v>2</v>
      </c>
      <c r="Z5" s="2">
        <v>3</v>
      </c>
      <c r="AA5" s="2">
        <v>19</v>
      </c>
      <c r="AB5" s="2">
        <v>9</v>
      </c>
      <c r="AC5" s="2">
        <v>2</v>
      </c>
      <c r="AD5" s="2">
        <v>8</v>
      </c>
      <c r="AE5" s="2">
        <v>26</v>
      </c>
      <c r="AF5" s="2">
        <v>7</v>
      </c>
      <c r="AG5" s="2">
        <v>18</v>
      </c>
      <c r="AH5" s="2">
        <v>12</v>
      </c>
    </row>
    <row r="6" spans="1:34">
      <c r="A6" s="109">
        <v>2011</v>
      </c>
      <c r="B6" s="9">
        <v>584</v>
      </c>
      <c r="C6" s="9">
        <v>29</v>
      </c>
      <c r="D6" s="9">
        <v>19</v>
      </c>
      <c r="E6" s="9">
        <v>8</v>
      </c>
      <c r="F6" s="9">
        <v>12</v>
      </c>
      <c r="G6" s="9">
        <v>48</v>
      </c>
      <c r="H6" s="9">
        <v>6</v>
      </c>
      <c r="I6" s="9">
        <v>12</v>
      </c>
      <c r="J6" s="9">
        <v>32</v>
      </c>
      <c r="K6" s="9">
        <v>17</v>
      </c>
      <c r="L6" s="9">
        <v>2</v>
      </c>
      <c r="M6" s="9">
        <v>8</v>
      </c>
      <c r="N6" s="9">
        <v>3</v>
      </c>
      <c r="O6" s="9">
        <v>11</v>
      </c>
      <c r="P6" s="9">
        <v>34</v>
      </c>
      <c r="Q6" s="9">
        <v>117</v>
      </c>
      <c r="R6" s="2">
        <v>21</v>
      </c>
      <c r="S6" s="2">
        <v>20</v>
      </c>
      <c r="T6" s="2">
        <v>4</v>
      </c>
      <c r="U6" s="2">
        <v>10</v>
      </c>
      <c r="V6" s="2">
        <v>1</v>
      </c>
      <c r="W6" s="2">
        <v>16</v>
      </c>
      <c r="X6" s="2">
        <v>27</v>
      </c>
      <c r="Y6" s="2">
        <v>0</v>
      </c>
      <c r="Z6" s="2">
        <v>5</v>
      </c>
      <c r="AA6" s="2">
        <v>24</v>
      </c>
      <c r="AB6" s="2">
        <v>8</v>
      </c>
      <c r="AC6" s="2">
        <v>3</v>
      </c>
      <c r="AD6" s="2">
        <v>14</v>
      </c>
      <c r="AE6" s="2">
        <v>34</v>
      </c>
      <c r="AF6" s="2">
        <v>9</v>
      </c>
      <c r="AG6" s="2">
        <v>17</v>
      </c>
      <c r="AH6" s="2">
        <v>13</v>
      </c>
    </row>
    <row r="7" spans="1:34">
      <c r="A7" s="109">
        <v>2012</v>
      </c>
      <c r="B7" s="9">
        <v>581</v>
      </c>
      <c r="C7" s="9">
        <v>16</v>
      </c>
      <c r="D7" s="9">
        <v>9</v>
      </c>
      <c r="E7" s="9">
        <v>8</v>
      </c>
      <c r="F7" s="9">
        <v>7</v>
      </c>
      <c r="G7" s="9">
        <v>57</v>
      </c>
      <c r="H7" s="9">
        <v>11</v>
      </c>
      <c r="I7" s="9">
        <v>6</v>
      </c>
      <c r="J7" s="9">
        <v>39</v>
      </c>
      <c r="K7" s="9">
        <v>15</v>
      </c>
      <c r="L7" s="9">
        <v>4</v>
      </c>
      <c r="M7" s="9">
        <v>6</v>
      </c>
      <c r="N7" s="9">
        <v>4</v>
      </c>
      <c r="O7" s="9">
        <v>14</v>
      </c>
      <c r="P7" s="9">
        <v>38</v>
      </c>
      <c r="Q7" s="9">
        <v>121</v>
      </c>
      <c r="R7" s="2">
        <v>15</v>
      </c>
      <c r="S7" s="2">
        <v>13</v>
      </c>
      <c r="T7" s="2">
        <v>8</v>
      </c>
      <c r="U7" s="2">
        <v>6</v>
      </c>
      <c r="V7" s="2">
        <v>1</v>
      </c>
      <c r="W7" s="2">
        <v>19</v>
      </c>
      <c r="X7" s="2">
        <v>38</v>
      </c>
      <c r="Y7" s="2">
        <v>1</v>
      </c>
      <c r="Z7" s="2">
        <v>8</v>
      </c>
      <c r="AA7" s="2">
        <v>26</v>
      </c>
      <c r="AB7" s="2">
        <v>7</v>
      </c>
      <c r="AC7" s="2">
        <v>2</v>
      </c>
      <c r="AD7" s="2">
        <v>9</v>
      </c>
      <c r="AE7" s="2">
        <v>29</v>
      </c>
      <c r="AF7" s="2">
        <v>6</v>
      </c>
      <c r="AG7" s="2">
        <v>19</v>
      </c>
      <c r="AH7" s="2">
        <v>19</v>
      </c>
    </row>
    <row r="8" spans="1:34">
      <c r="A8" s="109">
        <v>2013</v>
      </c>
      <c r="B8" s="9">
        <v>527</v>
      </c>
      <c r="C8" s="9">
        <v>24</v>
      </c>
      <c r="D8" s="9">
        <v>21</v>
      </c>
      <c r="E8" s="9">
        <v>10</v>
      </c>
      <c r="F8" s="9">
        <v>5</v>
      </c>
      <c r="G8" s="9">
        <v>64</v>
      </c>
      <c r="H8" s="9">
        <v>7</v>
      </c>
      <c r="I8" s="9">
        <v>9</v>
      </c>
      <c r="J8" s="9">
        <v>24</v>
      </c>
      <c r="K8" s="9">
        <v>12</v>
      </c>
      <c r="L8" s="9">
        <v>1</v>
      </c>
      <c r="M8" s="9">
        <v>8</v>
      </c>
      <c r="N8" s="9">
        <v>3</v>
      </c>
      <c r="O8" s="9">
        <v>11</v>
      </c>
      <c r="P8" s="9">
        <v>39</v>
      </c>
      <c r="Q8" s="9">
        <v>103</v>
      </c>
      <c r="R8" s="2">
        <v>13</v>
      </c>
      <c r="S8" s="2">
        <v>10</v>
      </c>
      <c r="T8" s="2">
        <v>8</v>
      </c>
      <c r="U8" s="2">
        <v>5</v>
      </c>
      <c r="V8" s="2">
        <v>2</v>
      </c>
      <c r="W8" s="2">
        <v>11</v>
      </c>
      <c r="X8" s="2">
        <v>38</v>
      </c>
      <c r="Y8" s="2">
        <v>1</v>
      </c>
      <c r="Z8" s="2">
        <v>3</v>
      </c>
      <c r="AA8" s="2">
        <v>13</v>
      </c>
      <c r="AB8" s="2">
        <v>8</v>
      </c>
      <c r="AC8" s="2">
        <v>0</v>
      </c>
      <c r="AD8" s="2">
        <v>13</v>
      </c>
      <c r="AE8" s="2">
        <v>37</v>
      </c>
      <c r="AF8" s="2">
        <v>6</v>
      </c>
      <c r="AG8" s="2">
        <v>8</v>
      </c>
      <c r="AH8" s="2">
        <v>10</v>
      </c>
    </row>
    <row r="9" spans="1:34">
      <c r="A9" s="109">
        <v>2014</v>
      </c>
      <c r="B9" s="9">
        <v>614</v>
      </c>
      <c r="C9" s="9">
        <v>26</v>
      </c>
      <c r="D9" s="9">
        <v>8</v>
      </c>
      <c r="E9" s="9">
        <v>8</v>
      </c>
      <c r="F9" s="9">
        <v>8</v>
      </c>
      <c r="G9" s="9">
        <v>71</v>
      </c>
      <c r="H9" s="9">
        <v>6</v>
      </c>
      <c r="I9" s="9">
        <v>14</v>
      </c>
      <c r="J9" s="9">
        <v>31</v>
      </c>
      <c r="K9" s="9">
        <v>17</v>
      </c>
      <c r="L9" s="9">
        <v>4</v>
      </c>
      <c r="M9" s="9">
        <v>11</v>
      </c>
      <c r="N9" s="9">
        <v>5</v>
      </c>
      <c r="O9" s="9">
        <v>9</v>
      </c>
      <c r="P9" s="9">
        <v>46</v>
      </c>
      <c r="Q9" s="9">
        <v>114</v>
      </c>
      <c r="R9" s="2">
        <v>17</v>
      </c>
      <c r="S9" s="2">
        <v>17</v>
      </c>
      <c r="T9" s="2">
        <v>7</v>
      </c>
      <c r="U9" s="2">
        <v>2</v>
      </c>
      <c r="V9" s="2">
        <v>1</v>
      </c>
      <c r="W9" s="2">
        <v>15</v>
      </c>
      <c r="X9" s="2">
        <v>33</v>
      </c>
      <c r="Y9" s="2">
        <v>0</v>
      </c>
      <c r="Z9" s="2">
        <v>9</v>
      </c>
      <c r="AA9" s="2">
        <v>30</v>
      </c>
      <c r="AB9" s="2">
        <v>11</v>
      </c>
      <c r="AC9" s="2">
        <v>4</v>
      </c>
      <c r="AD9" s="2">
        <v>11</v>
      </c>
      <c r="AE9" s="2">
        <v>34</v>
      </c>
      <c r="AF9" s="2">
        <v>10</v>
      </c>
      <c r="AG9" s="2">
        <v>19</v>
      </c>
      <c r="AH9" s="2">
        <v>16</v>
      </c>
    </row>
    <row r="10" spans="1:34">
      <c r="A10" s="109">
        <v>2015</v>
      </c>
      <c r="B10" s="9">
        <v>706</v>
      </c>
      <c r="C10" s="9">
        <v>45</v>
      </c>
      <c r="D10" s="9">
        <v>14</v>
      </c>
      <c r="E10" s="9">
        <v>17</v>
      </c>
      <c r="F10" s="9">
        <v>11</v>
      </c>
      <c r="G10" s="9">
        <v>69</v>
      </c>
      <c r="H10" s="9">
        <v>7</v>
      </c>
      <c r="I10" s="9">
        <v>11</v>
      </c>
      <c r="J10" s="9">
        <v>36</v>
      </c>
      <c r="K10" s="9">
        <v>14</v>
      </c>
      <c r="L10" s="9">
        <v>9</v>
      </c>
      <c r="M10" s="9">
        <v>10</v>
      </c>
      <c r="N10" s="9">
        <v>8</v>
      </c>
      <c r="O10" s="9">
        <v>14</v>
      </c>
      <c r="P10" s="9">
        <v>44</v>
      </c>
      <c r="Q10" s="9">
        <v>157</v>
      </c>
      <c r="R10" s="2">
        <v>24</v>
      </c>
      <c r="S10" s="2">
        <v>16</v>
      </c>
      <c r="T10" s="2">
        <v>6</v>
      </c>
      <c r="U10" s="2">
        <v>10</v>
      </c>
      <c r="V10" s="2">
        <v>1</v>
      </c>
      <c r="W10" s="2">
        <v>15</v>
      </c>
      <c r="X10" s="2">
        <v>42</v>
      </c>
      <c r="Y10" s="2">
        <v>1</v>
      </c>
      <c r="Z10" s="2">
        <v>10</v>
      </c>
      <c r="AA10" s="2">
        <v>19</v>
      </c>
      <c r="AB10" s="2">
        <v>13</v>
      </c>
      <c r="AC10" s="2">
        <v>1</v>
      </c>
      <c r="AD10" s="2">
        <v>14</v>
      </c>
      <c r="AE10" s="2">
        <v>31</v>
      </c>
      <c r="AF10" s="2">
        <v>10</v>
      </c>
      <c r="AG10" s="2">
        <v>12</v>
      </c>
      <c r="AH10" s="2">
        <v>15</v>
      </c>
    </row>
    <row r="11" spans="1:34">
      <c r="A11" s="109">
        <v>2016</v>
      </c>
      <c r="B11" s="9">
        <v>868</v>
      </c>
      <c r="C11" s="9">
        <v>46</v>
      </c>
      <c r="D11" s="9">
        <v>12</v>
      </c>
      <c r="E11" s="9">
        <v>13</v>
      </c>
      <c r="F11" s="9">
        <v>10</v>
      </c>
      <c r="G11" s="9">
        <v>90</v>
      </c>
      <c r="H11" s="9">
        <v>12</v>
      </c>
      <c r="I11" s="9">
        <v>17</v>
      </c>
      <c r="J11" s="9">
        <v>38</v>
      </c>
      <c r="K11" s="9">
        <v>29</v>
      </c>
      <c r="L11" s="9">
        <v>7</v>
      </c>
      <c r="M11" s="9">
        <v>11</v>
      </c>
      <c r="N11" s="9">
        <v>5</v>
      </c>
      <c r="O11" s="9">
        <v>30</v>
      </c>
      <c r="P11" s="9">
        <v>45</v>
      </c>
      <c r="Q11" s="9">
        <v>170</v>
      </c>
      <c r="R11" s="2">
        <v>19</v>
      </c>
      <c r="S11" s="2">
        <v>20</v>
      </c>
      <c r="T11" s="2">
        <v>8</v>
      </c>
      <c r="U11" s="2">
        <v>10</v>
      </c>
      <c r="V11" s="2">
        <v>1</v>
      </c>
      <c r="W11" s="2">
        <v>32</v>
      </c>
      <c r="X11" s="2">
        <v>49</v>
      </c>
      <c r="Y11" s="2">
        <v>1</v>
      </c>
      <c r="Z11" s="2">
        <v>11</v>
      </c>
      <c r="AA11" s="2">
        <v>42</v>
      </c>
      <c r="AB11" s="2">
        <v>10</v>
      </c>
      <c r="AC11" s="2">
        <v>1</v>
      </c>
      <c r="AD11" s="2">
        <v>24</v>
      </c>
      <c r="AE11" s="2">
        <v>64</v>
      </c>
      <c r="AF11" s="2">
        <v>9</v>
      </c>
      <c r="AG11" s="2">
        <v>13</v>
      </c>
      <c r="AH11" s="2">
        <v>19</v>
      </c>
    </row>
    <row r="12" spans="1:34">
      <c r="A12" s="109">
        <v>2017</v>
      </c>
      <c r="B12" s="9">
        <v>934</v>
      </c>
      <c r="C12" s="9">
        <v>54</v>
      </c>
      <c r="D12" s="9">
        <v>24</v>
      </c>
      <c r="E12" s="9">
        <v>18</v>
      </c>
      <c r="F12" s="9">
        <v>8</v>
      </c>
      <c r="G12" s="9">
        <v>84</v>
      </c>
      <c r="H12" s="9">
        <v>5</v>
      </c>
      <c r="I12" s="9">
        <v>22</v>
      </c>
      <c r="J12" s="9">
        <v>57</v>
      </c>
      <c r="K12" s="9">
        <v>24</v>
      </c>
      <c r="L12" s="9">
        <v>8</v>
      </c>
      <c r="M12" s="9">
        <v>12</v>
      </c>
      <c r="N12" s="9">
        <v>4</v>
      </c>
      <c r="O12" s="9">
        <v>16</v>
      </c>
      <c r="P12" s="9">
        <v>66</v>
      </c>
      <c r="Q12" s="9">
        <v>192</v>
      </c>
      <c r="R12" s="2">
        <v>24</v>
      </c>
      <c r="S12" s="2">
        <v>23</v>
      </c>
      <c r="T12" s="2">
        <v>19</v>
      </c>
      <c r="U12" s="2">
        <v>7</v>
      </c>
      <c r="V12" s="2">
        <v>3</v>
      </c>
      <c r="W12" s="2">
        <v>25</v>
      </c>
      <c r="X12" s="2">
        <v>53</v>
      </c>
      <c r="Y12" s="2">
        <v>1</v>
      </c>
      <c r="Z12" s="2">
        <v>19</v>
      </c>
      <c r="AA12" s="2">
        <v>38</v>
      </c>
      <c r="AB12" s="2">
        <v>13</v>
      </c>
      <c r="AC12" s="2">
        <v>2</v>
      </c>
      <c r="AD12" s="2">
        <v>12</v>
      </c>
      <c r="AE12" s="2">
        <v>49</v>
      </c>
      <c r="AF12" s="2">
        <v>15</v>
      </c>
      <c r="AG12" s="2">
        <v>15</v>
      </c>
      <c r="AH12" s="2">
        <v>22</v>
      </c>
    </row>
    <row r="13" spans="1:34">
      <c r="A13" s="109">
        <v>2018</v>
      </c>
      <c r="B13" s="9">
        <v>1187</v>
      </c>
      <c r="C13" s="9">
        <v>52</v>
      </c>
      <c r="D13" s="9">
        <v>23</v>
      </c>
      <c r="E13" s="9">
        <v>13</v>
      </c>
      <c r="F13" s="9">
        <v>9</v>
      </c>
      <c r="G13" s="9">
        <v>95</v>
      </c>
      <c r="H13" s="9">
        <v>10</v>
      </c>
      <c r="I13" s="9">
        <v>20</v>
      </c>
      <c r="J13" s="9">
        <v>66</v>
      </c>
      <c r="K13" s="9">
        <v>29</v>
      </c>
      <c r="L13" s="9">
        <v>9</v>
      </c>
      <c r="M13" s="9">
        <v>18</v>
      </c>
      <c r="N13" s="9">
        <v>11</v>
      </c>
      <c r="O13" s="9">
        <v>43</v>
      </c>
      <c r="P13" s="9">
        <v>64</v>
      </c>
      <c r="Q13" s="9">
        <v>280</v>
      </c>
      <c r="R13" s="2">
        <v>36</v>
      </c>
      <c r="S13" s="2">
        <v>24</v>
      </c>
      <c r="T13" s="2">
        <v>14</v>
      </c>
      <c r="U13" s="2">
        <v>17</v>
      </c>
      <c r="V13" s="2">
        <v>2</v>
      </c>
      <c r="W13" s="2">
        <v>38</v>
      </c>
      <c r="X13" s="2">
        <v>72</v>
      </c>
      <c r="Y13" s="2">
        <v>3</v>
      </c>
      <c r="Z13" s="2">
        <v>30</v>
      </c>
      <c r="AA13" s="2">
        <v>50</v>
      </c>
      <c r="AB13" s="2">
        <v>22</v>
      </c>
      <c r="AC13" s="2">
        <v>0</v>
      </c>
      <c r="AD13" s="2">
        <v>15</v>
      </c>
      <c r="AE13" s="2">
        <v>58</v>
      </c>
      <c r="AF13" s="2">
        <v>19</v>
      </c>
      <c r="AG13" s="2">
        <v>20</v>
      </c>
      <c r="AH13" s="2">
        <v>25</v>
      </c>
    </row>
    <row r="14" spans="1:34">
      <c r="A14" s="109">
        <v>2019</v>
      </c>
      <c r="B14" s="9">
        <v>1280</v>
      </c>
      <c r="C14" s="9">
        <v>44</v>
      </c>
      <c r="D14" s="9">
        <v>26</v>
      </c>
      <c r="E14" s="9">
        <v>21</v>
      </c>
      <c r="F14" s="9">
        <v>13</v>
      </c>
      <c r="G14" s="9">
        <v>96</v>
      </c>
      <c r="H14" s="9">
        <v>15</v>
      </c>
      <c r="I14" s="9">
        <v>35</v>
      </c>
      <c r="J14" s="9">
        <v>72</v>
      </c>
      <c r="K14" s="9">
        <v>41</v>
      </c>
      <c r="L14" s="9">
        <v>7</v>
      </c>
      <c r="M14" s="9">
        <v>18</v>
      </c>
      <c r="N14" s="9">
        <v>8</v>
      </c>
      <c r="O14" s="9">
        <v>41</v>
      </c>
      <c r="P14" s="9">
        <v>81</v>
      </c>
      <c r="Q14" s="9">
        <v>279</v>
      </c>
      <c r="R14" s="2">
        <v>26</v>
      </c>
      <c r="S14" s="2">
        <v>33</v>
      </c>
      <c r="T14" s="2">
        <v>18</v>
      </c>
      <c r="U14" s="2">
        <v>12</v>
      </c>
      <c r="V14" s="2">
        <v>0</v>
      </c>
      <c r="W14" s="2">
        <v>41</v>
      </c>
      <c r="X14" s="2">
        <v>95</v>
      </c>
      <c r="Y14" s="2">
        <v>1</v>
      </c>
      <c r="Z14" s="2">
        <v>25</v>
      </c>
      <c r="AA14" s="2">
        <v>45</v>
      </c>
      <c r="AB14" s="2">
        <v>17</v>
      </c>
      <c r="AC14" s="2">
        <v>2</v>
      </c>
      <c r="AD14" s="2">
        <v>26</v>
      </c>
      <c r="AE14" s="2">
        <v>68</v>
      </c>
      <c r="AF14" s="2">
        <v>19</v>
      </c>
      <c r="AG14" s="2">
        <v>32</v>
      </c>
      <c r="AH14" s="2">
        <v>23</v>
      </c>
    </row>
    <row r="15" spans="1:34">
      <c r="A15" s="109">
        <v>2020</v>
      </c>
      <c r="B15" s="9">
        <v>1339</v>
      </c>
      <c r="C15" s="9">
        <v>56</v>
      </c>
      <c r="D15" s="9">
        <v>33</v>
      </c>
      <c r="E15" s="9">
        <v>14</v>
      </c>
      <c r="F15" s="9">
        <v>16</v>
      </c>
      <c r="G15" s="9">
        <v>92</v>
      </c>
      <c r="H15" s="9">
        <v>9</v>
      </c>
      <c r="I15" s="9">
        <v>22</v>
      </c>
      <c r="J15" s="9">
        <v>57</v>
      </c>
      <c r="K15" s="9">
        <v>36</v>
      </c>
      <c r="L15" s="9">
        <v>14</v>
      </c>
      <c r="M15" s="9">
        <v>14</v>
      </c>
      <c r="N15" s="9">
        <v>10</v>
      </c>
      <c r="O15" s="9">
        <v>37</v>
      </c>
      <c r="P15" s="9">
        <v>65</v>
      </c>
      <c r="Q15" s="9">
        <v>291</v>
      </c>
      <c r="R15" s="2">
        <v>33</v>
      </c>
      <c r="S15" s="2">
        <v>33</v>
      </c>
      <c r="T15" s="2">
        <v>21</v>
      </c>
      <c r="U15" s="2">
        <v>10</v>
      </c>
      <c r="V15" s="2">
        <v>3</v>
      </c>
      <c r="W15" s="2">
        <v>39</v>
      </c>
      <c r="X15" s="2">
        <v>94</v>
      </c>
      <c r="Y15" s="2">
        <v>3</v>
      </c>
      <c r="Z15" s="2">
        <v>34</v>
      </c>
      <c r="AA15" s="2">
        <v>67</v>
      </c>
      <c r="AB15" s="2">
        <v>18</v>
      </c>
      <c r="AC15" s="2">
        <v>4</v>
      </c>
      <c r="AD15" s="2">
        <v>31</v>
      </c>
      <c r="AE15" s="2">
        <v>91</v>
      </c>
      <c r="AF15" s="2">
        <v>31</v>
      </c>
      <c r="AG15" s="2">
        <v>29</v>
      </c>
      <c r="AH15" s="2">
        <v>32</v>
      </c>
    </row>
    <row r="16" spans="1:34">
      <c r="A16" s="109">
        <v>2021</v>
      </c>
      <c r="B16" s="9">
        <v>1330</v>
      </c>
      <c r="C16" s="9">
        <v>62</v>
      </c>
      <c r="D16" s="9">
        <v>31</v>
      </c>
      <c r="E16" s="9">
        <v>17</v>
      </c>
      <c r="F16" s="9">
        <v>9</v>
      </c>
      <c r="G16" s="9">
        <v>109</v>
      </c>
      <c r="H16" s="9">
        <v>15</v>
      </c>
      <c r="I16" s="9">
        <v>35</v>
      </c>
      <c r="J16" s="9">
        <v>52</v>
      </c>
      <c r="K16" s="9">
        <v>38</v>
      </c>
      <c r="L16" s="9">
        <v>16</v>
      </c>
      <c r="M16" s="9">
        <v>16</v>
      </c>
      <c r="N16" s="9">
        <v>6</v>
      </c>
      <c r="O16" s="9">
        <v>38</v>
      </c>
      <c r="P16" s="9">
        <v>70</v>
      </c>
      <c r="Q16" s="9">
        <v>311</v>
      </c>
      <c r="R16" s="2">
        <v>35</v>
      </c>
      <c r="S16" s="2">
        <v>16</v>
      </c>
      <c r="T16" s="2">
        <v>23</v>
      </c>
      <c r="U16" s="2">
        <v>17</v>
      </c>
      <c r="V16" s="2">
        <v>3</v>
      </c>
      <c r="W16" s="2">
        <v>39</v>
      </c>
      <c r="X16" s="2">
        <v>80</v>
      </c>
      <c r="Y16" s="2">
        <v>1</v>
      </c>
      <c r="Z16" s="2">
        <v>20</v>
      </c>
      <c r="AA16" s="2">
        <v>50</v>
      </c>
      <c r="AB16" s="2">
        <v>17</v>
      </c>
      <c r="AC16" s="2">
        <v>4</v>
      </c>
      <c r="AD16" s="2">
        <v>23</v>
      </c>
      <c r="AE16" s="2">
        <v>101</v>
      </c>
      <c r="AF16" s="2">
        <v>16</v>
      </c>
      <c r="AG16" s="2">
        <v>28</v>
      </c>
      <c r="AH16" s="2">
        <v>32</v>
      </c>
    </row>
    <row r="17" spans="1:34">
      <c r="A17" s="109">
        <v>2022</v>
      </c>
      <c r="B17" s="9">
        <v>1051</v>
      </c>
      <c r="C17" s="9">
        <v>42</v>
      </c>
      <c r="D17" s="9">
        <v>24</v>
      </c>
      <c r="E17" s="9">
        <v>18</v>
      </c>
      <c r="F17" s="9">
        <v>13</v>
      </c>
      <c r="G17" s="9">
        <v>113</v>
      </c>
      <c r="H17" s="9">
        <v>10</v>
      </c>
      <c r="I17" s="9">
        <v>37</v>
      </c>
      <c r="J17" s="9">
        <v>38</v>
      </c>
      <c r="K17" s="9">
        <v>30</v>
      </c>
      <c r="L17" s="9">
        <v>9</v>
      </c>
      <c r="M17" s="9">
        <v>17</v>
      </c>
      <c r="N17" s="9">
        <v>7</v>
      </c>
      <c r="O17" s="9">
        <v>23</v>
      </c>
      <c r="P17" s="9">
        <v>59</v>
      </c>
      <c r="Q17" s="9">
        <v>196</v>
      </c>
      <c r="R17" s="2">
        <v>42</v>
      </c>
      <c r="S17" s="2">
        <v>29</v>
      </c>
      <c r="T17" s="2">
        <v>4</v>
      </c>
      <c r="U17" s="2">
        <v>9</v>
      </c>
      <c r="V17" s="2">
        <v>1</v>
      </c>
      <c r="W17" s="2">
        <v>37</v>
      </c>
      <c r="X17" s="2">
        <v>65</v>
      </c>
      <c r="Y17" s="2">
        <v>1</v>
      </c>
      <c r="Z17" s="2">
        <v>21</v>
      </c>
      <c r="AA17" s="2">
        <v>39</v>
      </c>
      <c r="AB17" s="2">
        <v>13</v>
      </c>
      <c r="AC17" s="2">
        <v>3</v>
      </c>
      <c r="AD17" s="2">
        <v>15</v>
      </c>
      <c r="AE17" s="2">
        <v>70</v>
      </c>
      <c r="AF17" s="2">
        <v>14</v>
      </c>
      <c r="AG17" s="2">
        <v>20</v>
      </c>
      <c r="AH17" s="2">
        <v>32</v>
      </c>
    </row>
    <row r="18" spans="1:34">
      <c r="A18" s="9"/>
      <c r="B18" s="9"/>
      <c r="C18" s="9"/>
      <c r="D18" s="9"/>
      <c r="E18" s="9"/>
      <c r="F18" s="9"/>
      <c r="G18" s="9"/>
      <c r="H18" s="9"/>
      <c r="I18" s="9"/>
      <c r="J18" s="9"/>
      <c r="K18" s="9"/>
      <c r="L18" s="9"/>
      <c r="M18" s="9"/>
      <c r="N18" s="9"/>
      <c r="O18" s="9"/>
      <c r="P18" s="9"/>
      <c r="Q18" s="9"/>
    </row>
    <row r="19" spans="1:34">
      <c r="A19" s="9" t="s">
        <v>41</v>
      </c>
      <c r="B19" s="9"/>
      <c r="C19" s="9"/>
      <c r="D19" s="9"/>
      <c r="E19" s="9"/>
      <c r="F19" s="9"/>
      <c r="G19" s="9"/>
      <c r="H19" s="9"/>
      <c r="I19" s="9"/>
      <c r="J19" s="9"/>
      <c r="K19" s="9"/>
      <c r="L19" s="9"/>
      <c r="M19" s="9"/>
      <c r="N19" s="9"/>
      <c r="O19" s="9"/>
      <c r="P19" s="9"/>
      <c r="Q19" s="9"/>
    </row>
    <row r="20" spans="1:34" ht="42">
      <c r="A20" s="122" t="s">
        <v>65</v>
      </c>
      <c r="B20" s="110" t="s">
        <v>78</v>
      </c>
      <c r="C20" s="110" t="s">
        <v>150</v>
      </c>
      <c r="D20" s="110" t="s">
        <v>151</v>
      </c>
      <c r="E20" s="110" t="s">
        <v>152</v>
      </c>
      <c r="F20" s="110" t="s">
        <v>153</v>
      </c>
      <c r="G20" s="110" t="s">
        <v>154</v>
      </c>
      <c r="H20" s="110" t="s">
        <v>155</v>
      </c>
      <c r="I20" s="110" t="s">
        <v>106</v>
      </c>
      <c r="J20" s="110" t="s">
        <v>156</v>
      </c>
      <c r="K20" s="110" t="s">
        <v>157</v>
      </c>
      <c r="L20" s="110" t="s">
        <v>158</v>
      </c>
      <c r="M20" s="110" t="s">
        <v>159</v>
      </c>
      <c r="N20" s="110" t="s">
        <v>160</v>
      </c>
      <c r="O20" s="110" t="s">
        <v>161</v>
      </c>
      <c r="P20" s="110" t="s">
        <v>107</v>
      </c>
      <c r="Q20" s="110" t="s">
        <v>162</v>
      </c>
      <c r="R20" s="123" t="s">
        <v>120</v>
      </c>
      <c r="S20" s="123" t="s">
        <v>163</v>
      </c>
      <c r="T20" s="123" t="s">
        <v>164</v>
      </c>
      <c r="U20" s="123" t="s">
        <v>165</v>
      </c>
      <c r="V20" s="123" t="s">
        <v>166</v>
      </c>
      <c r="W20" s="123" t="s">
        <v>167</v>
      </c>
      <c r="X20" s="123" t="s">
        <v>168</v>
      </c>
      <c r="Y20" s="123" t="s">
        <v>169</v>
      </c>
      <c r="Z20" s="123" t="s">
        <v>170</v>
      </c>
      <c r="AA20" s="123" t="s">
        <v>171</v>
      </c>
      <c r="AB20" s="123" t="s">
        <v>172</v>
      </c>
      <c r="AC20" s="123" t="s">
        <v>173</v>
      </c>
      <c r="AD20" s="123" t="s">
        <v>174</v>
      </c>
      <c r="AE20" s="123" t="s">
        <v>175</v>
      </c>
      <c r="AF20" s="123" t="s">
        <v>176</v>
      </c>
      <c r="AG20" s="123" t="s">
        <v>177</v>
      </c>
      <c r="AH20" s="123" t="s">
        <v>178</v>
      </c>
    </row>
    <row r="21" spans="1:34">
      <c r="A21" s="109">
        <v>2010</v>
      </c>
      <c r="B21" s="9">
        <v>122</v>
      </c>
      <c r="C21" s="9">
        <v>8</v>
      </c>
      <c r="D21" s="9">
        <v>3</v>
      </c>
      <c r="E21" s="9">
        <v>4</v>
      </c>
      <c r="F21" s="9">
        <v>0</v>
      </c>
      <c r="G21" s="9">
        <v>12</v>
      </c>
      <c r="H21" s="9">
        <v>0</v>
      </c>
      <c r="I21" s="9">
        <v>1</v>
      </c>
      <c r="J21" s="9">
        <v>8</v>
      </c>
      <c r="K21" s="9">
        <v>4</v>
      </c>
      <c r="L21" s="9">
        <v>0</v>
      </c>
      <c r="M21" s="9">
        <v>1</v>
      </c>
      <c r="N21" s="9">
        <v>1</v>
      </c>
      <c r="O21" s="9">
        <v>2</v>
      </c>
      <c r="P21" s="9">
        <v>10</v>
      </c>
      <c r="Q21" s="9">
        <v>23</v>
      </c>
      <c r="R21" s="2">
        <v>0</v>
      </c>
      <c r="S21" s="2">
        <v>4</v>
      </c>
      <c r="T21" s="2">
        <v>4</v>
      </c>
      <c r="U21" s="2">
        <v>0</v>
      </c>
      <c r="V21" s="2">
        <v>1</v>
      </c>
      <c r="W21" s="2">
        <v>3</v>
      </c>
      <c r="X21" s="2">
        <v>11</v>
      </c>
      <c r="Y21" s="2">
        <v>0</v>
      </c>
      <c r="Z21" s="2">
        <v>1</v>
      </c>
      <c r="AA21" s="2">
        <v>4</v>
      </c>
      <c r="AB21" s="2">
        <v>1</v>
      </c>
      <c r="AC21" s="2">
        <v>0</v>
      </c>
      <c r="AD21" s="2">
        <v>3</v>
      </c>
      <c r="AE21" s="2">
        <v>4</v>
      </c>
      <c r="AF21" s="2">
        <v>2</v>
      </c>
      <c r="AG21" s="2">
        <v>4</v>
      </c>
      <c r="AH21" s="2">
        <v>3</v>
      </c>
    </row>
    <row r="22" spans="1:34">
      <c r="A22" s="109">
        <v>2011</v>
      </c>
      <c r="B22" s="9">
        <v>155</v>
      </c>
      <c r="C22" s="9">
        <v>7</v>
      </c>
      <c r="D22" s="9">
        <v>2</v>
      </c>
      <c r="E22" s="9">
        <v>3</v>
      </c>
      <c r="F22" s="9">
        <v>4</v>
      </c>
      <c r="G22" s="9">
        <v>13</v>
      </c>
      <c r="H22" s="9">
        <v>1</v>
      </c>
      <c r="I22" s="9">
        <v>4</v>
      </c>
      <c r="J22" s="9">
        <v>11</v>
      </c>
      <c r="K22" s="9">
        <v>3</v>
      </c>
      <c r="L22" s="9">
        <v>0</v>
      </c>
      <c r="M22" s="9">
        <v>1</v>
      </c>
      <c r="N22" s="9">
        <v>1</v>
      </c>
      <c r="O22" s="9">
        <v>3</v>
      </c>
      <c r="P22" s="9">
        <v>7</v>
      </c>
      <c r="Q22" s="9">
        <v>33</v>
      </c>
      <c r="R22" s="2">
        <v>3</v>
      </c>
      <c r="S22" s="2">
        <v>4</v>
      </c>
      <c r="T22" s="2">
        <v>3</v>
      </c>
      <c r="U22" s="2">
        <v>0</v>
      </c>
      <c r="V22" s="2">
        <v>0</v>
      </c>
      <c r="W22" s="2">
        <v>3</v>
      </c>
      <c r="X22" s="2">
        <v>11</v>
      </c>
      <c r="Y22" s="2">
        <v>0</v>
      </c>
      <c r="Z22" s="2">
        <v>1</v>
      </c>
      <c r="AA22" s="2">
        <v>7</v>
      </c>
      <c r="AB22" s="2">
        <v>1</v>
      </c>
      <c r="AC22" s="2">
        <v>0</v>
      </c>
      <c r="AD22" s="2">
        <v>7</v>
      </c>
      <c r="AE22" s="2">
        <v>9</v>
      </c>
      <c r="AF22" s="2">
        <v>5</v>
      </c>
      <c r="AG22" s="2">
        <v>4</v>
      </c>
      <c r="AH22" s="2">
        <v>4</v>
      </c>
    </row>
    <row r="23" spans="1:34">
      <c r="A23" s="109">
        <v>2012</v>
      </c>
      <c r="B23" s="9">
        <v>165</v>
      </c>
      <c r="C23" s="9">
        <v>6</v>
      </c>
      <c r="D23" s="9">
        <v>3</v>
      </c>
      <c r="E23" s="9">
        <v>1</v>
      </c>
      <c r="F23" s="9">
        <v>1</v>
      </c>
      <c r="G23" s="9">
        <v>14</v>
      </c>
      <c r="H23" s="9">
        <v>2</v>
      </c>
      <c r="I23" s="9">
        <v>0</v>
      </c>
      <c r="J23" s="9">
        <v>12</v>
      </c>
      <c r="K23" s="9">
        <v>6</v>
      </c>
      <c r="L23" s="9">
        <v>0</v>
      </c>
      <c r="M23" s="9">
        <v>2</v>
      </c>
      <c r="N23" s="9">
        <v>0</v>
      </c>
      <c r="O23" s="9">
        <v>2</v>
      </c>
      <c r="P23" s="9">
        <v>13</v>
      </c>
      <c r="Q23" s="9">
        <v>48</v>
      </c>
      <c r="R23" s="2">
        <v>6</v>
      </c>
      <c r="S23" s="2">
        <v>5</v>
      </c>
      <c r="T23" s="2">
        <v>2</v>
      </c>
      <c r="U23" s="2">
        <v>1</v>
      </c>
      <c r="V23" s="2">
        <v>1</v>
      </c>
      <c r="W23" s="2">
        <v>4</v>
      </c>
      <c r="X23" s="2">
        <v>8</v>
      </c>
      <c r="Y23" s="2">
        <v>0</v>
      </c>
      <c r="Z23" s="2">
        <v>2</v>
      </c>
      <c r="AA23" s="2">
        <v>4</v>
      </c>
      <c r="AB23" s="2">
        <v>2</v>
      </c>
      <c r="AC23" s="2">
        <v>1</v>
      </c>
      <c r="AD23" s="2">
        <v>2</v>
      </c>
      <c r="AE23" s="2">
        <v>4</v>
      </c>
      <c r="AF23" s="2">
        <v>3</v>
      </c>
      <c r="AG23" s="2">
        <v>3</v>
      </c>
      <c r="AH23" s="2">
        <v>7</v>
      </c>
    </row>
    <row r="24" spans="1:34">
      <c r="A24" s="109">
        <v>2013</v>
      </c>
      <c r="B24" s="9">
        <v>134</v>
      </c>
      <c r="C24" s="9">
        <v>7</v>
      </c>
      <c r="D24" s="9">
        <v>7</v>
      </c>
      <c r="E24" s="9">
        <v>4</v>
      </c>
      <c r="F24" s="9">
        <v>3</v>
      </c>
      <c r="G24" s="9">
        <v>15</v>
      </c>
      <c r="H24" s="9">
        <v>2</v>
      </c>
      <c r="I24" s="9">
        <v>2</v>
      </c>
      <c r="J24" s="9">
        <v>7</v>
      </c>
      <c r="K24" s="9">
        <v>2</v>
      </c>
      <c r="L24" s="9">
        <v>1</v>
      </c>
      <c r="M24" s="9">
        <v>3</v>
      </c>
      <c r="N24" s="9">
        <v>1</v>
      </c>
      <c r="O24" s="9">
        <v>1</v>
      </c>
      <c r="P24" s="9">
        <v>8</v>
      </c>
      <c r="Q24" s="9">
        <v>25</v>
      </c>
      <c r="R24" s="2">
        <v>2</v>
      </c>
      <c r="S24" s="2">
        <v>2</v>
      </c>
      <c r="T24" s="2">
        <v>0</v>
      </c>
      <c r="U24" s="2">
        <v>3</v>
      </c>
      <c r="V24" s="2">
        <v>0</v>
      </c>
      <c r="W24" s="2">
        <v>1</v>
      </c>
      <c r="X24" s="2">
        <v>10</v>
      </c>
      <c r="Y24" s="2">
        <v>0</v>
      </c>
      <c r="Z24" s="2">
        <v>1</v>
      </c>
      <c r="AA24" s="2">
        <v>2</v>
      </c>
      <c r="AB24" s="2">
        <v>2</v>
      </c>
      <c r="AC24" s="2">
        <v>0</v>
      </c>
      <c r="AD24" s="2">
        <v>4</v>
      </c>
      <c r="AE24" s="2">
        <v>8</v>
      </c>
      <c r="AF24" s="2">
        <v>3</v>
      </c>
      <c r="AG24" s="2">
        <v>3</v>
      </c>
      <c r="AH24" s="2">
        <v>5</v>
      </c>
    </row>
    <row r="25" spans="1:34">
      <c r="A25" s="109">
        <v>2014</v>
      </c>
      <c r="B25" s="9">
        <v>161</v>
      </c>
      <c r="C25" s="9">
        <v>6</v>
      </c>
      <c r="D25" s="9">
        <v>3</v>
      </c>
      <c r="E25" s="9">
        <v>3</v>
      </c>
      <c r="F25" s="9">
        <v>4</v>
      </c>
      <c r="G25" s="9">
        <v>26</v>
      </c>
      <c r="H25" s="9">
        <v>3</v>
      </c>
      <c r="I25" s="9">
        <v>4</v>
      </c>
      <c r="J25" s="9">
        <v>11</v>
      </c>
      <c r="K25" s="9">
        <v>4</v>
      </c>
      <c r="L25" s="9">
        <v>1</v>
      </c>
      <c r="M25" s="9">
        <v>1</v>
      </c>
      <c r="N25" s="9">
        <v>0</v>
      </c>
      <c r="O25" s="9">
        <v>3</v>
      </c>
      <c r="P25" s="9">
        <v>12</v>
      </c>
      <c r="Q25" s="9">
        <v>25</v>
      </c>
      <c r="R25" s="2">
        <v>4</v>
      </c>
      <c r="S25" s="2">
        <v>6</v>
      </c>
      <c r="T25" s="2">
        <v>2</v>
      </c>
      <c r="U25" s="2">
        <v>1</v>
      </c>
      <c r="V25" s="2">
        <v>0</v>
      </c>
      <c r="W25" s="2">
        <v>4</v>
      </c>
      <c r="X25" s="2">
        <v>7</v>
      </c>
      <c r="Y25" s="2">
        <v>0</v>
      </c>
      <c r="Z25" s="2">
        <v>0</v>
      </c>
      <c r="AA25" s="2">
        <v>5</v>
      </c>
      <c r="AB25" s="2">
        <v>3</v>
      </c>
      <c r="AC25" s="2">
        <v>1</v>
      </c>
      <c r="AD25" s="2">
        <v>3</v>
      </c>
      <c r="AE25" s="2">
        <v>6</v>
      </c>
      <c r="AF25" s="2">
        <v>5</v>
      </c>
      <c r="AG25" s="2">
        <v>4</v>
      </c>
      <c r="AH25" s="2">
        <v>4</v>
      </c>
    </row>
    <row r="26" spans="1:34">
      <c r="A26" s="109">
        <v>2015</v>
      </c>
      <c r="B26" s="9">
        <v>222</v>
      </c>
      <c r="C26" s="9">
        <v>13</v>
      </c>
      <c r="D26" s="9">
        <v>8</v>
      </c>
      <c r="E26" s="9">
        <v>5</v>
      </c>
      <c r="F26" s="9">
        <v>2</v>
      </c>
      <c r="G26" s="9">
        <v>24</v>
      </c>
      <c r="H26" s="9">
        <v>1</v>
      </c>
      <c r="I26" s="9">
        <v>2</v>
      </c>
      <c r="J26" s="9">
        <v>10</v>
      </c>
      <c r="K26" s="9">
        <v>4</v>
      </c>
      <c r="L26" s="9">
        <v>2</v>
      </c>
      <c r="M26" s="9">
        <v>2</v>
      </c>
      <c r="N26" s="9">
        <v>3</v>
      </c>
      <c r="O26" s="9">
        <v>4</v>
      </c>
      <c r="P26" s="9">
        <v>14</v>
      </c>
      <c r="Q26" s="9">
        <v>59</v>
      </c>
      <c r="R26" s="2">
        <v>5</v>
      </c>
      <c r="S26" s="2">
        <v>7</v>
      </c>
      <c r="T26" s="2">
        <v>1</v>
      </c>
      <c r="U26" s="2">
        <v>5</v>
      </c>
      <c r="V26" s="2">
        <v>0</v>
      </c>
      <c r="W26" s="2">
        <v>2</v>
      </c>
      <c r="X26" s="2">
        <v>12</v>
      </c>
      <c r="Y26" s="2">
        <v>0</v>
      </c>
      <c r="Z26" s="2">
        <v>3</v>
      </c>
      <c r="AA26" s="2">
        <v>5</v>
      </c>
      <c r="AB26" s="2">
        <v>3</v>
      </c>
      <c r="AC26" s="2">
        <v>0</v>
      </c>
      <c r="AD26" s="2">
        <v>3</v>
      </c>
      <c r="AE26" s="2">
        <v>9</v>
      </c>
      <c r="AF26" s="2">
        <v>4</v>
      </c>
      <c r="AG26" s="2">
        <v>2</v>
      </c>
      <c r="AH26" s="2">
        <v>8</v>
      </c>
    </row>
    <row r="27" spans="1:34">
      <c r="A27" s="109">
        <v>2016</v>
      </c>
      <c r="B27" s="9">
        <v>275</v>
      </c>
      <c r="C27" s="9">
        <v>21</v>
      </c>
      <c r="D27" s="9">
        <v>5</v>
      </c>
      <c r="E27" s="9">
        <v>4</v>
      </c>
      <c r="F27" s="9">
        <v>2</v>
      </c>
      <c r="G27" s="9">
        <v>19</v>
      </c>
      <c r="H27" s="9">
        <v>2</v>
      </c>
      <c r="I27" s="9">
        <v>7</v>
      </c>
      <c r="J27" s="9">
        <v>11</v>
      </c>
      <c r="K27" s="9">
        <v>10</v>
      </c>
      <c r="L27" s="9">
        <v>2</v>
      </c>
      <c r="M27" s="9">
        <v>4</v>
      </c>
      <c r="N27" s="9">
        <v>1</v>
      </c>
      <c r="O27" s="9">
        <v>9</v>
      </c>
      <c r="P27" s="9">
        <v>17</v>
      </c>
      <c r="Q27" s="9">
        <v>53</v>
      </c>
      <c r="R27" s="2">
        <v>7</v>
      </c>
      <c r="S27" s="2">
        <v>9</v>
      </c>
      <c r="T27" s="2">
        <v>4</v>
      </c>
      <c r="U27" s="2">
        <v>1</v>
      </c>
      <c r="V27" s="2">
        <v>0</v>
      </c>
      <c r="W27" s="2">
        <v>7</v>
      </c>
      <c r="X27" s="2">
        <v>14</v>
      </c>
      <c r="Y27" s="2">
        <v>1</v>
      </c>
      <c r="Z27" s="2">
        <v>5</v>
      </c>
      <c r="AA27" s="2">
        <v>12</v>
      </c>
      <c r="AB27" s="2">
        <v>2</v>
      </c>
      <c r="AC27" s="2">
        <v>0</v>
      </c>
      <c r="AD27" s="2">
        <v>9</v>
      </c>
      <c r="AE27" s="2">
        <v>21</v>
      </c>
      <c r="AF27" s="2">
        <v>2</v>
      </c>
      <c r="AG27" s="2">
        <v>6</v>
      </c>
      <c r="AH27" s="2">
        <v>8</v>
      </c>
    </row>
    <row r="28" spans="1:34">
      <c r="A28" s="109">
        <v>2017</v>
      </c>
      <c r="B28" s="9">
        <v>282</v>
      </c>
      <c r="C28" s="9">
        <v>18</v>
      </c>
      <c r="D28" s="9">
        <v>6</v>
      </c>
      <c r="E28" s="9">
        <v>4</v>
      </c>
      <c r="F28" s="9">
        <v>2</v>
      </c>
      <c r="G28" s="9">
        <v>25</v>
      </c>
      <c r="H28" s="9">
        <v>1</v>
      </c>
      <c r="I28" s="9">
        <v>3</v>
      </c>
      <c r="J28" s="9">
        <v>16</v>
      </c>
      <c r="K28" s="9">
        <v>10</v>
      </c>
      <c r="L28" s="9">
        <v>3</v>
      </c>
      <c r="M28" s="9">
        <v>2</v>
      </c>
      <c r="N28" s="9">
        <v>1</v>
      </c>
      <c r="O28" s="9">
        <v>5</v>
      </c>
      <c r="P28" s="9">
        <v>26</v>
      </c>
      <c r="Q28" s="9">
        <v>56</v>
      </c>
      <c r="R28" s="2">
        <v>6</v>
      </c>
      <c r="S28" s="2">
        <v>9</v>
      </c>
      <c r="T28" s="2">
        <v>5</v>
      </c>
      <c r="U28" s="2">
        <v>1</v>
      </c>
      <c r="V28" s="2">
        <v>0</v>
      </c>
      <c r="W28" s="2">
        <v>9</v>
      </c>
      <c r="X28" s="2">
        <v>18</v>
      </c>
      <c r="Y28" s="2">
        <v>1</v>
      </c>
      <c r="Z28" s="2">
        <v>5</v>
      </c>
      <c r="AA28" s="2">
        <v>11</v>
      </c>
      <c r="AB28" s="2">
        <v>4</v>
      </c>
      <c r="AC28" s="2">
        <v>0</v>
      </c>
      <c r="AD28" s="2">
        <v>4</v>
      </c>
      <c r="AE28" s="2">
        <v>16</v>
      </c>
      <c r="AF28" s="2">
        <v>5</v>
      </c>
      <c r="AG28" s="2">
        <v>6</v>
      </c>
      <c r="AH28" s="2">
        <v>4</v>
      </c>
    </row>
    <row r="29" spans="1:34">
      <c r="A29" s="109">
        <v>2018</v>
      </c>
      <c r="B29" s="9">
        <v>327</v>
      </c>
      <c r="C29" s="9">
        <v>16</v>
      </c>
      <c r="D29" s="9">
        <v>4</v>
      </c>
      <c r="E29" s="9">
        <v>4</v>
      </c>
      <c r="F29" s="9">
        <v>3</v>
      </c>
      <c r="G29" s="9">
        <v>22</v>
      </c>
      <c r="H29" s="9">
        <v>3</v>
      </c>
      <c r="I29" s="9">
        <v>6</v>
      </c>
      <c r="J29" s="9">
        <v>19</v>
      </c>
      <c r="K29" s="9">
        <v>5</v>
      </c>
      <c r="L29" s="9">
        <v>2</v>
      </c>
      <c r="M29" s="9">
        <v>8</v>
      </c>
      <c r="N29" s="9">
        <v>3</v>
      </c>
      <c r="O29" s="9">
        <v>17</v>
      </c>
      <c r="P29" s="9">
        <v>15</v>
      </c>
      <c r="Q29" s="9">
        <v>81</v>
      </c>
      <c r="R29" s="2">
        <v>6</v>
      </c>
      <c r="S29" s="2">
        <v>8</v>
      </c>
      <c r="T29" s="2">
        <v>4</v>
      </c>
      <c r="U29" s="2">
        <v>4</v>
      </c>
      <c r="V29" s="2">
        <v>0</v>
      </c>
      <c r="W29" s="2">
        <v>13</v>
      </c>
      <c r="X29" s="2">
        <v>20</v>
      </c>
      <c r="Y29" s="2">
        <v>0</v>
      </c>
      <c r="Z29" s="2">
        <v>7</v>
      </c>
      <c r="AA29" s="2">
        <v>14</v>
      </c>
      <c r="AB29" s="2">
        <v>8</v>
      </c>
      <c r="AC29" s="2">
        <v>0</v>
      </c>
      <c r="AD29" s="2">
        <v>5</v>
      </c>
      <c r="AE29" s="2">
        <v>13</v>
      </c>
      <c r="AF29" s="2">
        <v>2</v>
      </c>
      <c r="AG29" s="2">
        <v>5</v>
      </c>
      <c r="AH29" s="2">
        <v>10</v>
      </c>
    </row>
    <row r="30" spans="1:34">
      <c r="A30" s="109">
        <v>2019</v>
      </c>
      <c r="B30" s="9">
        <v>393</v>
      </c>
      <c r="C30" s="9">
        <v>13</v>
      </c>
      <c r="D30" s="9">
        <v>10</v>
      </c>
      <c r="E30" s="9">
        <v>6</v>
      </c>
      <c r="F30" s="9">
        <v>3</v>
      </c>
      <c r="G30" s="9">
        <v>29</v>
      </c>
      <c r="H30" s="9">
        <v>9</v>
      </c>
      <c r="I30" s="9">
        <v>9</v>
      </c>
      <c r="J30" s="9">
        <v>26</v>
      </c>
      <c r="K30" s="9">
        <v>19</v>
      </c>
      <c r="L30" s="9">
        <v>1</v>
      </c>
      <c r="M30" s="9">
        <v>7</v>
      </c>
      <c r="N30" s="9">
        <v>2</v>
      </c>
      <c r="O30" s="9">
        <v>7</v>
      </c>
      <c r="P30" s="9">
        <v>29</v>
      </c>
      <c r="Q30" s="9">
        <v>88</v>
      </c>
      <c r="R30" s="2">
        <v>10</v>
      </c>
      <c r="S30" s="2">
        <v>7</v>
      </c>
      <c r="T30" s="2">
        <v>5</v>
      </c>
      <c r="U30" s="2">
        <v>4</v>
      </c>
      <c r="V30" s="2">
        <v>0</v>
      </c>
      <c r="W30" s="2">
        <v>11</v>
      </c>
      <c r="X30" s="2">
        <v>24</v>
      </c>
      <c r="Y30" s="2">
        <v>1</v>
      </c>
      <c r="Z30" s="2">
        <v>5</v>
      </c>
      <c r="AA30" s="2">
        <v>15</v>
      </c>
      <c r="AB30" s="2">
        <v>8</v>
      </c>
      <c r="AC30" s="2">
        <v>0</v>
      </c>
      <c r="AD30" s="2">
        <v>6</v>
      </c>
      <c r="AE30" s="2">
        <v>17</v>
      </c>
      <c r="AF30" s="2">
        <v>5</v>
      </c>
      <c r="AG30" s="2">
        <v>12</v>
      </c>
      <c r="AH30" s="2">
        <v>5</v>
      </c>
    </row>
    <row r="31" spans="1:34">
      <c r="A31" s="109">
        <v>2020</v>
      </c>
      <c r="B31" s="9">
        <v>366</v>
      </c>
      <c r="C31" s="9">
        <v>13</v>
      </c>
      <c r="D31" s="9">
        <v>12</v>
      </c>
      <c r="E31" s="9">
        <v>1</v>
      </c>
      <c r="F31" s="9">
        <v>5</v>
      </c>
      <c r="G31" s="9">
        <v>21</v>
      </c>
      <c r="H31" s="9">
        <v>2</v>
      </c>
      <c r="I31" s="9">
        <v>6</v>
      </c>
      <c r="J31" s="9">
        <v>19</v>
      </c>
      <c r="K31" s="9">
        <v>11</v>
      </c>
      <c r="L31" s="9">
        <v>4</v>
      </c>
      <c r="M31" s="9">
        <v>3</v>
      </c>
      <c r="N31" s="9">
        <v>4</v>
      </c>
      <c r="O31" s="9">
        <v>6</v>
      </c>
      <c r="P31" s="9">
        <v>12</v>
      </c>
      <c r="Q31" s="9">
        <v>80</v>
      </c>
      <c r="R31" s="2">
        <v>11</v>
      </c>
      <c r="S31" s="2">
        <v>5</v>
      </c>
      <c r="T31" s="2">
        <v>3</v>
      </c>
      <c r="U31" s="2">
        <v>2</v>
      </c>
      <c r="V31" s="2">
        <v>1</v>
      </c>
      <c r="W31" s="2">
        <v>6</v>
      </c>
      <c r="X31" s="2">
        <v>30</v>
      </c>
      <c r="Y31" s="2">
        <v>0</v>
      </c>
      <c r="Z31" s="2">
        <v>11</v>
      </c>
      <c r="AA31" s="2">
        <v>20</v>
      </c>
      <c r="AB31" s="2">
        <v>3</v>
      </c>
      <c r="AC31" s="2">
        <v>1</v>
      </c>
      <c r="AD31" s="2">
        <v>12</v>
      </c>
      <c r="AE31" s="2">
        <v>33</v>
      </c>
      <c r="AF31" s="2">
        <v>10</v>
      </c>
      <c r="AG31" s="2">
        <v>10</v>
      </c>
      <c r="AH31" s="2">
        <v>9</v>
      </c>
    </row>
    <row r="32" spans="1:34">
      <c r="A32" s="109">
        <v>2021</v>
      </c>
      <c r="B32" s="9">
        <v>397</v>
      </c>
      <c r="C32" s="9">
        <v>24</v>
      </c>
      <c r="D32" s="9">
        <v>11</v>
      </c>
      <c r="E32" s="9">
        <v>1</v>
      </c>
      <c r="F32" s="9">
        <v>2</v>
      </c>
      <c r="G32" s="9">
        <v>30</v>
      </c>
      <c r="H32" s="9">
        <v>6</v>
      </c>
      <c r="I32" s="9">
        <v>11</v>
      </c>
      <c r="J32" s="9">
        <v>19</v>
      </c>
      <c r="K32" s="9">
        <v>12</v>
      </c>
      <c r="L32" s="9">
        <v>6</v>
      </c>
      <c r="M32" s="9">
        <v>4</v>
      </c>
      <c r="N32" s="9">
        <v>2</v>
      </c>
      <c r="O32" s="9">
        <v>7</v>
      </c>
      <c r="P32" s="9">
        <v>15</v>
      </c>
      <c r="Q32" s="9">
        <v>99</v>
      </c>
      <c r="R32" s="2">
        <v>9</v>
      </c>
      <c r="S32" s="2">
        <v>3</v>
      </c>
      <c r="T32" s="2">
        <v>7</v>
      </c>
      <c r="U32" s="2">
        <v>5</v>
      </c>
      <c r="V32" s="2">
        <v>1</v>
      </c>
      <c r="W32" s="2">
        <v>7</v>
      </c>
      <c r="X32" s="2">
        <v>28</v>
      </c>
      <c r="Y32" s="2" t="s">
        <v>14</v>
      </c>
      <c r="Z32" s="2">
        <v>7</v>
      </c>
      <c r="AA32" s="2">
        <v>17</v>
      </c>
      <c r="AB32" s="2">
        <v>6</v>
      </c>
      <c r="AC32" s="2">
        <v>2</v>
      </c>
      <c r="AD32" s="2">
        <v>6</v>
      </c>
      <c r="AE32" s="2">
        <v>30</v>
      </c>
      <c r="AF32" s="2">
        <v>3</v>
      </c>
      <c r="AG32" s="2">
        <v>8</v>
      </c>
      <c r="AH32" s="2">
        <v>9</v>
      </c>
    </row>
    <row r="33" spans="1:34">
      <c r="A33" s="109">
        <v>2022</v>
      </c>
      <c r="B33" s="9">
        <v>359</v>
      </c>
      <c r="C33" s="9">
        <v>16</v>
      </c>
      <c r="D33" s="9">
        <v>4</v>
      </c>
      <c r="E33" s="9">
        <v>9</v>
      </c>
      <c r="F33" s="9">
        <v>4</v>
      </c>
      <c r="G33" s="9">
        <v>31</v>
      </c>
      <c r="H33" s="9">
        <v>4</v>
      </c>
      <c r="I33" s="9">
        <v>18</v>
      </c>
      <c r="J33" s="9">
        <v>20</v>
      </c>
      <c r="K33" s="9">
        <v>13</v>
      </c>
      <c r="L33" s="9">
        <v>2</v>
      </c>
      <c r="M33" s="9">
        <v>5</v>
      </c>
      <c r="N33" s="9">
        <v>2</v>
      </c>
      <c r="O33" s="9">
        <v>10</v>
      </c>
      <c r="P33" s="9">
        <v>19</v>
      </c>
      <c r="Q33" s="9">
        <v>64</v>
      </c>
      <c r="R33" s="2">
        <v>17</v>
      </c>
      <c r="S33" s="2">
        <v>13</v>
      </c>
      <c r="T33" s="2">
        <v>2</v>
      </c>
      <c r="U33" s="2">
        <v>1</v>
      </c>
      <c r="V33" s="2" t="s">
        <v>14</v>
      </c>
      <c r="W33" s="2">
        <v>10</v>
      </c>
      <c r="X33" s="2">
        <v>26</v>
      </c>
      <c r="Y33" s="2">
        <v>1</v>
      </c>
      <c r="Z33" s="2">
        <v>5</v>
      </c>
      <c r="AA33" s="2">
        <v>8</v>
      </c>
      <c r="AB33" s="2">
        <v>4</v>
      </c>
      <c r="AC33" s="2">
        <v>1</v>
      </c>
      <c r="AD33" s="2">
        <v>7</v>
      </c>
      <c r="AE33" s="2">
        <v>20</v>
      </c>
      <c r="AF33" s="2">
        <v>7</v>
      </c>
      <c r="AG33" s="2">
        <v>6</v>
      </c>
      <c r="AH33" s="2">
        <v>10</v>
      </c>
    </row>
    <row r="35" spans="1:34">
      <c r="A35" s="9" t="s">
        <v>42</v>
      </c>
      <c r="B35" s="9"/>
      <c r="C35" s="9"/>
      <c r="D35" s="9"/>
      <c r="E35" s="9"/>
      <c r="F35" s="9"/>
      <c r="G35" s="9"/>
      <c r="H35" s="9"/>
      <c r="I35" s="9"/>
      <c r="J35" s="9"/>
      <c r="K35" s="9"/>
      <c r="L35" s="9"/>
      <c r="M35" s="9"/>
      <c r="N35" s="9"/>
      <c r="O35" s="9"/>
      <c r="P35" s="9"/>
      <c r="Q35" s="9"/>
    </row>
    <row r="36" spans="1:34" ht="42">
      <c r="A36" s="122" t="s">
        <v>65</v>
      </c>
      <c r="B36" s="110" t="s">
        <v>78</v>
      </c>
      <c r="C36" s="110" t="s">
        <v>150</v>
      </c>
      <c r="D36" s="110" t="s">
        <v>151</v>
      </c>
      <c r="E36" s="110" t="s">
        <v>152</v>
      </c>
      <c r="F36" s="110" t="s">
        <v>153</v>
      </c>
      <c r="G36" s="110" t="s">
        <v>154</v>
      </c>
      <c r="H36" s="110" t="s">
        <v>155</v>
      </c>
      <c r="I36" s="110" t="s">
        <v>106</v>
      </c>
      <c r="J36" s="110" t="s">
        <v>156</v>
      </c>
      <c r="K36" s="110" t="s">
        <v>157</v>
      </c>
      <c r="L36" s="110" t="s">
        <v>158</v>
      </c>
      <c r="M36" s="110" t="s">
        <v>159</v>
      </c>
      <c r="N36" s="110" t="s">
        <v>160</v>
      </c>
      <c r="O36" s="110" t="s">
        <v>161</v>
      </c>
      <c r="P36" s="110" t="s">
        <v>107</v>
      </c>
      <c r="Q36" s="110" t="s">
        <v>162</v>
      </c>
      <c r="R36" s="123" t="s">
        <v>120</v>
      </c>
      <c r="S36" s="123" t="s">
        <v>163</v>
      </c>
      <c r="T36" s="123" t="s">
        <v>164</v>
      </c>
      <c r="U36" s="123" t="s">
        <v>165</v>
      </c>
      <c r="V36" s="123" t="s">
        <v>166</v>
      </c>
      <c r="W36" s="123" t="s">
        <v>167</v>
      </c>
      <c r="X36" s="123" t="s">
        <v>168</v>
      </c>
      <c r="Y36" s="123" t="s">
        <v>169</v>
      </c>
      <c r="Z36" s="123" t="s">
        <v>170</v>
      </c>
      <c r="AA36" s="123" t="s">
        <v>171</v>
      </c>
      <c r="AB36" s="123" t="s">
        <v>172</v>
      </c>
      <c r="AC36" s="123" t="s">
        <v>173</v>
      </c>
      <c r="AD36" s="123" t="s">
        <v>174</v>
      </c>
      <c r="AE36" s="123" t="s">
        <v>175</v>
      </c>
      <c r="AF36" s="123" t="s">
        <v>176</v>
      </c>
      <c r="AG36" s="123" t="s">
        <v>177</v>
      </c>
      <c r="AH36" s="123" t="s">
        <v>178</v>
      </c>
    </row>
    <row r="37" spans="1:34">
      <c r="A37" s="109">
        <v>2010</v>
      </c>
      <c r="B37" s="9">
        <v>363</v>
      </c>
      <c r="C37" s="9">
        <v>23</v>
      </c>
      <c r="D37" s="9">
        <v>7</v>
      </c>
      <c r="E37" s="9">
        <v>5</v>
      </c>
      <c r="F37" s="9">
        <v>4</v>
      </c>
      <c r="G37" s="9">
        <v>35</v>
      </c>
      <c r="H37" s="9">
        <v>1</v>
      </c>
      <c r="I37" s="9">
        <v>5</v>
      </c>
      <c r="J37" s="9">
        <v>14</v>
      </c>
      <c r="K37" s="9">
        <v>7</v>
      </c>
      <c r="L37" s="9">
        <v>6</v>
      </c>
      <c r="M37" s="9">
        <v>6</v>
      </c>
      <c r="N37" s="9">
        <v>3</v>
      </c>
      <c r="O37" s="9">
        <v>8</v>
      </c>
      <c r="P37" s="9">
        <v>25</v>
      </c>
      <c r="Q37" s="9">
        <v>71</v>
      </c>
      <c r="R37" s="2">
        <v>6</v>
      </c>
      <c r="S37" s="2">
        <v>13</v>
      </c>
      <c r="T37" s="2">
        <v>3</v>
      </c>
      <c r="U37" s="2">
        <v>3</v>
      </c>
      <c r="V37" s="2">
        <v>0</v>
      </c>
      <c r="W37" s="2">
        <v>9</v>
      </c>
      <c r="X37" s="2">
        <v>25</v>
      </c>
      <c r="Y37" s="2">
        <v>2</v>
      </c>
      <c r="Z37" s="2">
        <v>2</v>
      </c>
      <c r="AA37" s="2">
        <v>15</v>
      </c>
      <c r="AB37" s="2">
        <v>8</v>
      </c>
      <c r="AC37" s="2">
        <v>2</v>
      </c>
      <c r="AD37" s="2">
        <v>5</v>
      </c>
      <c r="AE37" s="2">
        <v>22</v>
      </c>
      <c r="AF37" s="2">
        <v>5</v>
      </c>
      <c r="AG37" s="2">
        <v>14</v>
      </c>
      <c r="AH37" s="2">
        <v>9</v>
      </c>
    </row>
    <row r="38" spans="1:34">
      <c r="A38" s="109">
        <v>2011</v>
      </c>
      <c r="B38" s="9">
        <v>429</v>
      </c>
      <c r="C38" s="9">
        <v>22</v>
      </c>
      <c r="D38" s="9">
        <v>17</v>
      </c>
      <c r="E38" s="9">
        <v>5</v>
      </c>
      <c r="F38" s="9">
        <v>8</v>
      </c>
      <c r="G38" s="9">
        <v>35</v>
      </c>
      <c r="H38" s="9">
        <v>5</v>
      </c>
      <c r="I38" s="9">
        <v>8</v>
      </c>
      <c r="J38" s="9">
        <v>21</v>
      </c>
      <c r="K38" s="9">
        <v>14</v>
      </c>
      <c r="L38" s="9">
        <v>2</v>
      </c>
      <c r="M38" s="9">
        <v>7</v>
      </c>
      <c r="N38" s="9">
        <v>2</v>
      </c>
      <c r="O38" s="9">
        <v>8</v>
      </c>
      <c r="P38" s="9">
        <v>27</v>
      </c>
      <c r="Q38" s="9">
        <v>84</v>
      </c>
      <c r="R38" s="2">
        <v>18</v>
      </c>
      <c r="S38" s="2">
        <v>16</v>
      </c>
      <c r="T38" s="2">
        <v>1</v>
      </c>
      <c r="U38" s="2">
        <v>10</v>
      </c>
      <c r="V38" s="2">
        <v>1</v>
      </c>
      <c r="W38" s="2">
        <v>13</v>
      </c>
      <c r="X38" s="2">
        <v>16</v>
      </c>
      <c r="Y38" s="2">
        <v>0</v>
      </c>
      <c r="Z38" s="2">
        <v>4</v>
      </c>
      <c r="AA38" s="2">
        <v>17</v>
      </c>
      <c r="AB38" s="2">
        <v>7</v>
      </c>
      <c r="AC38" s="2">
        <v>3</v>
      </c>
      <c r="AD38" s="2">
        <v>7</v>
      </c>
      <c r="AE38" s="2">
        <v>25</v>
      </c>
      <c r="AF38" s="2">
        <v>4</v>
      </c>
      <c r="AG38" s="2">
        <v>13</v>
      </c>
      <c r="AH38" s="2">
        <v>9</v>
      </c>
    </row>
    <row r="39" spans="1:34">
      <c r="A39" s="109">
        <v>2012</v>
      </c>
      <c r="B39" s="9">
        <v>416</v>
      </c>
      <c r="C39" s="9">
        <v>10</v>
      </c>
      <c r="D39" s="9">
        <v>6</v>
      </c>
      <c r="E39" s="9">
        <v>7</v>
      </c>
      <c r="F39" s="9">
        <v>6</v>
      </c>
      <c r="G39" s="9">
        <v>43</v>
      </c>
      <c r="H39" s="9">
        <v>9</v>
      </c>
      <c r="I39" s="9">
        <v>6</v>
      </c>
      <c r="J39" s="9">
        <v>27</v>
      </c>
      <c r="K39" s="9">
        <v>9</v>
      </c>
      <c r="L39" s="9">
        <v>4</v>
      </c>
      <c r="M39" s="9">
        <v>4</v>
      </c>
      <c r="N39" s="9">
        <v>4</v>
      </c>
      <c r="O39" s="9">
        <v>12</v>
      </c>
      <c r="P39" s="9">
        <v>25</v>
      </c>
      <c r="Q39" s="9">
        <v>73</v>
      </c>
      <c r="R39" s="2">
        <v>9</v>
      </c>
      <c r="S39" s="2">
        <v>8</v>
      </c>
      <c r="T39" s="2">
        <v>6</v>
      </c>
      <c r="U39" s="2">
        <v>5</v>
      </c>
      <c r="V39" s="2">
        <v>0</v>
      </c>
      <c r="W39" s="2">
        <v>15</v>
      </c>
      <c r="X39" s="2">
        <v>30</v>
      </c>
      <c r="Y39" s="2">
        <v>1</v>
      </c>
      <c r="Z39" s="2">
        <v>6</v>
      </c>
      <c r="AA39" s="2">
        <v>22</v>
      </c>
      <c r="AB39" s="2">
        <v>5</v>
      </c>
      <c r="AC39" s="2">
        <v>1</v>
      </c>
      <c r="AD39" s="2">
        <v>7</v>
      </c>
      <c r="AE39" s="2">
        <v>25</v>
      </c>
      <c r="AF39" s="2">
        <v>3</v>
      </c>
      <c r="AG39" s="2">
        <v>16</v>
      </c>
      <c r="AH39" s="2">
        <v>12</v>
      </c>
    </row>
    <row r="40" spans="1:34">
      <c r="A40" s="109">
        <v>2013</v>
      </c>
      <c r="B40" s="9">
        <v>393</v>
      </c>
      <c r="C40" s="9">
        <v>17</v>
      </c>
      <c r="D40" s="9">
        <v>14</v>
      </c>
      <c r="E40" s="9">
        <v>6</v>
      </c>
      <c r="F40" s="9">
        <v>2</v>
      </c>
      <c r="G40" s="9">
        <v>49</v>
      </c>
      <c r="H40" s="9">
        <v>5</v>
      </c>
      <c r="I40" s="9">
        <v>7</v>
      </c>
      <c r="J40" s="9">
        <v>17</v>
      </c>
      <c r="K40" s="9">
        <v>10</v>
      </c>
      <c r="L40" s="9">
        <v>0</v>
      </c>
      <c r="M40" s="9">
        <v>5</v>
      </c>
      <c r="N40" s="9">
        <v>2</v>
      </c>
      <c r="O40" s="9">
        <v>10</v>
      </c>
      <c r="P40" s="9">
        <v>31</v>
      </c>
      <c r="Q40" s="9">
        <v>78</v>
      </c>
      <c r="R40" s="2">
        <v>11</v>
      </c>
      <c r="S40" s="2">
        <v>8</v>
      </c>
      <c r="T40" s="2">
        <v>8</v>
      </c>
      <c r="U40" s="2">
        <v>2</v>
      </c>
      <c r="V40" s="2">
        <v>2</v>
      </c>
      <c r="W40" s="2">
        <v>10</v>
      </c>
      <c r="X40" s="2">
        <v>28</v>
      </c>
      <c r="Y40" s="2">
        <v>1</v>
      </c>
      <c r="Z40" s="2">
        <v>2</v>
      </c>
      <c r="AA40" s="2">
        <v>11</v>
      </c>
      <c r="AB40" s="2">
        <v>6</v>
      </c>
      <c r="AC40" s="2">
        <v>0</v>
      </c>
      <c r="AD40" s="2">
        <v>9</v>
      </c>
      <c r="AE40" s="2">
        <v>29</v>
      </c>
      <c r="AF40" s="2">
        <v>3</v>
      </c>
      <c r="AG40" s="2">
        <v>5</v>
      </c>
      <c r="AH40" s="2">
        <v>5</v>
      </c>
    </row>
    <row r="41" spans="1:34">
      <c r="A41" s="109">
        <v>2014</v>
      </c>
      <c r="B41" s="9">
        <v>453</v>
      </c>
      <c r="C41" s="9">
        <v>20</v>
      </c>
      <c r="D41" s="9">
        <v>5</v>
      </c>
      <c r="E41" s="9">
        <v>5</v>
      </c>
      <c r="F41" s="9">
        <v>4</v>
      </c>
      <c r="G41" s="9">
        <v>45</v>
      </c>
      <c r="H41" s="9">
        <v>3</v>
      </c>
      <c r="I41" s="9">
        <v>10</v>
      </c>
      <c r="J41" s="9">
        <v>20</v>
      </c>
      <c r="K41" s="9">
        <v>13</v>
      </c>
      <c r="L41" s="9">
        <v>3</v>
      </c>
      <c r="M41" s="9">
        <v>10</v>
      </c>
      <c r="N41" s="9">
        <v>5</v>
      </c>
      <c r="O41" s="9">
        <v>6</v>
      </c>
      <c r="P41" s="9">
        <v>34</v>
      </c>
      <c r="Q41" s="9">
        <v>89</v>
      </c>
      <c r="R41" s="2">
        <v>13</v>
      </c>
      <c r="S41" s="2">
        <v>11</v>
      </c>
      <c r="T41" s="2">
        <v>5</v>
      </c>
      <c r="U41" s="2">
        <v>1</v>
      </c>
      <c r="V41" s="2">
        <v>1</v>
      </c>
      <c r="W41" s="2">
        <v>11</v>
      </c>
      <c r="X41" s="2">
        <v>26</v>
      </c>
      <c r="Y41" s="2">
        <v>0</v>
      </c>
      <c r="Z41" s="2">
        <v>9</v>
      </c>
      <c r="AA41" s="2">
        <v>25</v>
      </c>
      <c r="AB41" s="2">
        <v>8</v>
      </c>
      <c r="AC41" s="2">
        <v>3</v>
      </c>
      <c r="AD41" s="2">
        <v>8</v>
      </c>
      <c r="AE41" s="2">
        <v>28</v>
      </c>
      <c r="AF41" s="2">
        <v>5</v>
      </c>
      <c r="AG41" s="2">
        <v>15</v>
      </c>
      <c r="AH41" s="2">
        <v>12</v>
      </c>
    </row>
    <row r="42" spans="1:34">
      <c r="A42" s="109">
        <v>2015</v>
      </c>
      <c r="B42" s="9">
        <v>484</v>
      </c>
      <c r="C42" s="9">
        <v>32</v>
      </c>
      <c r="D42" s="9">
        <v>6</v>
      </c>
      <c r="E42" s="9">
        <v>12</v>
      </c>
      <c r="F42" s="9">
        <v>9</v>
      </c>
      <c r="G42" s="9">
        <v>45</v>
      </c>
      <c r="H42" s="9">
        <v>6</v>
      </c>
      <c r="I42" s="9">
        <v>9</v>
      </c>
      <c r="J42" s="9">
        <v>26</v>
      </c>
      <c r="K42" s="9">
        <v>10</v>
      </c>
      <c r="L42" s="9">
        <v>7</v>
      </c>
      <c r="M42" s="9">
        <v>8</v>
      </c>
      <c r="N42" s="9">
        <v>5</v>
      </c>
      <c r="O42" s="9">
        <v>10</v>
      </c>
      <c r="P42" s="9">
        <v>30</v>
      </c>
      <c r="Q42" s="9">
        <v>98</v>
      </c>
      <c r="R42" s="2">
        <v>19</v>
      </c>
      <c r="S42" s="2">
        <v>9</v>
      </c>
      <c r="T42" s="2">
        <v>5</v>
      </c>
      <c r="U42" s="2">
        <v>5</v>
      </c>
      <c r="V42" s="2">
        <v>1</v>
      </c>
      <c r="W42" s="2">
        <v>13</v>
      </c>
      <c r="X42" s="2">
        <v>30</v>
      </c>
      <c r="Y42" s="2">
        <v>1</v>
      </c>
      <c r="Z42" s="2">
        <v>7</v>
      </c>
      <c r="AA42" s="2">
        <v>14</v>
      </c>
      <c r="AB42" s="2">
        <v>10</v>
      </c>
      <c r="AC42" s="2">
        <v>1</v>
      </c>
      <c r="AD42" s="2">
        <v>11</v>
      </c>
      <c r="AE42" s="2">
        <v>22</v>
      </c>
      <c r="AF42" s="2">
        <v>6</v>
      </c>
      <c r="AG42" s="2">
        <v>10</v>
      </c>
      <c r="AH42" s="2">
        <v>7</v>
      </c>
    </row>
    <row r="43" spans="1:34">
      <c r="A43" s="109">
        <v>2016</v>
      </c>
      <c r="B43" s="9">
        <v>593</v>
      </c>
      <c r="C43" s="9">
        <v>25</v>
      </c>
      <c r="D43" s="9">
        <v>7</v>
      </c>
      <c r="E43" s="9">
        <v>9</v>
      </c>
      <c r="F43" s="9">
        <v>8</v>
      </c>
      <c r="G43" s="9">
        <v>71</v>
      </c>
      <c r="H43" s="9">
        <v>10</v>
      </c>
      <c r="I43" s="9">
        <v>10</v>
      </c>
      <c r="J43" s="9">
        <v>27</v>
      </c>
      <c r="K43" s="9">
        <v>19</v>
      </c>
      <c r="L43" s="9">
        <v>5</v>
      </c>
      <c r="M43" s="9">
        <v>7</v>
      </c>
      <c r="N43" s="9">
        <v>4</v>
      </c>
      <c r="O43" s="9">
        <v>21</v>
      </c>
      <c r="P43" s="9">
        <v>28</v>
      </c>
      <c r="Q43" s="9">
        <v>117</v>
      </c>
      <c r="R43" s="2">
        <v>12</v>
      </c>
      <c r="S43" s="2">
        <v>11</v>
      </c>
      <c r="T43" s="2">
        <v>4</v>
      </c>
      <c r="U43" s="2">
        <v>9</v>
      </c>
      <c r="V43" s="2">
        <v>1</v>
      </c>
      <c r="W43" s="2">
        <v>25</v>
      </c>
      <c r="X43" s="2">
        <v>35</v>
      </c>
      <c r="Y43" s="2">
        <v>0</v>
      </c>
      <c r="Z43" s="2">
        <v>6</v>
      </c>
      <c r="AA43" s="2">
        <v>30</v>
      </c>
      <c r="AB43" s="2">
        <v>8</v>
      </c>
      <c r="AC43" s="2">
        <v>1</v>
      </c>
      <c r="AD43" s="2">
        <v>15</v>
      </c>
      <c r="AE43" s="2">
        <v>43</v>
      </c>
      <c r="AF43" s="2">
        <v>7</v>
      </c>
      <c r="AG43" s="2">
        <v>7</v>
      </c>
      <c r="AH43" s="2">
        <v>11</v>
      </c>
    </row>
    <row r="44" spans="1:34">
      <c r="A44" s="109">
        <v>2017</v>
      </c>
      <c r="B44" s="9">
        <v>652</v>
      </c>
      <c r="C44" s="9">
        <v>36</v>
      </c>
      <c r="D44" s="9">
        <v>18</v>
      </c>
      <c r="E44" s="9">
        <v>14</v>
      </c>
      <c r="F44" s="9">
        <v>6</v>
      </c>
      <c r="G44" s="9">
        <v>59</v>
      </c>
      <c r="H44" s="9">
        <v>4</v>
      </c>
      <c r="I44" s="9">
        <v>19</v>
      </c>
      <c r="J44" s="9">
        <v>41</v>
      </c>
      <c r="K44" s="9">
        <v>14</v>
      </c>
      <c r="L44" s="9">
        <v>5</v>
      </c>
      <c r="M44" s="9">
        <v>10</v>
      </c>
      <c r="N44" s="9">
        <v>3</v>
      </c>
      <c r="O44" s="9">
        <v>11</v>
      </c>
      <c r="P44" s="9">
        <v>40</v>
      </c>
      <c r="Q44" s="9">
        <v>136</v>
      </c>
      <c r="R44" s="2">
        <v>18</v>
      </c>
      <c r="S44" s="2">
        <v>14</v>
      </c>
      <c r="T44" s="2">
        <v>14</v>
      </c>
      <c r="U44" s="2">
        <v>6</v>
      </c>
      <c r="V44" s="2">
        <v>3</v>
      </c>
      <c r="W44" s="2">
        <v>16</v>
      </c>
      <c r="X44" s="2">
        <v>35</v>
      </c>
      <c r="Y44" s="2">
        <v>0</v>
      </c>
      <c r="Z44" s="2">
        <v>14</v>
      </c>
      <c r="AA44" s="2">
        <v>27</v>
      </c>
      <c r="AB44" s="2">
        <v>9</v>
      </c>
      <c r="AC44" s="2">
        <v>2</v>
      </c>
      <c r="AD44" s="2">
        <v>8</v>
      </c>
      <c r="AE44" s="2">
        <v>33</v>
      </c>
      <c r="AF44" s="2">
        <v>10</v>
      </c>
      <c r="AG44" s="2">
        <v>9</v>
      </c>
      <c r="AH44" s="2">
        <v>18</v>
      </c>
    </row>
    <row r="45" spans="1:34">
      <c r="A45" s="109">
        <v>2018</v>
      </c>
      <c r="B45" s="9">
        <v>860</v>
      </c>
      <c r="C45" s="9">
        <v>36</v>
      </c>
      <c r="D45" s="9">
        <v>19</v>
      </c>
      <c r="E45" s="9">
        <v>9</v>
      </c>
      <c r="F45" s="9">
        <v>6</v>
      </c>
      <c r="G45" s="9">
        <v>73</v>
      </c>
      <c r="H45" s="9">
        <v>7</v>
      </c>
      <c r="I45" s="9">
        <v>14</v>
      </c>
      <c r="J45" s="9">
        <v>47</v>
      </c>
      <c r="K45" s="9">
        <v>24</v>
      </c>
      <c r="L45" s="9">
        <v>7</v>
      </c>
      <c r="M45" s="9">
        <v>10</v>
      </c>
      <c r="N45" s="9">
        <v>8</v>
      </c>
      <c r="O45" s="9">
        <v>26</v>
      </c>
      <c r="P45" s="9">
        <v>49</v>
      </c>
      <c r="Q45" s="9">
        <v>199</v>
      </c>
      <c r="R45" s="2">
        <v>30</v>
      </c>
      <c r="S45" s="2">
        <v>16</v>
      </c>
      <c r="T45" s="2">
        <v>10</v>
      </c>
      <c r="U45" s="2">
        <v>13</v>
      </c>
      <c r="V45" s="2">
        <v>2</v>
      </c>
      <c r="W45" s="2">
        <v>25</v>
      </c>
      <c r="X45" s="2">
        <v>52</v>
      </c>
      <c r="Y45" s="2">
        <v>3</v>
      </c>
      <c r="Z45" s="2">
        <v>23</v>
      </c>
      <c r="AA45" s="2">
        <v>36</v>
      </c>
      <c r="AB45" s="2">
        <v>14</v>
      </c>
      <c r="AC45" s="2">
        <v>0</v>
      </c>
      <c r="AD45" s="2">
        <v>10</v>
      </c>
      <c r="AE45" s="2">
        <v>45</v>
      </c>
      <c r="AF45" s="2">
        <v>17</v>
      </c>
      <c r="AG45" s="2">
        <v>15</v>
      </c>
      <c r="AH45" s="2">
        <v>15</v>
      </c>
    </row>
    <row r="46" spans="1:34">
      <c r="A46" s="109">
        <v>2019</v>
      </c>
      <c r="B46" s="9">
        <v>887</v>
      </c>
      <c r="C46" s="9">
        <v>31</v>
      </c>
      <c r="D46" s="9">
        <v>16</v>
      </c>
      <c r="E46" s="9">
        <v>15</v>
      </c>
      <c r="F46" s="9">
        <v>10</v>
      </c>
      <c r="G46" s="9">
        <v>67</v>
      </c>
      <c r="H46" s="9">
        <v>6</v>
      </c>
      <c r="I46" s="9">
        <v>26</v>
      </c>
      <c r="J46" s="9">
        <v>46</v>
      </c>
      <c r="K46" s="9">
        <v>22</v>
      </c>
      <c r="L46" s="9">
        <v>6</v>
      </c>
      <c r="M46" s="9">
        <v>11</v>
      </c>
      <c r="N46" s="9">
        <v>6</v>
      </c>
      <c r="O46" s="9">
        <v>34</v>
      </c>
      <c r="P46" s="9">
        <v>52</v>
      </c>
      <c r="Q46" s="9">
        <v>191</v>
      </c>
      <c r="R46" s="2">
        <v>16</v>
      </c>
      <c r="S46" s="2">
        <v>26</v>
      </c>
      <c r="T46" s="2">
        <v>13</v>
      </c>
      <c r="U46" s="2">
        <v>8</v>
      </c>
      <c r="V46" s="2">
        <v>0</v>
      </c>
      <c r="W46" s="2">
        <v>30</v>
      </c>
      <c r="X46" s="2">
        <v>71</v>
      </c>
      <c r="Y46" s="2">
        <v>0</v>
      </c>
      <c r="Z46" s="2">
        <v>20</v>
      </c>
      <c r="AA46" s="2">
        <v>30</v>
      </c>
      <c r="AB46" s="2">
        <v>9</v>
      </c>
      <c r="AC46" s="2">
        <v>2</v>
      </c>
      <c r="AD46" s="2">
        <v>20</v>
      </c>
      <c r="AE46" s="2">
        <v>51</v>
      </c>
      <c r="AF46" s="2">
        <v>14</v>
      </c>
      <c r="AG46" s="2">
        <v>20</v>
      </c>
      <c r="AH46" s="2">
        <v>18</v>
      </c>
    </row>
    <row r="47" spans="1:34">
      <c r="A47" s="109">
        <v>2020</v>
      </c>
      <c r="B47" s="9">
        <v>973</v>
      </c>
      <c r="C47" s="9">
        <v>43</v>
      </c>
      <c r="D47" s="9">
        <v>21</v>
      </c>
      <c r="E47" s="9">
        <v>13</v>
      </c>
      <c r="F47" s="9">
        <v>11</v>
      </c>
      <c r="G47" s="9">
        <v>71</v>
      </c>
      <c r="H47" s="9">
        <v>7</v>
      </c>
      <c r="I47" s="9">
        <v>16</v>
      </c>
      <c r="J47" s="9">
        <v>38</v>
      </c>
      <c r="K47" s="9">
        <v>25</v>
      </c>
      <c r="L47" s="9">
        <v>10</v>
      </c>
      <c r="M47" s="9">
        <v>11</v>
      </c>
      <c r="N47" s="9">
        <v>6</v>
      </c>
      <c r="O47" s="9">
        <v>31</v>
      </c>
      <c r="P47" s="9">
        <v>53</v>
      </c>
      <c r="Q47" s="9">
        <v>211</v>
      </c>
      <c r="R47" s="2">
        <v>22</v>
      </c>
      <c r="S47" s="2">
        <v>28</v>
      </c>
      <c r="T47" s="2">
        <v>18</v>
      </c>
      <c r="U47" s="2">
        <v>8</v>
      </c>
      <c r="V47" s="2">
        <v>2</v>
      </c>
      <c r="W47" s="2">
        <v>33</v>
      </c>
      <c r="X47" s="2">
        <v>64</v>
      </c>
      <c r="Y47" s="2">
        <v>3</v>
      </c>
      <c r="Z47" s="2">
        <v>23</v>
      </c>
      <c r="AA47" s="2">
        <v>47</v>
      </c>
      <c r="AB47" s="2">
        <v>15</v>
      </c>
      <c r="AC47" s="2">
        <v>3</v>
      </c>
      <c r="AD47" s="2">
        <v>19</v>
      </c>
      <c r="AE47" s="2">
        <v>58</v>
      </c>
      <c r="AF47" s="2">
        <v>21</v>
      </c>
      <c r="AG47" s="2">
        <v>19</v>
      </c>
      <c r="AH47" s="2">
        <v>23</v>
      </c>
    </row>
    <row r="48" spans="1:34">
      <c r="A48" s="109">
        <v>2021</v>
      </c>
      <c r="B48" s="9">
        <v>933</v>
      </c>
      <c r="C48" s="9">
        <v>38</v>
      </c>
      <c r="D48" s="9">
        <v>20</v>
      </c>
      <c r="E48" s="9">
        <v>16</v>
      </c>
      <c r="F48" s="9">
        <v>7</v>
      </c>
      <c r="G48" s="9">
        <v>79</v>
      </c>
      <c r="H48" s="9">
        <v>9</v>
      </c>
      <c r="I48" s="9">
        <v>24</v>
      </c>
      <c r="J48" s="9">
        <v>33</v>
      </c>
      <c r="K48" s="9">
        <v>26</v>
      </c>
      <c r="L48" s="9">
        <v>10</v>
      </c>
      <c r="M48" s="9">
        <v>12</v>
      </c>
      <c r="N48" s="9">
        <v>4</v>
      </c>
      <c r="O48" s="9">
        <v>31</v>
      </c>
      <c r="P48" s="9">
        <v>55</v>
      </c>
      <c r="Q48" s="9">
        <v>212</v>
      </c>
      <c r="R48" s="2">
        <v>26</v>
      </c>
      <c r="S48" s="2">
        <v>13</v>
      </c>
      <c r="T48" s="2">
        <v>16</v>
      </c>
      <c r="U48" s="2">
        <v>12</v>
      </c>
      <c r="V48" s="2">
        <v>2</v>
      </c>
      <c r="W48" s="2">
        <v>32</v>
      </c>
      <c r="X48" s="2">
        <v>52</v>
      </c>
      <c r="Y48" s="2">
        <v>1</v>
      </c>
      <c r="Z48" s="2">
        <v>13</v>
      </c>
      <c r="AA48" s="2">
        <v>33</v>
      </c>
      <c r="AB48" s="2">
        <v>11</v>
      </c>
      <c r="AC48" s="2">
        <v>2</v>
      </c>
      <c r="AD48" s="2">
        <v>17</v>
      </c>
      <c r="AE48" s="2">
        <v>71</v>
      </c>
      <c r="AF48" s="2">
        <v>13</v>
      </c>
      <c r="AG48" s="2">
        <v>20</v>
      </c>
      <c r="AH48" s="2">
        <v>23</v>
      </c>
    </row>
    <row r="49" spans="1:34">
      <c r="A49" s="109">
        <v>2022</v>
      </c>
      <c r="B49" s="9">
        <v>692</v>
      </c>
      <c r="C49" s="9">
        <v>26</v>
      </c>
      <c r="D49" s="9">
        <v>20</v>
      </c>
      <c r="E49" s="9">
        <v>9</v>
      </c>
      <c r="F49" s="9">
        <v>9</v>
      </c>
      <c r="G49" s="9">
        <v>82</v>
      </c>
      <c r="H49" s="9">
        <v>6</v>
      </c>
      <c r="I49" s="9">
        <v>19</v>
      </c>
      <c r="J49" s="9">
        <v>18</v>
      </c>
      <c r="K49" s="9">
        <v>17</v>
      </c>
      <c r="L49" s="9">
        <v>7</v>
      </c>
      <c r="M49" s="9">
        <v>12</v>
      </c>
      <c r="N49" s="9">
        <v>5</v>
      </c>
      <c r="O49" s="9">
        <v>13</v>
      </c>
      <c r="P49" s="9">
        <v>40</v>
      </c>
      <c r="Q49" s="9">
        <v>132</v>
      </c>
      <c r="R49" s="2">
        <v>25</v>
      </c>
      <c r="S49" s="2">
        <v>16</v>
      </c>
      <c r="T49" s="2">
        <v>2</v>
      </c>
      <c r="U49" s="2">
        <v>8</v>
      </c>
      <c r="V49" s="2">
        <v>1</v>
      </c>
      <c r="W49" s="2">
        <v>27</v>
      </c>
      <c r="X49" s="2">
        <v>39</v>
      </c>
      <c r="Y49" s="2" t="s">
        <v>14</v>
      </c>
      <c r="Z49" s="2">
        <v>16</v>
      </c>
      <c r="AA49" s="2">
        <v>31</v>
      </c>
      <c r="AB49" s="2">
        <v>9</v>
      </c>
      <c r="AC49" s="2">
        <v>2</v>
      </c>
      <c r="AD49" s="2">
        <v>8</v>
      </c>
      <c r="AE49" s="2">
        <v>50</v>
      </c>
      <c r="AF49" s="2">
        <v>7</v>
      </c>
      <c r="AG49" s="2">
        <v>14</v>
      </c>
      <c r="AH49" s="2">
        <v>22</v>
      </c>
    </row>
    <row r="51" spans="1:34">
      <c r="A51" s="179" t="s">
        <v>39</v>
      </c>
      <c r="B51" s="179"/>
    </row>
  </sheetData>
  <mergeCells count="3">
    <mergeCell ref="A51:B51"/>
    <mergeCell ref="A1:F1"/>
    <mergeCell ref="H1:I1"/>
  </mergeCells>
  <hyperlinks>
    <hyperlink ref="H1" location="Contents!A1" display="back to contents" xr:uid="{89026117-D8BA-4491-B5F6-58E3CFC38A59}"/>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895B-D36C-4613-83DE-BB914EE26213}">
  <dimension ref="A1:I38"/>
  <sheetViews>
    <sheetView workbookViewId="0">
      <selection sqref="A1:F1"/>
    </sheetView>
  </sheetViews>
  <sheetFormatPr defaultColWidth="8.7265625" defaultRowHeight="12.5"/>
  <cols>
    <col min="1" max="1" width="21.453125" style="9" customWidth="1"/>
    <col min="2" max="2" width="12.81640625" style="9" customWidth="1"/>
    <col min="3" max="3" width="10.81640625" style="9" customWidth="1"/>
    <col min="4" max="4" width="8.7265625" style="9"/>
    <col min="5" max="5" width="13.54296875" style="9" customWidth="1"/>
    <col min="6" max="6" width="12.54296875" style="9" customWidth="1"/>
    <col min="7" max="7" width="13.81640625" style="9" customWidth="1"/>
    <col min="8" max="16384" width="8.7265625" style="9"/>
  </cols>
  <sheetData>
    <row r="1" spans="1:9" ht="14.5">
      <c r="A1" s="175" t="s">
        <v>179</v>
      </c>
      <c r="B1" s="175"/>
      <c r="C1" s="175"/>
      <c r="D1" s="175"/>
      <c r="E1" s="175"/>
      <c r="F1" s="175"/>
      <c r="G1" s="153"/>
      <c r="H1" s="189" t="s">
        <v>77</v>
      </c>
      <c r="I1" s="189"/>
    </row>
    <row r="2" spans="1:9">
      <c r="B2" s="124"/>
      <c r="C2" s="124"/>
      <c r="D2" s="124"/>
      <c r="E2" s="124"/>
      <c r="F2" s="124"/>
      <c r="G2" s="124"/>
    </row>
    <row r="3" spans="1:9" s="75" customFormat="1" ht="45.65" customHeight="1">
      <c r="A3" s="33" t="s">
        <v>180</v>
      </c>
      <c r="B3" s="116" t="s">
        <v>7</v>
      </c>
      <c r="C3" s="117" t="s">
        <v>8</v>
      </c>
      <c r="D3" s="117" t="s">
        <v>9</v>
      </c>
      <c r="E3" s="117" t="s">
        <v>10</v>
      </c>
      <c r="F3" s="117" t="s">
        <v>11</v>
      </c>
      <c r="G3" s="117" t="s">
        <v>12</v>
      </c>
      <c r="I3" s="125"/>
    </row>
    <row r="4" spans="1:9">
      <c r="A4" s="9" t="s">
        <v>78</v>
      </c>
      <c r="B4" s="9">
        <v>1051</v>
      </c>
      <c r="C4" s="9">
        <v>32</v>
      </c>
      <c r="D4" s="9">
        <v>936</v>
      </c>
      <c r="E4" s="9">
        <v>72</v>
      </c>
      <c r="F4" s="9">
        <v>2</v>
      </c>
      <c r="G4" s="9">
        <v>9</v>
      </c>
    </row>
    <row r="5" spans="1:9">
      <c r="A5" s="9" t="s">
        <v>150</v>
      </c>
      <c r="B5" s="9">
        <v>42</v>
      </c>
      <c r="C5" s="9">
        <v>1</v>
      </c>
      <c r="D5" s="9">
        <v>40</v>
      </c>
      <c r="E5" s="9">
        <v>1</v>
      </c>
      <c r="F5" s="9">
        <v>0</v>
      </c>
      <c r="G5" s="9">
        <v>0</v>
      </c>
    </row>
    <row r="6" spans="1:9">
      <c r="A6" s="9" t="s">
        <v>151</v>
      </c>
      <c r="B6" s="9">
        <v>24</v>
      </c>
      <c r="C6" s="9">
        <v>0</v>
      </c>
      <c r="D6" s="9">
        <v>23</v>
      </c>
      <c r="E6" s="9">
        <v>0</v>
      </c>
      <c r="F6" s="9">
        <v>0</v>
      </c>
      <c r="G6" s="9">
        <v>1</v>
      </c>
    </row>
    <row r="7" spans="1:9">
      <c r="A7" s="9" t="s">
        <v>152</v>
      </c>
      <c r="B7" s="9">
        <v>18</v>
      </c>
      <c r="C7" s="9">
        <v>1</v>
      </c>
      <c r="D7" s="9">
        <v>14</v>
      </c>
      <c r="E7" s="9">
        <v>3</v>
      </c>
      <c r="F7" s="9">
        <v>0</v>
      </c>
      <c r="G7" s="9">
        <v>0</v>
      </c>
    </row>
    <row r="8" spans="1:9">
      <c r="A8" s="9" t="s">
        <v>153</v>
      </c>
      <c r="B8" s="9">
        <v>13</v>
      </c>
      <c r="C8" s="9">
        <v>1</v>
      </c>
      <c r="D8" s="9">
        <v>12</v>
      </c>
      <c r="E8" s="9">
        <v>0</v>
      </c>
      <c r="F8" s="9">
        <v>0</v>
      </c>
      <c r="G8" s="9">
        <v>0</v>
      </c>
    </row>
    <row r="9" spans="1:9">
      <c r="A9" s="9" t="s">
        <v>154</v>
      </c>
      <c r="B9" s="9">
        <v>113</v>
      </c>
      <c r="C9" s="9">
        <v>6</v>
      </c>
      <c r="D9" s="9">
        <v>97</v>
      </c>
      <c r="E9" s="9">
        <v>9</v>
      </c>
      <c r="F9" s="9">
        <v>0</v>
      </c>
      <c r="G9" s="9">
        <v>1</v>
      </c>
    </row>
    <row r="10" spans="1:9">
      <c r="A10" s="9" t="s">
        <v>155</v>
      </c>
      <c r="B10" s="9">
        <v>10</v>
      </c>
      <c r="C10" s="9">
        <v>0</v>
      </c>
      <c r="D10" s="9">
        <v>10</v>
      </c>
      <c r="E10" s="9">
        <v>0</v>
      </c>
      <c r="F10" s="9">
        <v>0</v>
      </c>
      <c r="G10" s="9">
        <v>0</v>
      </c>
    </row>
    <row r="11" spans="1:9">
      <c r="A11" s="9" t="s">
        <v>106</v>
      </c>
      <c r="B11" s="9">
        <v>37</v>
      </c>
      <c r="C11" s="9">
        <v>0</v>
      </c>
      <c r="D11" s="9">
        <v>33</v>
      </c>
      <c r="E11" s="9">
        <v>2</v>
      </c>
      <c r="F11" s="9">
        <v>0</v>
      </c>
      <c r="G11" s="9">
        <v>2</v>
      </c>
    </row>
    <row r="12" spans="1:9">
      <c r="A12" s="9" t="s">
        <v>156</v>
      </c>
      <c r="B12" s="9">
        <v>38</v>
      </c>
      <c r="C12" s="9">
        <v>0</v>
      </c>
      <c r="D12" s="9">
        <v>33</v>
      </c>
      <c r="E12" s="9">
        <v>5</v>
      </c>
      <c r="F12" s="9">
        <v>0</v>
      </c>
      <c r="G12" s="9">
        <v>0</v>
      </c>
    </row>
    <row r="13" spans="1:9">
      <c r="A13" s="9" t="s">
        <v>157</v>
      </c>
      <c r="B13" s="9">
        <v>30</v>
      </c>
      <c r="C13" s="9">
        <v>0</v>
      </c>
      <c r="D13" s="9">
        <v>29</v>
      </c>
      <c r="E13" s="9">
        <v>1</v>
      </c>
      <c r="F13" s="9">
        <v>0</v>
      </c>
      <c r="G13" s="9">
        <v>0</v>
      </c>
    </row>
    <row r="14" spans="1:9">
      <c r="A14" s="9" t="s">
        <v>158</v>
      </c>
      <c r="B14" s="9">
        <v>9</v>
      </c>
      <c r="C14" s="9">
        <v>0</v>
      </c>
      <c r="D14" s="9">
        <v>8</v>
      </c>
      <c r="E14" s="9">
        <v>1</v>
      </c>
      <c r="F14" s="9">
        <v>0</v>
      </c>
      <c r="G14" s="9">
        <v>0</v>
      </c>
    </row>
    <row r="15" spans="1:9">
      <c r="A15" s="9" t="s">
        <v>159</v>
      </c>
      <c r="B15" s="9">
        <v>17</v>
      </c>
      <c r="C15" s="9">
        <v>0</v>
      </c>
      <c r="D15" s="9">
        <v>15</v>
      </c>
      <c r="E15" s="9">
        <v>1</v>
      </c>
      <c r="F15" s="9">
        <v>1</v>
      </c>
      <c r="G15" s="9">
        <v>0</v>
      </c>
    </row>
    <row r="16" spans="1:9">
      <c r="A16" s="9" t="s">
        <v>160</v>
      </c>
      <c r="B16" s="9">
        <v>7</v>
      </c>
      <c r="C16" s="9">
        <v>0</v>
      </c>
      <c r="D16" s="9">
        <v>7</v>
      </c>
      <c r="E16" s="9">
        <v>0</v>
      </c>
      <c r="F16" s="9">
        <v>0</v>
      </c>
      <c r="G16" s="9">
        <v>0</v>
      </c>
    </row>
    <row r="17" spans="1:7">
      <c r="A17" s="9" t="s">
        <v>161</v>
      </c>
      <c r="B17" s="9">
        <v>23</v>
      </c>
      <c r="C17" s="9">
        <v>2</v>
      </c>
      <c r="D17" s="9">
        <v>20</v>
      </c>
      <c r="E17" s="9">
        <v>0</v>
      </c>
      <c r="F17" s="9">
        <v>0</v>
      </c>
      <c r="G17" s="9">
        <v>1</v>
      </c>
    </row>
    <row r="18" spans="1:7">
      <c r="A18" s="9" t="s">
        <v>107</v>
      </c>
      <c r="B18" s="9">
        <v>59</v>
      </c>
      <c r="C18" s="9">
        <v>2</v>
      </c>
      <c r="D18" s="9">
        <v>49</v>
      </c>
      <c r="E18" s="9">
        <v>7</v>
      </c>
      <c r="F18" s="9">
        <v>0</v>
      </c>
      <c r="G18" s="9">
        <v>1</v>
      </c>
    </row>
    <row r="19" spans="1:7">
      <c r="A19" s="9" t="s">
        <v>162</v>
      </c>
      <c r="B19" s="9">
        <v>196</v>
      </c>
      <c r="C19" s="9">
        <v>6</v>
      </c>
      <c r="D19" s="9">
        <v>181</v>
      </c>
      <c r="E19" s="9">
        <v>7</v>
      </c>
      <c r="F19" s="9">
        <v>1</v>
      </c>
      <c r="G19" s="9">
        <v>1</v>
      </c>
    </row>
    <row r="20" spans="1:7">
      <c r="A20" s="9" t="s">
        <v>120</v>
      </c>
      <c r="B20" s="9">
        <v>42</v>
      </c>
      <c r="C20" s="9">
        <v>0</v>
      </c>
      <c r="D20" s="9">
        <v>34</v>
      </c>
      <c r="E20" s="9">
        <v>7</v>
      </c>
      <c r="F20" s="9">
        <v>0</v>
      </c>
      <c r="G20" s="9">
        <v>1</v>
      </c>
    </row>
    <row r="21" spans="1:7">
      <c r="A21" s="9" t="s">
        <v>163</v>
      </c>
      <c r="B21" s="9">
        <v>29</v>
      </c>
      <c r="C21" s="9">
        <v>1</v>
      </c>
      <c r="D21" s="9">
        <v>26</v>
      </c>
      <c r="E21" s="9">
        <v>2</v>
      </c>
      <c r="F21" s="9">
        <v>0</v>
      </c>
      <c r="G21" s="9">
        <v>0</v>
      </c>
    </row>
    <row r="22" spans="1:7">
      <c r="A22" s="9" t="s">
        <v>164</v>
      </c>
      <c r="B22" s="9">
        <v>4</v>
      </c>
      <c r="C22" s="9">
        <v>0</v>
      </c>
      <c r="D22" s="9">
        <v>4</v>
      </c>
      <c r="E22" s="9">
        <v>0</v>
      </c>
      <c r="F22" s="9">
        <v>0</v>
      </c>
      <c r="G22" s="9">
        <v>0</v>
      </c>
    </row>
    <row r="23" spans="1:7">
      <c r="A23" s="9" t="s">
        <v>165</v>
      </c>
      <c r="B23" s="9">
        <v>9</v>
      </c>
      <c r="C23" s="9">
        <v>0</v>
      </c>
      <c r="D23" s="9">
        <v>4</v>
      </c>
      <c r="E23" s="9">
        <v>5</v>
      </c>
      <c r="F23" s="9">
        <v>0</v>
      </c>
      <c r="G23" s="9">
        <v>0</v>
      </c>
    </row>
    <row r="24" spans="1:7">
      <c r="A24" s="9" t="s">
        <v>166</v>
      </c>
      <c r="B24" s="9">
        <v>1</v>
      </c>
      <c r="C24" s="9">
        <v>0</v>
      </c>
      <c r="D24" s="9">
        <v>1</v>
      </c>
      <c r="E24" s="9">
        <v>0</v>
      </c>
      <c r="F24" s="9">
        <v>0</v>
      </c>
      <c r="G24" s="9">
        <v>0</v>
      </c>
    </row>
    <row r="25" spans="1:7">
      <c r="A25" s="9" t="s">
        <v>167</v>
      </c>
      <c r="B25" s="9">
        <v>37</v>
      </c>
      <c r="C25" s="9">
        <v>1</v>
      </c>
      <c r="D25" s="9">
        <v>33</v>
      </c>
      <c r="E25" s="9">
        <v>3</v>
      </c>
      <c r="F25" s="9">
        <v>0</v>
      </c>
      <c r="G25" s="9">
        <v>0</v>
      </c>
    </row>
    <row r="26" spans="1:7">
      <c r="A26" s="9" t="s">
        <v>168</v>
      </c>
      <c r="B26" s="9">
        <v>65</v>
      </c>
      <c r="C26" s="9">
        <v>2</v>
      </c>
      <c r="D26" s="9">
        <v>62</v>
      </c>
      <c r="E26" s="9">
        <v>1</v>
      </c>
      <c r="F26" s="9">
        <v>0</v>
      </c>
      <c r="G26" s="9">
        <v>0</v>
      </c>
    </row>
    <row r="27" spans="1:7">
      <c r="A27" s="9" t="s">
        <v>169</v>
      </c>
      <c r="B27" s="9">
        <v>1</v>
      </c>
      <c r="C27" s="9">
        <v>0</v>
      </c>
      <c r="D27" s="9">
        <v>0</v>
      </c>
      <c r="E27" s="9">
        <v>1</v>
      </c>
      <c r="F27" s="9">
        <v>0</v>
      </c>
      <c r="G27" s="9">
        <v>0</v>
      </c>
    </row>
    <row r="28" spans="1:7">
      <c r="A28" s="9" t="s">
        <v>170</v>
      </c>
      <c r="B28" s="9">
        <v>21</v>
      </c>
      <c r="C28" s="9">
        <v>0</v>
      </c>
      <c r="D28" s="9">
        <v>15</v>
      </c>
      <c r="E28" s="9">
        <v>6</v>
      </c>
      <c r="F28" s="9">
        <v>0</v>
      </c>
      <c r="G28" s="9">
        <v>0</v>
      </c>
    </row>
    <row r="29" spans="1:7">
      <c r="A29" s="9" t="s">
        <v>171</v>
      </c>
      <c r="B29" s="9">
        <v>39</v>
      </c>
      <c r="C29" s="9">
        <v>1</v>
      </c>
      <c r="D29" s="9">
        <v>36</v>
      </c>
      <c r="E29" s="9">
        <v>1</v>
      </c>
      <c r="F29" s="9">
        <v>0</v>
      </c>
      <c r="G29" s="9">
        <v>1</v>
      </c>
    </row>
    <row r="30" spans="1:7">
      <c r="A30" s="9" t="s">
        <v>172</v>
      </c>
      <c r="B30" s="9">
        <v>13</v>
      </c>
      <c r="C30" s="9">
        <v>1</v>
      </c>
      <c r="D30" s="9">
        <v>11</v>
      </c>
      <c r="E30" s="9">
        <v>1</v>
      </c>
      <c r="F30" s="9">
        <v>0</v>
      </c>
      <c r="G30" s="9">
        <v>0</v>
      </c>
    </row>
    <row r="31" spans="1:7">
      <c r="A31" s="9" t="s">
        <v>173</v>
      </c>
      <c r="B31" s="9">
        <v>3</v>
      </c>
      <c r="C31" s="9">
        <v>1</v>
      </c>
      <c r="D31" s="9">
        <v>2</v>
      </c>
      <c r="E31" s="9">
        <v>0</v>
      </c>
      <c r="F31" s="9">
        <v>0</v>
      </c>
      <c r="G31" s="9">
        <v>0</v>
      </c>
    </row>
    <row r="32" spans="1:7">
      <c r="A32" s="9" t="s">
        <v>174</v>
      </c>
      <c r="B32" s="9">
        <v>15</v>
      </c>
      <c r="C32" s="9">
        <v>0</v>
      </c>
      <c r="D32" s="9">
        <v>15</v>
      </c>
      <c r="E32" s="9">
        <v>0</v>
      </c>
      <c r="F32" s="9">
        <v>0</v>
      </c>
      <c r="G32" s="9">
        <v>0</v>
      </c>
    </row>
    <row r="33" spans="1:7">
      <c r="A33" s="9" t="s">
        <v>175</v>
      </c>
      <c r="B33" s="9">
        <v>70</v>
      </c>
      <c r="C33" s="9">
        <v>3</v>
      </c>
      <c r="D33" s="9">
        <v>63</v>
      </c>
      <c r="E33" s="9">
        <v>4</v>
      </c>
      <c r="F33" s="9">
        <v>0</v>
      </c>
      <c r="G33" s="9">
        <v>0</v>
      </c>
    </row>
    <row r="34" spans="1:7">
      <c r="A34" s="9" t="s">
        <v>176</v>
      </c>
      <c r="B34" s="9">
        <v>14</v>
      </c>
      <c r="C34" s="9">
        <v>0</v>
      </c>
      <c r="D34" s="9">
        <v>13</v>
      </c>
      <c r="E34" s="9">
        <v>1</v>
      </c>
      <c r="F34" s="9">
        <v>0</v>
      </c>
      <c r="G34" s="9">
        <v>0</v>
      </c>
    </row>
    <row r="35" spans="1:7">
      <c r="A35" s="9" t="s">
        <v>177</v>
      </c>
      <c r="B35" s="9">
        <v>20</v>
      </c>
      <c r="C35" s="9">
        <v>1</v>
      </c>
      <c r="D35" s="9">
        <v>19</v>
      </c>
      <c r="E35" s="9">
        <v>0</v>
      </c>
      <c r="F35" s="9">
        <v>0</v>
      </c>
      <c r="G35" s="9">
        <v>0</v>
      </c>
    </row>
    <row r="36" spans="1:7">
      <c r="A36" s="9" t="s">
        <v>178</v>
      </c>
      <c r="B36" s="9">
        <v>32</v>
      </c>
      <c r="C36" s="9">
        <v>2</v>
      </c>
      <c r="D36" s="9">
        <v>27</v>
      </c>
      <c r="E36" s="9">
        <v>3</v>
      </c>
      <c r="F36" s="9">
        <v>0</v>
      </c>
      <c r="G36" s="9">
        <v>0</v>
      </c>
    </row>
    <row r="38" spans="1:7">
      <c r="A38" s="179" t="s">
        <v>39</v>
      </c>
      <c r="B38" s="179"/>
    </row>
  </sheetData>
  <mergeCells count="3">
    <mergeCell ref="A38:B38"/>
    <mergeCell ref="A1:F1"/>
    <mergeCell ref="H1:I1"/>
  </mergeCells>
  <hyperlinks>
    <hyperlink ref="H1" location="Contents!A1" display="back to contents" xr:uid="{66B6CE0E-0D6E-419F-9B29-D0691EDF39A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59AE9-A3B3-4BBF-99F7-43C8363CCC18}">
  <dimension ref="A1:R44"/>
  <sheetViews>
    <sheetView workbookViewId="0">
      <selection sqref="A1:G1"/>
    </sheetView>
  </sheetViews>
  <sheetFormatPr defaultColWidth="8.7265625" defaultRowHeight="12.5"/>
  <cols>
    <col min="1" max="1" width="22.453125" style="9" customWidth="1"/>
    <col min="2" max="3" width="8.7265625" style="9"/>
    <col min="4" max="4" width="12.54296875" style="9" customWidth="1"/>
    <col min="5" max="5" width="11.453125" style="9" customWidth="1"/>
    <col min="6" max="6" width="12.81640625" style="9" customWidth="1"/>
    <col min="7" max="7" width="14.453125" style="9" customWidth="1"/>
    <col min="8" max="8" width="13.81640625" style="9" customWidth="1"/>
    <col min="9" max="10" width="14.1796875" style="9" customWidth="1"/>
    <col min="11" max="11" width="11.1796875" style="9" customWidth="1"/>
    <col min="12" max="12" width="15.1796875" style="9" customWidth="1"/>
    <col min="13" max="13" width="10.81640625" style="9" customWidth="1"/>
    <col min="14" max="14" width="15.1796875" style="9" customWidth="1"/>
    <col min="15" max="15" width="8.7265625" style="9"/>
    <col min="16" max="16" width="12.1796875" style="9" customWidth="1"/>
    <col min="17" max="17" width="13.54296875" style="9" customWidth="1"/>
    <col min="18" max="16384" width="8.7265625" style="9"/>
  </cols>
  <sheetData>
    <row r="1" spans="1:18" ht="17">
      <c r="A1" s="217" t="s">
        <v>327</v>
      </c>
      <c r="B1" s="217"/>
      <c r="C1" s="217"/>
      <c r="D1" s="217"/>
      <c r="E1" s="217"/>
      <c r="F1" s="217"/>
      <c r="G1" s="217"/>
      <c r="H1" s="153"/>
      <c r="I1" s="189" t="s">
        <v>77</v>
      </c>
      <c r="J1" s="189"/>
    </row>
    <row r="3" spans="1:18" s="75" customFormat="1" ht="52">
      <c r="A3" s="33" t="s">
        <v>180</v>
      </c>
      <c r="B3" s="33" t="s">
        <v>7</v>
      </c>
      <c r="C3" s="33" t="s">
        <v>25</v>
      </c>
      <c r="D3" s="49" t="s">
        <v>211</v>
      </c>
      <c r="E3" s="33" t="s">
        <v>26</v>
      </c>
      <c r="F3" s="33" t="s">
        <v>27</v>
      </c>
      <c r="G3" s="33" t="s">
        <v>28</v>
      </c>
      <c r="H3" s="33" t="s">
        <v>29</v>
      </c>
      <c r="I3" s="33" t="s">
        <v>23</v>
      </c>
      <c r="J3" s="33" t="s">
        <v>223</v>
      </c>
      <c r="K3" s="49" t="s">
        <v>213</v>
      </c>
      <c r="L3" s="33" t="s">
        <v>24</v>
      </c>
      <c r="M3" s="49" t="s">
        <v>214</v>
      </c>
      <c r="N3" s="49" t="s">
        <v>18</v>
      </c>
      <c r="O3" s="49" t="s">
        <v>19</v>
      </c>
      <c r="P3" s="34" t="s">
        <v>20</v>
      </c>
      <c r="Q3" s="34" t="s">
        <v>21</v>
      </c>
      <c r="R3" s="34" t="s">
        <v>22</v>
      </c>
    </row>
    <row r="4" spans="1:18">
      <c r="A4" s="9" t="s">
        <v>78</v>
      </c>
      <c r="B4" s="9">
        <v>1051</v>
      </c>
      <c r="C4" s="119">
        <v>867</v>
      </c>
      <c r="D4" s="119">
        <v>419</v>
      </c>
      <c r="E4" s="119">
        <v>474</v>
      </c>
      <c r="F4" s="119">
        <v>67</v>
      </c>
      <c r="G4" s="119">
        <v>53</v>
      </c>
      <c r="H4" s="119">
        <v>96</v>
      </c>
      <c r="I4" s="119">
        <v>601</v>
      </c>
      <c r="J4" s="119">
        <v>190</v>
      </c>
      <c r="K4" s="119">
        <v>161</v>
      </c>
      <c r="L4" s="119">
        <v>505</v>
      </c>
      <c r="M4" s="119">
        <v>382</v>
      </c>
      <c r="N4" s="119">
        <v>367</v>
      </c>
      <c r="O4" s="119">
        <v>371</v>
      </c>
      <c r="P4" s="119">
        <v>22</v>
      </c>
      <c r="Q4" s="119">
        <v>28</v>
      </c>
      <c r="R4" s="119">
        <v>117</v>
      </c>
    </row>
    <row r="5" spans="1:18">
      <c r="A5" s="9" t="s">
        <v>150</v>
      </c>
      <c r="B5" s="9">
        <v>42</v>
      </c>
      <c r="C5" s="119">
        <v>29</v>
      </c>
      <c r="D5" s="119">
        <v>17</v>
      </c>
      <c r="E5" s="119">
        <v>18</v>
      </c>
      <c r="F5" s="119">
        <v>0</v>
      </c>
      <c r="G5" s="119">
        <v>2</v>
      </c>
      <c r="H5" s="119">
        <v>4</v>
      </c>
      <c r="I5" s="119">
        <v>17</v>
      </c>
      <c r="J5" s="119">
        <v>12</v>
      </c>
      <c r="K5" s="119">
        <v>11</v>
      </c>
      <c r="L5" s="119">
        <v>8</v>
      </c>
      <c r="M5" s="119">
        <v>5</v>
      </c>
      <c r="N5" s="119">
        <v>2</v>
      </c>
      <c r="O5" s="119">
        <v>23</v>
      </c>
      <c r="P5" s="119">
        <v>0</v>
      </c>
      <c r="Q5" s="119">
        <v>1</v>
      </c>
      <c r="R5" s="119">
        <v>5</v>
      </c>
    </row>
    <row r="6" spans="1:18">
      <c r="A6" s="9" t="s">
        <v>151</v>
      </c>
      <c r="B6" s="9">
        <v>24</v>
      </c>
      <c r="C6" s="119">
        <v>21</v>
      </c>
      <c r="D6" s="119">
        <v>12</v>
      </c>
      <c r="E6" s="119">
        <v>9</v>
      </c>
      <c r="F6" s="119">
        <v>2</v>
      </c>
      <c r="G6" s="119">
        <v>0</v>
      </c>
      <c r="H6" s="119">
        <v>2</v>
      </c>
      <c r="I6" s="119">
        <v>12</v>
      </c>
      <c r="J6" s="119">
        <v>10</v>
      </c>
      <c r="K6" s="119">
        <v>8</v>
      </c>
      <c r="L6" s="119">
        <v>4</v>
      </c>
      <c r="M6" s="119">
        <v>3</v>
      </c>
      <c r="N6" s="119">
        <v>2</v>
      </c>
      <c r="O6" s="119">
        <v>13</v>
      </c>
      <c r="P6" s="119">
        <v>0</v>
      </c>
      <c r="Q6" s="119">
        <v>0</v>
      </c>
      <c r="R6" s="119">
        <v>6</v>
      </c>
    </row>
    <row r="7" spans="1:18">
      <c r="A7" s="9" t="s">
        <v>152</v>
      </c>
      <c r="B7" s="9">
        <v>18</v>
      </c>
      <c r="C7" s="119">
        <v>14</v>
      </c>
      <c r="D7" s="119">
        <v>6</v>
      </c>
      <c r="E7" s="119">
        <v>9</v>
      </c>
      <c r="F7" s="119">
        <v>0</v>
      </c>
      <c r="G7" s="119">
        <v>2</v>
      </c>
      <c r="H7" s="119">
        <v>0</v>
      </c>
      <c r="I7" s="119">
        <v>11</v>
      </c>
      <c r="J7" s="119">
        <v>7</v>
      </c>
      <c r="K7" s="119">
        <v>5</v>
      </c>
      <c r="L7" s="119">
        <v>6</v>
      </c>
      <c r="M7" s="119">
        <v>5</v>
      </c>
      <c r="N7" s="119">
        <v>7</v>
      </c>
      <c r="O7" s="119">
        <v>9</v>
      </c>
      <c r="P7" s="119">
        <v>1</v>
      </c>
      <c r="Q7" s="119">
        <v>1</v>
      </c>
      <c r="R7" s="119">
        <v>3</v>
      </c>
    </row>
    <row r="8" spans="1:18">
      <c r="A8" s="9" t="s">
        <v>153</v>
      </c>
      <c r="B8" s="9">
        <v>13</v>
      </c>
      <c r="C8" s="119">
        <v>7</v>
      </c>
      <c r="D8" s="119">
        <v>4</v>
      </c>
      <c r="E8" s="119">
        <v>5</v>
      </c>
      <c r="F8" s="119">
        <v>0</v>
      </c>
      <c r="G8" s="119">
        <v>0</v>
      </c>
      <c r="H8" s="119">
        <v>1</v>
      </c>
      <c r="I8" s="119">
        <v>5</v>
      </c>
      <c r="J8" s="119">
        <v>1</v>
      </c>
      <c r="K8" s="119">
        <v>1</v>
      </c>
      <c r="L8" s="119">
        <v>5</v>
      </c>
      <c r="M8" s="119">
        <v>4</v>
      </c>
      <c r="N8" s="119">
        <v>3</v>
      </c>
      <c r="O8" s="119">
        <v>5</v>
      </c>
      <c r="P8" s="119">
        <v>2</v>
      </c>
      <c r="Q8" s="119">
        <v>1</v>
      </c>
      <c r="R8" s="119">
        <v>2</v>
      </c>
    </row>
    <row r="9" spans="1:18">
      <c r="A9" s="9" t="s">
        <v>154</v>
      </c>
      <c r="B9" s="9">
        <v>113</v>
      </c>
      <c r="C9" s="119">
        <v>100</v>
      </c>
      <c r="D9" s="119">
        <v>46</v>
      </c>
      <c r="E9" s="119">
        <v>56</v>
      </c>
      <c r="F9" s="119">
        <v>7</v>
      </c>
      <c r="G9" s="119">
        <v>9</v>
      </c>
      <c r="H9" s="119">
        <v>12</v>
      </c>
      <c r="I9" s="119">
        <v>73</v>
      </c>
      <c r="J9" s="119">
        <v>43</v>
      </c>
      <c r="K9" s="119">
        <v>39</v>
      </c>
      <c r="L9" s="119">
        <v>50</v>
      </c>
      <c r="M9" s="119">
        <v>33</v>
      </c>
      <c r="N9" s="119">
        <v>59</v>
      </c>
      <c r="O9" s="119">
        <v>44</v>
      </c>
      <c r="P9" s="119">
        <v>2</v>
      </c>
      <c r="Q9" s="119">
        <v>3</v>
      </c>
      <c r="R9" s="119">
        <v>11</v>
      </c>
    </row>
    <row r="10" spans="1:18">
      <c r="A10" s="9" t="s">
        <v>155</v>
      </c>
      <c r="B10" s="9">
        <v>10</v>
      </c>
      <c r="C10" s="119">
        <v>10</v>
      </c>
      <c r="D10" s="119">
        <v>6</v>
      </c>
      <c r="E10" s="119">
        <v>5</v>
      </c>
      <c r="F10" s="119">
        <v>0</v>
      </c>
      <c r="G10" s="119">
        <v>1</v>
      </c>
      <c r="H10" s="119">
        <v>2</v>
      </c>
      <c r="I10" s="119">
        <v>9</v>
      </c>
      <c r="J10" s="119">
        <v>2</v>
      </c>
      <c r="K10" s="119">
        <v>2</v>
      </c>
      <c r="L10" s="119">
        <v>9</v>
      </c>
      <c r="M10" s="119">
        <v>7</v>
      </c>
      <c r="N10" s="119">
        <v>8</v>
      </c>
      <c r="O10" s="119">
        <v>5</v>
      </c>
      <c r="P10" s="119">
        <v>0</v>
      </c>
      <c r="Q10" s="119">
        <v>0</v>
      </c>
      <c r="R10" s="119">
        <v>0</v>
      </c>
    </row>
    <row r="11" spans="1:18">
      <c r="A11" s="9" t="s">
        <v>106</v>
      </c>
      <c r="B11" s="9">
        <v>37</v>
      </c>
      <c r="C11" s="119">
        <v>34</v>
      </c>
      <c r="D11" s="119">
        <v>18</v>
      </c>
      <c r="E11" s="119">
        <v>21</v>
      </c>
      <c r="F11" s="119">
        <v>4</v>
      </c>
      <c r="G11" s="119">
        <v>2</v>
      </c>
      <c r="H11" s="119">
        <v>0</v>
      </c>
      <c r="I11" s="119">
        <v>20</v>
      </c>
      <c r="J11" s="119">
        <v>3</v>
      </c>
      <c r="K11" s="119">
        <v>1</v>
      </c>
      <c r="L11" s="119">
        <v>19</v>
      </c>
      <c r="M11" s="119">
        <v>6</v>
      </c>
      <c r="N11" s="119">
        <v>20</v>
      </c>
      <c r="O11" s="119">
        <v>12</v>
      </c>
      <c r="P11" s="119">
        <v>1</v>
      </c>
      <c r="Q11" s="119">
        <v>1</v>
      </c>
      <c r="R11" s="119">
        <v>2</v>
      </c>
    </row>
    <row r="12" spans="1:18">
      <c r="A12" s="9" t="s">
        <v>156</v>
      </c>
      <c r="B12" s="9">
        <v>38</v>
      </c>
      <c r="C12" s="119">
        <v>35</v>
      </c>
      <c r="D12" s="119">
        <v>16</v>
      </c>
      <c r="E12" s="119">
        <v>22</v>
      </c>
      <c r="F12" s="119">
        <v>1</v>
      </c>
      <c r="G12" s="119">
        <v>2</v>
      </c>
      <c r="H12" s="119">
        <v>1</v>
      </c>
      <c r="I12" s="119">
        <v>30</v>
      </c>
      <c r="J12" s="119">
        <v>6</v>
      </c>
      <c r="K12" s="119">
        <v>5</v>
      </c>
      <c r="L12" s="119">
        <v>27</v>
      </c>
      <c r="M12" s="119">
        <v>25</v>
      </c>
      <c r="N12" s="119">
        <v>20</v>
      </c>
      <c r="O12" s="119">
        <v>14</v>
      </c>
      <c r="P12" s="119">
        <v>0</v>
      </c>
      <c r="Q12" s="119">
        <v>1</v>
      </c>
      <c r="R12" s="119">
        <v>5</v>
      </c>
    </row>
    <row r="13" spans="1:18">
      <c r="A13" s="9" t="s">
        <v>157</v>
      </c>
      <c r="B13" s="9">
        <v>30</v>
      </c>
      <c r="C13" s="119">
        <v>26</v>
      </c>
      <c r="D13" s="119">
        <v>15</v>
      </c>
      <c r="E13" s="119">
        <v>18</v>
      </c>
      <c r="F13" s="119">
        <v>2</v>
      </c>
      <c r="G13" s="119">
        <v>0</v>
      </c>
      <c r="H13" s="119">
        <v>4</v>
      </c>
      <c r="I13" s="119">
        <v>21</v>
      </c>
      <c r="J13" s="119">
        <v>1</v>
      </c>
      <c r="K13" s="119">
        <v>1</v>
      </c>
      <c r="L13" s="119">
        <v>21</v>
      </c>
      <c r="M13" s="119">
        <v>17</v>
      </c>
      <c r="N13" s="119">
        <v>8</v>
      </c>
      <c r="O13" s="119">
        <v>9</v>
      </c>
      <c r="P13" s="119">
        <v>2</v>
      </c>
      <c r="Q13" s="119">
        <v>0</v>
      </c>
      <c r="R13" s="119">
        <v>2</v>
      </c>
    </row>
    <row r="14" spans="1:18">
      <c r="A14" s="9" t="s">
        <v>158</v>
      </c>
      <c r="B14" s="9">
        <v>9</v>
      </c>
      <c r="C14" s="9">
        <v>8</v>
      </c>
      <c r="D14" s="9">
        <v>4</v>
      </c>
      <c r="E14" s="9">
        <v>5</v>
      </c>
      <c r="F14" s="9">
        <v>1</v>
      </c>
      <c r="G14" s="9">
        <v>0</v>
      </c>
      <c r="H14" s="9">
        <v>2</v>
      </c>
      <c r="I14" s="9">
        <v>6</v>
      </c>
      <c r="J14" s="9">
        <v>1</v>
      </c>
      <c r="K14" s="9">
        <v>1</v>
      </c>
      <c r="L14" s="9">
        <v>6</v>
      </c>
      <c r="M14" s="9">
        <v>4</v>
      </c>
      <c r="N14" s="9">
        <v>3</v>
      </c>
      <c r="O14" s="9">
        <v>3</v>
      </c>
      <c r="P14" s="9">
        <v>0</v>
      </c>
      <c r="Q14" s="9">
        <v>0</v>
      </c>
      <c r="R14" s="9">
        <v>1</v>
      </c>
    </row>
    <row r="15" spans="1:18">
      <c r="A15" s="9" t="s">
        <v>159</v>
      </c>
      <c r="B15" s="9">
        <v>17</v>
      </c>
      <c r="C15" s="9">
        <v>14</v>
      </c>
      <c r="D15" s="9">
        <v>5</v>
      </c>
      <c r="E15" s="9">
        <v>8</v>
      </c>
      <c r="F15" s="9">
        <v>1</v>
      </c>
      <c r="G15" s="9">
        <v>0</v>
      </c>
      <c r="H15" s="9">
        <v>4</v>
      </c>
      <c r="I15" s="9">
        <v>11</v>
      </c>
      <c r="J15" s="9">
        <v>8</v>
      </c>
      <c r="K15" s="9">
        <v>7</v>
      </c>
      <c r="L15" s="9">
        <v>5</v>
      </c>
      <c r="M15" s="9">
        <v>2</v>
      </c>
      <c r="N15" s="9">
        <v>9</v>
      </c>
      <c r="O15" s="9">
        <v>6</v>
      </c>
      <c r="P15" s="9">
        <v>1</v>
      </c>
      <c r="Q15" s="9">
        <v>1</v>
      </c>
      <c r="R15" s="9">
        <v>1</v>
      </c>
    </row>
    <row r="16" spans="1:18">
      <c r="A16" s="9" t="s">
        <v>160</v>
      </c>
      <c r="B16" s="9">
        <v>7</v>
      </c>
      <c r="C16" s="9">
        <v>7</v>
      </c>
      <c r="D16" s="9">
        <v>1</v>
      </c>
      <c r="E16" s="9">
        <v>4</v>
      </c>
      <c r="F16" s="9">
        <v>2</v>
      </c>
      <c r="G16" s="9">
        <v>0</v>
      </c>
      <c r="H16" s="9">
        <v>1</v>
      </c>
      <c r="I16" s="9">
        <v>4</v>
      </c>
      <c r="J16" s="9">
        <v>0</v>
      </c>
      <c r="K16" s="9">
        <v>0</v>
      </c>
      <c r="L16" s="9">
        <v>4</v>
      </c>
      <c r="M16" s="9">
        <v>4</v>
      </c>
      <c r="N16" s="9">
        <v>3</v>
      </c>
      <c r="O16" s="9">
        <v>2</v>
      </c>
      <c r="P16" s="9">
        <v>0</v>
      </c>
      <c r="Q16" s="9">
        <v>0</v>
      </c>
      <c r="R16" s="9">
        <v>0</v>
      </c>
    </row>
    <row r="17" spans="1:18">
      <c r="A17" s="9" t="s">
        <v>161</v>
      </c>
      <c r="B17" s="9">
        <v>23</v>
      </c>
      <c r="C17" s="9">
        <v>18</v>
      </c>
      <c r="D17" s="9">
        <v>6</v>
      </c>
      <c r="E17" s="9">
        <v>11</v>
      </c>
      <c r="F17" s="9">
        <v>1</v>
      </c>
      <c r="G17" s="9">
        <v>2</v>
      </c>
      <c r="H17" s="9">
        <v>2</v>
      </c>
      <c r="I17" s="9">
        <v>16</v>
      </c>
      <c r="J17" s="9">
        <v>7</v>
      </c>
      <c r="K17" s="9">
        <v>7</v>
      </c>
      <c r="L17" s="9">
        <v>15</v>
      </c>
      <c r="M17" s="9">
        <v>13</v>
      </c>
      <c r="N17" s="9">
        <v>13</v>
      </c>
      <c r="O17" s="9">
        <v>9</v>
      </c>
      <c r="P17" s="9">
        <v>1</v>
      </c>
      <c r="Q17" s="9">
        <v>1</v>
      </c>
      <c r="R17" s="9">
        <v>1</v>
      </c>
    </row>
    <row r="18" spans="1:18">
      <c r="A18" s="9" t="s">
        <v>107</v>
      </c>
      <c r="B18" s="9">
        <v>59</v>
      </c>
      <c r="C18" s="9">
        <v>48</v>
      </c>
      <c r="D18" s="9">
        <v>26</v>
      </c>
      <c r="E18" s="9">
        <v>28</v>
      </c>
      <c r="F18" s="9">
        <v>3</v>
      </c>
      <c r="G18" s="9">
        <v>4</v>
      </c>
      <c r="H18" s="9">
        <v>6</v>
      </c>
      <c r="I18" s="9">
        <v>33</v>
      </c>
      <c r="J18" s="9">
        <v>14</v>
      </c>
      <c r="K18" s="9">
        <v>13</v>
      </c>
      <c r="L18" s="9">
        <v>27</v>
      </c>
      <c r="M18" s="9">
        <v>18</v>
      </c>
      <c r="N18" s="9">
        <v>21</v>
      </c>
      <c r="O18" s="9">
        <v>24</v>
      </c>
      <c r="P18" s="9">
        <v>1</v>
      </c>
      <c r="Q18" s="9">
        <v>3</v>
      </c>
      <c r="R18" s="9">
        <v>9</v>
      </c>
    </row>
    <row r="19" spans="1:18">
      <c r="A19" s="9" t="s">
        <v>162</v>
      </c>
      <c r="B19" s="9">
        <v>196</v>
      </c>
      <c r="C19" s="9">
        <v>159</v>
      </c>
      <c r="D19" s="9">
        <v>82</v>
      </c>
      <c r="E19" s="9">
        <v>91</v>
      </c>
      <c r="F19" s="9">
        <v>9</v>
      </c>
      <c r="G19" s="9">
        <v>5</v>
      </c>
      <c r="H19" s="9">
        <v>16</v>
      </c>
      <c r="I19" s="9">
        <v>108</v>
      </c>
      <c r="J19" s="9">
        <v>10</v>
      </c>
      <c r="K19" s="9">
        <v>6</v>
      </c>
      <c r="L19" s="9">
        <v>105</v>
      </c>
      <c r="M19" s="9">
        <v>87</v>
      </c>
      <c r="N19" s="9">
        <v>63</v>
      </c>
      <c r="O19" s="9">
        <v>58</v>
      </c>
      <c r="P19" s="9">
        <v>2</v>
      </c>
      <c r="Q19" s="9">
        <v>4</v>
      </c>
      <c r="R19" s="9">
        <v>19</v>
      </c>
    </row>
    <row r="20" spans="1:18">
      <c r="A20" s="9" t="s">
        <v>120</v>
      </c>
      <c r="B20" s="9">
        <v>42</v>
      </c>
      <c r="C20" s="9">
        <v>31</v>
      </c>
      <c r="D20" s="9">
        <v>14</v>
      </c>
      <c r="E20" s="9">
        <v>12</v>
      </c>
      <c r="F20" s="9">
        <v>0</v>
      </c>
      <c r="G20" s="9">
        <v>3</v>
      </c>
      <c r="H20" s="9">
        <v>8</v>
      </c>
      <c r="I20" s="9">
        <v>17</v>
      </c>
      <c r="J20" s="9">
        <v>12</v>
      </c>
      <c r="K20" s="9">
        <v>11</v>
      </c>
      <c r="L20" s="9">
        <v>8</v>
      </c>
      <c r="M20" s="9">
        <v>2</v>
      </c>
      <c r="N20" s="9">
        <v>5</v>
      </c>
      <c r="O20" s="9">
        <v>14</v>
      </c>
      <c r="P20" s="9">
        <v>2</v>
      </c>
      <c r="Q20" s="9">
        <v>3</v>
      </c>
      <c r="R20" s="9">
        <v>2</v>
      </c>
    </row>
    <row r="21" spans="1:18">
      <c r="A21" s="9" t="s">
        <v>163</v>
      </c>
      <c r="B21" s="9">
        <v>29</v>
      </c>
      <c r="C21" s="9">
        <v>22</v>
      </c>
      <c r="D21" s="9">
        <v>7</v>
      </c>
      <c r="E21" s="9">
        <v>10</v>
      </c>
      <c r="F21" s="9">
        <v>3</v>
      </c>
      <c r="G21" s="9">
        <v>1</v>
      </c>
      <c r="H21" s="9">
        <v>1</v>
      </c>
      <c r="I21" s="9">
        <v>15</v>
      </c>
      <c r="J21" s="9">
        <v>4</v>
      </c>
      <c r="K21" s="9">
        <v>4</v>
      </c>
      <c r="L21" s="9">
        <v>13</v>
      </c>
      <c r="M21" s="9">
        <v>10</v>
      </c>
      <c r="N21" s="9">
        <v>8</v>
      </c>
      <c r="O21" s="9">
        <v>11</v>
      </c>
      <c r="P21" s="9">
        <v>2</v>
      </c>
      <c r="Q21" s="9">
        <v>0</v>
      </c>
      <c r="R21" s="9">
        <v>2</v>
      </c>
    </row>
    <row r="22" spans="1:18">
      <c r="A22" s="9" t="s">
        <v>164</v>
      </c>
      <c r="B22" s="9">
        <v>4</v>
      </c>
      <c r="C22" s="9">
        <v>4</v>
      </c>
      <c r="D22" s="9">
        <v>2</v>
      </c>
      <c r="E22" s="9">
        <v>3</v>
      </c>
      <c r="F22" s="9">
        <v>0</v>
      </c>
      <c r="G22" s="9">
        <v>1</v>
      </c>
      <c r="H22" s="9">
        <v>0</v>
      </c>
      <c r="I22" s="9">
        <v>4</v>
      </c>
      <c r="J22" s="9">
        <v>4</v>
      </c>
      <c r="K22" s="9">
        <v>4</v>
      </c>
      <c r="L22" s="9">
        <v>3</v>
      </c>
      <c r="M22" s="9">
        <v>1</v>
      </c>
      <c r="N22" s="9">
        <v>3</v>
      </c>
      <c r="O22" s="9">
        <v>4</v>
      </c>
      <c r="P22" s="9">
        <v>0</v>
      </c>
      <c r="Q22" s="9">
        <v>0</v>
      </c>
      <c r="R22" s="9">
        <v>1</v>
      </c>
    </row>
    <row r="23" spans="1:18">
      <c r="A23" s="9" t="s">
        <v>165</v>
      </c>
      <c r="B23" s="9">
        <v>9</v>
      </c>
      <c r="C23" s="9">
        <v>8</v>
      </c>
      <c r="D23" s="9">
        <v>5</v>
      </c>
      <c r="E23" s="9">
        <v>4</v>
      </c>
      <c r="F23" s="9">
        <v>0</v>
      </c>
      <c r="G23" s="9">
        <v>2</v>
      </c>
      <c r="H23" s="9">
        <v>2</v>
      </c>
      <c r="I23" s="9">
        <v>2</v>
      </c>
      <c r="J23" s="9">
        <v>2</v>
      </c>
      <c r="K23" s="9">
        <v>2</v>
      </c>
      <c r="L23" s="9">
        <v>2</v>
      </c>
      <c r="M23" s="9">
        <v>0</v>
      </c>
      <c r="N23" s="9">
        <v>0</v>
      </c>
      <c r="O23" s="9">
        <v>2</v>
      </c>
      <c r="P23" s="9">
        <v>0</v>
      </c>
      <c r="Q23" s="9">
        <v>0</v>
      </c>
      <c r="R23" s="9">
        <v>1</v>
      </c>
    </row>
    <row r="24" spans="1:18">
      <c r="A24" s="9" t="s">
        <v>166</v>
      </c>
      <c r="B24" s="9">
        <v>1</v>
      </c>
      <c r="C24" s="9">
        <v>1</v>
      </c>
      <c r="D24" s="9">
        <v>0</v>
      </c>
      <c r="E24" s="9">
        <v>0</v>
      </c>
      <c r="F24" s="9">
        <v>0</v>
      </c>
      <c r="G24" s="9">
        <v>0</v>
      </c>
      <c r="H24" s="9">
        <v>1</v>
      </c>
      <c r="I24" s="9">
        <v>0</v>
      </c>
      <c r="J24" s="9">
        <v>0</v>
      </c>
      <c r="K24" s="9">
        <v>0</v>
      </c>
      <c r="L24" s="9">
        <v>0</v>
      </c>
      <c r="M24" s="9">
        <v>0</v>
      </c>
      <c r="N24" s="9">
        <v>0</v>
      </c>
      <c r="O24" s="9">
        <v>0</v>
      </c>
      <c r="P24" s="9">
        <v>0</v>
      </c>
      <c r="Q24" s="9">
        <v>0</v>
      </c>
      <c r="R24" s="9">
        <v>0</v>
      </c>
    </row>
    <row r="25" spans="1:18">
      <c r="A25" s="9" t="s">
        <v>167</v>
      </c>
      <c r="B25" s="9">
        <v>37</v>
      </c>
      <c r="C25" s="9">
        <v>33</v>
      </c>
      <c r="D25" s="9">
        <v>17</v>
      </c>
      <c r="E25" s="9">
        <v>16</v>
      </c>
      <c r="F25" s="9">
        <v>3</v>
      </c>
      <c r="G25" s="9">
        <v>2</v>
      </c>
      <c r="H25" s="9">
        <v>2</v>
      </c>
      <c r="I25" s="9">
        <v>23</v>
      </c>
      <c r="J25" s="9">
        <v>2</v>
      </c>
      <c r="K25" s="9">
        <v>1</v>
      </c>
      <c r="L25" s="9">
        <v>22</v>
      </c>
      <c r="M25" s="9">
        <v>17</v>
      </c>
      <c r="N25" s="9">
        <v>12</v>
      </c>
      <c r="O25" s="9">
        <v>8</v>
      </c>
      <c r="P25" s="9">
        <v>0</v>
      </c>
      <c r="Q25" s="9">
        <v>1</v>
      </c>
      <c r="R25" s="9">
        <v>3</v>
      </c>
    </row>
    <row r="26" spans="1:18">
      <c r="A26" s="9" t="s">
        <v>168</v>
      </c>
      <c r="B26" s="9">
        <v>65</v>
      </c>
      <c r="C26" s="9">
        <v>48</v>
      </c>
      <c r="D26" s="9">
        <v>26</v>
      </c>
      <c r="E26" s="9">
        <v>15</v>
      </c>
      <c r="F26" s="9">
        <v>9</v>
      </c>
      <c r="G26" s="9">
        <v>2</v>
      </c>
      <c r="H26" s="9">
        <v>4</v>
      </c>
      <c r="I26" s="9">
        <v>32</v>
      </c>
      <c r="J26" s="9">
        <v>6</v>
      </c>
      <c r="K26" s="9">
        <v>2</v>
      </c>
      <c r="L26" s="9">
        <v>28</v>
      </c>
      <c r="M26" s="9">
        <v>24</v>
      </c>
      <c r="N26" s="9">
        <v>18</v>
      </c>
      <c r="O26" s="9">
        <v>23</v>
      </c>
      <c r="P26" s="9">
        <v>2</v>
      </c>
      <c r="Q26" s="9">
        <v>1</v>
      </c>
      <c r="R26" s="9">
        <v>13</v>
      </c>
    </row>
    <row r="27" spans="1:18">
      <c r="A27" s="9" t="s">
        <v>169</v>
      </c>
      <c r="B27" s="9">
        <v>1</v>
      </c>
      <c r="C27" s="9">
        <v>1</v>
      </c>
      <c r="D27" s="9">
        <v>0</v>
      </c>
      <c r="E27" s="9">
        <v>0</v>
      </c>
      <c r="F27" s="9">
        <v>0</v>
      </c>
      <c r="G27" s="9">
        <v>0</v>
      </c>
      <c r="H27" s="9">
        <v>0</v>
      </c>
      <c r="I27" s="9">
        <v>0</v>
      </c>
      <c r="J27" s="9">
        <v>0</v>
      </c>
      <c r="K27" s="9">
        <v>0</v>
      </c>
      <c r="L27" s="9">
        <v>0</v>
      </c>
      <c r="M27" s="9">
        <v>0</v>
      </c>
      <c r="N27" s="9">
        <v>0</v>
      </c>
      <c r="O27" s="9">
        <v>0</v>
      </c>
      <c r="P27" s="9">
        <v>0</v>
      </c>
      <c r="Q27" s="9">
        <v>0</v>
      </c>
      <c r="R27" s="9">
        <v>0</v>
      </c>
    </row>
    <row r="28" spans="1:18">
      <c r="A28" s="9" t="s">
        <v>170</v>
      </c>
      <c r="B28" s="9">
        <v>21</v>
      </c>
      <c r="C28" s="9">
        <v>18</v>
      </c>
      <c r="D28" s="9">
        <v>9</v>
      </c>
      <c r="E28" s="9">
        <v>8</v>
      </c>
      <c r="F28" s="9">
        <v>2</v>
      </c>
      <c r="G28" s="9">
        <v>3</v>
      </c>
      <c r="H28" s="9">
        <v>3</v>
      </c>
      <c r="I28" s="9">
        <v>14</v>
      </c>
      <c r="J28" s="9">
        <v>5</v>
      </c>
      <c r="K28" s="9">
        <v>5</v>
      </c>
      <c r="L28" s="9">
        <v>10</v>
      </c>
      <c r="M28" s="9">
        <v>6</v>
      </c>
      <c r="N28" s="9">
        <v>9</v>
      </c>
      <c r="O28" s="9">
        <v>8</v>
      </c>
      <c r="P28" s="9">
        <v>0</v>
      </c>
      <c r="Q28" s="9">
        <v>2</v>
      </c>
      <c r="R28" s="9">
        <v>6</v>
      </c>
    </row>
    <row r="29" spans="1:18">
      <c r="A29" s="9" t="s">
        <v>171</v>
      </c>
      <c r="B29" s="9">
        <v>39</v>
      </c>
      <c r="C29" s="9">
        <v>34</v>
      </c>
      <c r="D29" s="9">
        <v>16</v>
      </c>
      <c r="E29" s="9">
        <v>12</v>
      </c>
      <c r="F29" s="9">
        <v>5</v>
      </c>
      <c r="G29" s="9">
        <v>1</v>
      </c>
      <c r="H29" s="9">
        <v>6</v>
      </c>
      <c r="I29" s="9">
        <v>22</v>
      </c>
      <c r="J29" s="9">
        <v>7</v>
      </c>
      <c r="K29" s="9">
        <v>5</v>
      </c>
      <c r="L29" s="9">
        <v>21</v>
      </c>
      <c r="M29" s="9">
        <v>18</v>
      </c>
      <c r="N29" s="9">
        <v>10</v>
      </c>
      <c r="O29" s="9">
        <v>8</v>
      </c>
      <c r="P29" s="9">
        <v>2</v>
      </c>
      <c r="Q29" s="9">
        <v>0</v>
      </c>
      <c r="R29" s="9">
        <v>4</v>
      </c>
    </row>
    <row r="30" spans="1:18">
      <c r="A30" s="9" t="s">
        <v>172</v>
      </c>
      <c r="B30" s="9">
        <v>13</v>
      </c>
      <c r="C30" s="9">
        <v>9</v>
      </c>
      <c r="D30" s="9">
        <v>1</v>
      </c>
      <c r="E30" s="9">
        <v>7</v>
      </c>
      <c r="F30" s="9">
        <v>0</v>
      </c>
      <c r="G30" s="9">
        <v>0</v>
      </c>
      <c r="H30" s="9">
        <v>1</v>
      </c>
      <c r="I30" s="9">
        <v>6</v>
      </c>
      <c r="J30" s="9">
        <v>6</v>
      </c>
      <c r="K30" s="9">
        <v>5</v>
      </c>
      <c r="L30" s="9">
        <v>3</v>
      </c>
      <c r="M30" s="9">
        <v>0</v>
      </c>
      <c r="N30" s="9">
        <v>7</v>
      </c>
      <c r="O30" s="9">
        <v>5</v>
      </c>
      <c r="P30" s="9">
        <v>0</v>
      </c>
      <c r="Q30" s="9">
        <v>0</v>
      </c>
      <c r="R30" s="9">
        <v>1</v>
      </c>
    </row>
    <row r="31" spans="1:18">
      <c r="A31" s="9" t="s">
        <v>173</v>
      </c>
      <c r="B31" s="9">
        <v>3</v>
      </c>
      <c r="C31" s="9">
        <v>2</v>
      </c>
      <c r="D31" s="9">
        <v>2</v>
      </c>
      <c r="E31" s="9">
        <v>1</v>
      </c>
      <c r="F31" s="9">
        <v>0</v>
      </c>
      <c r="G31" s="9">
        <v>1</v>
      </c>
      <c r="H31" s="9">
        <v>0</v>
      </c>
      <c r="I31" s="9">
        <v>1</v>
      </c>
      <c r="J31" s="9">
        <v>0</v>
      </c>
      <c r="K31" s="9">
        <v>0</v>
      </c>
      <c r="L31" s="9">
        <v>1</v>
      </c>
      <c r="M31" s="9">
        <v>1</v>
      </c>
      <c r="N31" s="9">
        <v>0</v>
      </c>
      <c r="O31" s="9">
        <v>0</v>
      </c>
      <c r="P31" s="9">
        <v>0</v>
      </c>
      <c r="Q31" s="9">
        <v>0</v>
      </c>
      <c r="R31" s="9">
        <v>0</v>
      </c>
    </row>
    <row r="32" spans="1:18">
      <c r="A32" s="9" t="s">
        <v>174</v>
      </c>
      <c r="B32" s="9">
        <v>15</v>
      </c>
      <c r="C32" s="9">
        <v>15</v>
      </c>
      <c r="D32" s="9">
        <v>7</v>
      </c>
      <c r="E32" s="9">
        <v>12</v>
      </c>
      <c r="F32" s="9">
        <v>1</v>
      </c>
      <c r="G32" s="9">
        <v>0</v>
      </c>
      <c r="H32" s="9">
        <v>2</v>
      </c>
      <c r="I32" s="9">
        <v>8</v>
      </c>
      <c r="J32" s="9">
        <v>1</v>
      </c>
      <c r="K32" s="9">
        <v>1</v>
      </c>
      <c r="L32" s="9">
        <v>8</v>
      </c>
      <c r="M32" s="9">
        <v>6</v>
      </c>
      <c r="N32" s="9">
        <v>7</v>
      </c>
      <c r="O32" s="9">
        <v>5</v>
      </c>
      <c r="P32" s="9">
        <v>0</v>
      </c>
      <c r="Q32" s="9">
        <v>0</v>
      </c>
      <c r="R32" s="9">
        <v>0</v>
      </c>
    </row>
    <row r="33" spans="1:18">
      <c r="A33" s="9" t="s">
        <v>175</v>
      </c>
      <c r="B33" s="9">
        <v>70</v>
      </c>
      <c r="C33" s="9">
        <v>58</v>
      </c>
      <c r="D33" s="9">
        <v>28</v>
      </c>
      <c r="E33" s="9">
        <v>32</v>
      </c>
      <c r="F33" s="9">
        <v>8</v>
      </c>
      <c r="G33" s="9">
        <v>3</v>
      </c>
      <c r="H33" s="9">
        <v>4</v>
      </c>
      <c r="I33" s="9">
        <v>38</v>
      </c>
      <c r="J33" s="9">
        <v>3</v>
      </c>
      <c r="K33" s="9">
        <v>3</v>
      </c>
      <c r="L33" s="9">
        <v>36</v>
      </c>
      <c r="M33" s="9">
        <v>33</v>
      </c>
      <c r="N33" s="9">
        <v>19</v>
      </c>
      <c r="O33" s="9">
        <v>25</v>
      </c>
      <c r="P33" s="9">
        <v>1</v>
      </c>
      <c r="Q33" s="9">
        <v>0</v>
      </c>
      <c r="R33" s="9">
        <v>8</v>
      </c>
    </row>
    <row r="34" spans="1:18">
      <c r="A34" s="9" t="s">
        <v>176</v>
      </c>
      <c r="B34" s="9">
        <v>14</v>
      </c>
      <c r="C34" s="9">
        <v>13</v>
      </c>
      <c r="D34" s="9">
        <v>5</v>
      </c>
      <c r="E34" s="9">
        <v>5</v>
      </c>
      <c r="F34" s="9">
        <v>0</v>
      </c>
      <c r="G34" s="9">
        <v>0</v>
      </c>
      <c r="H34" s="9">
        <v>1</v>
      </c>
      <c r="I34" s="9">
        <v>8</v>
      </c>
      <c r="J34" s="9">
        <v>3</v>
      </c>
      <c r="K34" s="9">
        <v>3</v>
      </c>
      <c r="L34" s="9">
        <v>8</v>
      </c>
      <c r="M34" s="9">
        <v>6</v>
      </c>
      <c r="N34" s="9">
        <v>6</v>
      </c>
      <c r="O34" s="9">
        <v>6</v>
      </c>
      <c r="P34" s="9">
        <v>0</v>
      </c>
      <c r="Q34" s="9">
        <v>0</v>
      </c>
      <c r="R34" s="9">
        <v>1</v>
      </c>
    </row>
    <row r="35" spans="1:18">
      <c r="A35" s="9" t="s">
        <v>177</v>
      </c>
      <c r="B35" s="9">
        <v>20</v>
      </c>
      <c r="C35" s="9">
        <v>16</v>
      </c>
      <c r="D35" s="9">
        <v>10</v>
      </c>
      <c r="E35" s="9">
        <v>13</v>
      </c>
      <c r="F35" s="9">
        <v>1</v>
      </c>
      <c r="G35" s="9">
        <v>0</v>
      </c>
      <c r="H35" s="9">
        <v>2</v>
      </c>
      <c r="I35" s="9">
        <v>14</v>
      </c>
      <c r="J35" s="9">
        <v>2</v>
      </c>
      <c r="K35" s="9">
        <v>1</v>
      </c>
      <c r="L35" s="9">
        <v>14</v>
      </c>
      <c r="M35" s="9">
        <v>10</v>
      </c>
      <c r="N35" s="9">
        <v>8</v>
      </c>
      <c r="O35" s="9">
        <v>5</v>
      </c>
      <c r="P35" s="9">
        <v>0</v>
      </c>
      <c r="Q35" s="9">
        <v>1</v>
      </c>
      <c r="R35" s="9">
        <v>2</v>
      </c>
    </row>
    <row r="36" spans="1:18">
      <c r="A36" s="9" t="s">
        <v>178</v>
      </c>
      <c r="B36" s="9">
        <v>32</v>
      </c>
      <c r="C36" s="9">
        <v>24</v>
      </c>
      <c r="D36" s="9">
        <v>6</v>
      </c>
      <c r="E36" s="9">
        <v>14</v>
      </c>
      <c r="F36" s="9">
        <v>2</v>
      </c>
      <c r="G36" s="9">
        <v>5</v>
      </c>
      <c r="H36" s="9">
        <v>2</v>
      </c>
      <c r="I36" s="9">
        <v>21</v>
      </c>
      <c r="J36" s="9">
        <v>8</v>
      </c>
      <c r="K36" s="9">
        <v>7</v>
      </c>
      <c r="L36" s="9">
        <v>17</v>
      </c>
      <c r="M36" s="9">
        <v>15</v>
      </c>
      <c r="N36" s="9">
        <v>14</v>
      </c>
      <c r="O36" s="9">
        <v>11</v>
      </c>
      <c r="P36" s="9">
        <v>0</v>
      </c>
      <c r="Q36" s="9">
        <v>3</v>
      </c>
      <c r="R36" s="9">
        <v>6</v>
      </c>
    </row>
    <row r="38" spans="1:18" s="2" customFormat="1" ht="14">
      <c r="A38" s="218" t="s">
        <v>238</v>
      </c>
      <c r="B38" s="219"/>
      <c r="C38" s="219"/>
      <c r="D38" s="219"/>
      <c r="E38" s="219"/>
      <c r="F38" s="219"/>
      <c r="G38" s="219"/>
      <c r="H38" s="219"/>
      <c r="I38" s="219"/>
      <c r="J38" s="219"/>
      <c r="K38" s="219"/>
      <c r="L38" s="219"/>
      <c r="M38" s="219"/>
    </row>
    <row r="39" spans="1:18" s="2" customFormat="1" ht="17.5" customHeight="1">
      <c r="A39" s="220" t="s">
        <v>36</v>
      </c>
      <c r="B39" s="220"/>
      <c r="C39" s="220"/>
      <c r="D39" s="220"/>
      <c r="E39" s="220"/>
      <c r="F39" s="220"/>
      <c r="G39" s="220"/>
      <c r="H39" s="220"/>
      <c r="I39" s="220"/>
      <c r="J39" s="220"/>
      <c r="K39" s="220"/>
      <c r="L39" s="220"/>
      <c r="M39" s="220"/>
    </row>
    <row r="40" spans="1:18" s="2" customFormat="1" ht="14">
      <c r="A40" s="221" t="s">
        <v>37</v>
      </c>
      <c r="B40" s="222"/>
      <c r="C40" s="222"/>
      <c r="D40" s="222"/>
      <c r="E40" s="222"/>
      <c r="F40" s="222"/>
      <c r="G40" s="222"/>
      <c r="H40" s="222"/>
      <c r="I40" s="222"/>
      <c r="J40" s="222"/>
      <c r="K40" s="222"/>
      <c r="L40" s="222"/>
      <c r="M40" s="222"/>
    </row>
    <row r="41" spans="1:18" s="2" customFormat="1" ht="14">
      <c r="A41" s="148" t="s">
        <v>38</v>
      </c>
      <c r="B41" s="25"/>
      <c r="C41" s="25"/>
      <c r="D41" s="25"/>
      <c r="E41" s="25"/>
      <c r="F41" s="25"/>
      <c r="G41" s="25"/>
      <c r="H41" s="25"/>
      <c r="I41" s="25"/>
      <c r="J41" s="25"/>
      <c r="K41" s="25"/>
      <c r="L41" s="25"/>
      <c r="M41" s="25"/>
    </row>
    <row r="42" spans="1:18" s="2" customFormat="1" ht="14"/>
    <row r="43" spans="1:18" s="2" customFormat="1" ht="14">
      <c r="A43" s="179" t="s">
        <v>39</v>
      </c>
      <c r="B43" s="179"/>
    </row>
    <row r="44" spans="1:18">
      <c r="C44" s="165"/>
    </row>
  </sheetData>
  <mergeCells count="6">
    <mergeCell ref="A43:B43"/>
    <mergeCell ref="A1:G1"/>
    <mergeCell ref="A38:M38"/>
    <mergeCell ref="A39:M39"/>
    <mergeCell ref="A40:M40"/>
    <mergeCell ref="I1:J1"/>
  </mergeCells>
  <hyperlinks>
    <hyperlink ref="I1" location="Contents!A1" display="back to contents" xr:uid="{66A5F045-E45A-4CD4-B9DC-06D099915557}"/>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35D53-4452-420A-980B-3B1417BAF900}">
  <dimension ref="A1:BY41"/>
  <sheetViews>
    <sheetView workbookViewId="0">
      <selection sqref="A1:S1"/>
    </sheetView>
  </sheetViews>
  <sheetFormatPr defaultColWidth="8.7265625" defaultRowHeight="12.5"/>
  <cols>
    <col min="1" max="1" width="22.453125" style="9" customWidth="1"/>
    <col min="2" max="77" width="5.453125" style="9" customWidth="1"/>
    <col min="78" max="16384" width="8.7265625" style="9"/>
  </cols>
  <sheetData>
    <row r="1" spans="1:77" ht="14">
      <c r="A1" s="175" t="s">
        <v>241</v>
      </c>
      <c r="B1" s="175"/>
      <c r="C1" s="175"/>
      <c r="D1" s="175"/>
      <c r="E1" s="175"/>
      <c r="F1" s="175"/>
      <c r="G1" s="175"/>
      <c r="H1" s="175"/>
      <c r="I1" s="175"/>
      <c r="J1" s="175"/>
      <c r="K1" s="175"/>
      <c r="L1" s="175"/>
      <c r="M1" s="175"/>
      <c r="N1" s="175"/>
      <c r="O1" s="175"/>
      <c r="P1" s="175"/>
      <c r="Q1" s="175"/>
      <c r="R1" s="175"/>
      <c r="S1" s="175"/>
      <c r="U1" s="189" t="s">
        <v>77</v>
      </c>
      <c r="V1" s="189"/>
      <c r="W1" s="189"/>
    </row>
    <row r="3" spans="1:77" ht="24" customHeight="1">
      <c r="B3" s="213" t="s">
        <v>147</v>
      </c>
      <c r="C3" s="213"/>
      <c r="D3" s="213"/>
      <c r="E3" s="213"/>
      <c r="F3" s="213"/>
      <c r="G3" s="213"/>
      <c r="H3" s="213"/>
      <c r="I3" s="213"/>
      <c r="J3" s="213"/>
      <c r="K3" s="213"/>
      <c r="L3" s="213"/>
      <c r="M3" s="213"/>
      <c r="N3" s="213"/>
      <c r="O3" s="213"/>
      <c r="P3" s="213"/>
      <c r="Q3" s="213"/>
      <c r="R3" s="213"/>
      <c r="S3" s="213"/>
      <c r="T3" s="213"/>
      <c r="U3" s="213" t="s">
        <v>148</v>
      </c>
      <c r="V3" s="213"/>
      <c r="W3" s="213"/>
      <c r="X3" s="213"/>
      <c r="Y3" s="213"/>
      <c r="Z3" s="213"/>
      <c r="AA3" s="213"/>
      <c r="AB3" s="213"/>
      <c r="AC3" s="213"/>
      <c r="AD3" s="213"/>
      <c r="AE3" s="213"/>
      <c r="AF3" s="213"/>
      <c r="AG3" s="213"/>
      <c r="AH3" s="213"/>
      <c r="AI3" s="213"/>
      <c r="AJ3" s="213"/>
      <c r="AK3" s="213"/>
      <c r="AL3" s="213"/>
      <c r="AM3" s="213" t="s">
        <v>149</v>
      </c>
      <c r="AN3" s="213"/>
      <c r="AO3" s="213"/>
      <c r="AP3" s="213"/>
      <c r="AQ3" s="213"/>
      <c r="AR3" s="213"/>
      <c r="AS3" s="213"/>
      <c r="AT3" s="213"/>
      <c r="AU3" s="213"/>
      <c r="AV3" s="213"/>
      <c r="AW3" s="213"/>
      <c r="AX3" s="213"/>
      <c r="AY3" s="213"/>
      <c r="AZ3" s="213"/>
      <c r="BA3" s="213"/>
      <c r="BB3" s="213"/>
      <c r="BC3" s="213"/>
      <c r="BD3" s="213"/>
      <c r="BE3" s="213"/>
      <c r="BF3" s="213"/>
      <c r="BG3" s="213" t="s">
        <v>226</v>
      </c>
      <c r="BH3" s="213"/>
      <c r="BI3" s="213"/>
      <c r="BJ3" s="213"/>
      <c r="BK3" s="213"/>
      <c r="BL3" s="213"/>
      <c r="BM3" s="213"/>
      <c r="BN3" s="213"/>
      <c r="BO3" s="213"/>
      <c r="BP3" s="213"/>
      <c r="BQ3" s="213"/>
      <c r="BR3" s="213"/>
      <c r="BS3" s="213"/>
      <c r="BT3" s="213"/>
      <c r="BU3" s="213"/>
      <c r="BV3" s="213"/>
      <c r="BW3" s="213"/>
      <c r="BX3" s="213"/>
      <c r="BY3" s="213"/>
    </row>
    <row r="4" spans="1:77" ht="35.15" customHeight="1">
      <c r="A4" s="33" t="s">
        <v>180</v>
      </c>
      <c r="B4" s="120" t="s">
        <v>123</v>
      </c>
      <c r="C4" s="120" t="s">
        <v>124</v>
      </c>
      <c r="D4" s="120" t="s">
        <v>125</v>
      </c>
      <c r="E4" s="120" t="s">
        <v>126</v>
      </c>
      <c r="F4" s="120" t="s">
        <v>127</v>
      </c>
      <c r="G4" s="120" t="s">
        <v>128</v>
      </c>
      <c r="H4" s="120" t="s">
        <v>129</v>
      </c>
      <c r="I4" s="120" t="s">
        <v>130</v>
      </c>
      <c r="J4" s="120" t="s">
        <v>131</v>
      </c>
      <c r="K4" s="120" t="s">
        <v>132</v>
      </c>
      <c r="L4" s="120" t="s">
        <v>133</v>
      </c>
      <c r="M4" s="120" t="s">
        <v>134</v>
      </c>
      <c r="N4" s="120" t="s">
        <v>135</v>
      </c>
      <c r="O4" s="120" t="s">
        <v>136</v>
      </c>
      <c r="P4" s="120" t="s">
        <v>137</v>
      </c>
      <c r="Q4" s="120" t="s">
        <v>138</v>
      </c>
      <c r="R4" s="120" t="s">
        <v>139</v>
      </c>
      <c r="S4" s="120" t="s">
        <v>140</v>
      </c>
      <c r="T4" s="120" t="s">
        <v>141</v>
      </c>
      <c r="U4" s="121" t="s">
        <v>123</v>
      </c>
      <c r="V4" s="120" t="s">
        <v>124</v>
      </c>
      <c r="W4" s="120" t="s">
        <v>125</v>
      </c>
      <c r="X4" s="120" t="s">
        <v>126</v>
      </c>
      <c r="Y4" s="120" t="s">
        <v>127</v>
      </c>
      <c r="Z4" s="120" t="s">
        <v>128</v>
      </c>
      <c r="AA4" s="120" t="s">
        <v>129</v>
      </c>
      <c r="AB4" s="120" t="s">
        <v>130</v>
      </c>
      <c r="AC4" s="120" t="s">
        <v>131</v>
      </c>
      <c r="AD4" s="120" t="s">
        <v>132</v>
      </c>
      <c r="AE4" s="120" t="s">
        <v>133</v>
      </c>
      <c r="AF4" s="120" t="s">
        <v>134</v>
      </c>
      <c r="AG4" s="120" t="s">
        <v>135</v>
      </c>
      <c r="AH4" s="120" t="s">
        <v>136</v>
      </c>
      <c r="AI4" s="120" t="s">
        <v>137</v>
      </c>
      <c r="AJ4" s="120" t="s">
        <v>138</v>
      </c>
      <c r="AK4" s="120" t="s">
        <v>139</v>
      </c>
      <c r="AL4" s="120" t="s">
        <v>140</v>
      </c>
      <c r="AM4" s="126" t="s">
        <v>141</v>
      </c>
      <c r="AN4" s="120" t="s">
        <v>123</v>
      </c>
      <c r="AO4" s="120" t="s">
        <v>124</v>
      </c>
      <c r="AP4" s="120" t="s">
        <v>125</v>
      </c>
      <c r="AQ4" s="120" t="s">
        <v>126</v>
      </c>
      <c r="AR4" s="120" t="s">
        <v>127</v>
      </c>
      <c r="AS4" s="120" t="s">
        <v>128</v>
      </c>
      <c r="AT4" s="120" t="s">
        <v>129</v>
      </c>
      <c r="AU4" s="120" t="s">
        <v>130</v>
      </c>
      <c r="AV4" s="120" t="s">
        <v>131</v>
      </c>
      <c r="AW4" s="120" t="s">
        <v>132</v>
      </c>
      <c r="AX4" s="120" t="s">
        <v>133</v>
      </c>
      <c r="AY4" s="120" t="s">
        <v>134</v>
      </c>
      <c r="AZ4" s="120" t="s">
        <v>135</v>
      </c>
      <c r="BA4" s="120" t="s">
        <v>136</v>
      </c>
      <c r="BB4" s="120" t="s">
        <v>137</v>
      </c>
      <c r="BC4" s="120" t="s">
        <v>138</v>
      </c>
      <c r="BD4" s="120" t="s">
        <v>139</v>
      </c>
      <c r="BE4" s="120" t="s">
        <v>140</v>
      </c>
      <c r="BF4" s="120" t="s">
        <v>141</v>
      </c>
      <c r="BG4" s="121" t="s">
        <v>123</v>
      </c>
      <c r="BH4" s="120" t="s">
        <v>124</v>
      </c>
      <c r="BI4" s="120" t="s">
        <v>125</v>
      </c>
      <c r="BJ4" s="120" t="s">
        <v>126</v>
      </c>
      <c r="BK4" s="120" t="s">
        <v>127</v>
      </c>
      <c r="BL4" s="120" t="s">
        <v>128</v>
      </c>
      <c r="BM4" s="120" t="s">
        <v>129</v>
      </c>
      <c r="BN4" s="120" t="s">
        <v>130</v>
      </c>
      <c r="BO4" s="120" t="s">
        <v>131</v>
      </c>
      <c r="BP4" s="120" t="s">
        <v>132</v>
      </c>
      <c r="BQ4" s="120" t="s">
        <v>133</v>
      </c>
      <c r="BR4" s="120" t="s">
        <v>134</v>
      </c>
      <c r="BS4" s="120" t="s">
        <v>135</v>
      </c>
      <c r="BT4" s="120" t="s">
        <v>136</v>
      </c>
      <c r="BU4" s="120" t="s">
        <v>137</v>
      </c>
      <c r="BV4" s="120" t="s">
        <v>138</v>
      </c>
      <c r="BW4" s="120" t="s">
        <v>139</v>
      </c>
      <c r="BX4" s="120" t="s">
        <v>140</v>
      </c>
      <c r="BY4" s="120" t="s">
        <v>141</v>
      </c>
    </row>
    <row r="5" spans="1:77">
      <c r="A5" s="9" t="s">
        <v>78</v>
      </c>
      <c r="B5" s="9">
        <v>6.3</v>
      </c>
      <c r="C5" s="9">
        <v>6.4</v>
      </c>
      <c r="D5" s="9">
        <v>6.8</v>
      </c>
      <c r="E5" s="9">
        <v>7.1</v>
      </c>
      <c r="F5" s="9">
        <v>8</v>
      </c>
      <c r="G5" s="9">
        <v>8.6999999999999993</v>
      </c>
      <c r="H5" s="9">
        <v>9.1999999999999993</v>
      </c>
      <c r="I5" s="9">
        <v>9.8000000000000007</v>
      </c>
      <c r="J5" s="9">
        <v>10.3</v>
      </c>
      <c r="K5" s="9">
        <v>10.199999999999999</v>
      </c>
      <c r="L5" s="9">
        <v>10.4</v>
      </c>
      <c r="M5" s="9">
        <v>11.3</v>
      </c>
      <c r="N5" s="9">
        <v>12.4</v>
      </c>
      <c r="O5" s="9">
        <v>13.8</v>
      </c>
      <c r="P5" s="9">
        <v>16.3</v>
      </c>
      <c r="Q5" s="9">
        <v>18.8</v>
      </c>
      <c r="R5" s="9">
        <v>21.2</v>
      </c>
      <c r="S5" s="9">
        <v>22.9</v>
      </c>
      <c r="T5" s="9">
        <v>23.4</v>
      </c>
      <c r="U5" s="13">
        <v>6</v>
      </c>
      <c r="V5" s="9">
        <v>6.1</v>
      </c>
      <c r="W5" s="9">
        <v>6.5</v>
      </c>
      <c r="X5" s="9">
        <v>6.7</v>
      </c>
      <c r="Y5" s="9">
        <v>7.7</v>
      </c>
      <c r="Z5" s="9">
        <v>8.3000000000000007</v>
      </c>
      <c r="AA5" s="9">
        <v>8.9</v>
      </c>
      <c r="AB5" s="9">
        <v>9.5</v>
      </c>
      <c r="AC5" s="9">
        <v>9.9</v>
      </c>
      <c r="AD5" s="9">
        <v>9.8000000000000007</v>
      </c>
      <c r="AE5" s="9">
        <v>10.1</v>
      </c>
      <c r="AF5" s="9">
        <v>10.9</v>
      </c>
      <c r="AG5" s="9">
        <v>12</v>
      </c>
      <c r="AH5" s="9">
        <v>13.3</v>
      </c>
      <c r="AI5" s="9">
        <v>15.8</v>
      </c>
      <c r="AJ5" s="9">
        <v>18.3</v>
      </c>
      <c r="AK5" s="9">
        <v>20.6</v>
      </c>
      <c r="AL5" s="9">
        <v>22.3</v>
      </c>
      <c r="AM5" s="85">
        <v>22.8</v>
      </c>
      <c r="AN5" s="9">
        <v>6.6</v>
      </c>
      <c r="AO5" s="9">
        <v>6.8</v>
      </c>
      <c r="AP5" s="9">
        <v>7.1</v>
      </c>
      <c r="AQ5" s="9">
        <v>7.4</v>
      </c>
      <c r="AR5" s="9">
        <v>8.3000000000000007</v>
      </c>
      <c r="AS5" s="9">
        <v>9.1</v>
      </c>
      <c r="AT5" s="9">
        <v>9.6</v>
      </c>
      <c r="AU5" s="9">
        <v>10.199999999999999</v>
      </c>
      <c r="AV5" s="9">
        <v>10.7</v>
      </c>
      <c r="AW5" s="9">
        <v>10.5</v>
      </c>
      <c r="AX5" s="9">
        <v>10.8</v>
      </c>
      <c r="AY5" s="9">
        <v>11.7</v>
      </c>
      <c r="AZ5" s="9">
        <v>12.8</v>
      </c>
      <c r="BA5" s="9">
        <v>14.2</v>
      </c>
      <c r="BB5" s="9">
        <v>16.8</v>
      </c>
      <c r="BC5" s="9">
        <v>19.3</v>
      </c>
      <c r="BD5" s="9">
        <v>21.8</v>
      </c>
      <c r="BE5" s="9">
        <v>23.5</v>
      </c>
      <c r="BF5" s="9">
        <v>23.9</v>
      </c>
      <c r="BG5" s="13">
        <v>1682</v>
      </c>
      <c r="BH5" s="9">
        <v>1726</v>
      </c>
      <c r="BI5" s="9">
        <v>1813</v>
      </c>
      <c r="BJ5" s="9">
        <v>1886</v>
      </c>
      <c r="BK5" s="9">
        <v>2141</v>
      </c>
      <c r="BL5" s="9">
        <v>2330</v>
      </c>
      <c r="BM5" s="9">
        <v>2479</v>
      </c>
      <c r="BN5" s="9">
        <v>2643</v>
      </c>
      <c r="BO5" s="9">
        <v>2769</v>
      </c>
      <c r="BP5" s="9">
        <v>2722</v>
      </c>
      <c r="BQ5" s="9">
        <v>2791</v>
      </c>
      <c r="BR5" s="9">
        <v>3012</v>
      </c>
      <c r="BS5" s="9">
        <v>3296</v>
      </c>
      <c r="BT5" s="9">
        <v>3649</v>
      </c>
      <c r="BU5" s="9">
        <v>4309</v>
      </c>
      <c r="BV5" s="9">
        <v>4975</v>
      </c>
      <c r="BW5" s="9">
        <v>5608</v>
      </c>
      <c r="BX5" s="9">
        <v>6070</v>
      </c>
      <c r="BY5" s="9">
        <v>6187</v>
      </c>
    </row>
    <row r="6" spans="1:77">
      <c r="A6" s="9" t="s">
        <v>150</v>
      </c>
      <c r="B6" s="9">
        <v>10.7</v>
      </c>
      <c r="C6" s="9">
        <v>10</v>
      </c>
      <c r="D6" s="9">
        <v>9.8000000000000007</v>
      </c>
      <c r="E6" s="9">
        <v>9</v>
      </c>
      <c r="F6" s="9">
        <v>9.5</v>
      </c>
      <c r="G6" s="9">
        <v>9.6999999999999993</v>
      </c>
      <c r="H6" s="9">
        <v>11.1</v>
      </c>
      <c r="I6" s="9">
        <v>11.2</v>
      </c>
      <c r="J6" s="9">
        <v>10.5</v>
      </c>
      <c r="K6" s="9">
        <v>10.3</v>
      </c>
      <c r="L6" s="9">
        <v>10</v>
      </c>
      <c r="M6" s="9">
        <v>11.5</v>
      </c>
      <c r="N6" s="9">
        <v>13.5</v>
      </c>
      <c r="O6" s="9">
        <v>17</v>
      </c>
      <c r="P6" s="9">
        <v>19.8</v>
      </c>
      <c r="Q6" s="9">
        <v>21.5</v>
      </c>
      <c r="R6" s="9">
        <v>22.7</v>
      </c>
      <c r="S6" s="9">
        <v>24</v>
      </c>
      <c r="T6" s="9">
        <v>22.9</v>
      </c>
      <c r="U6" s="13">
        <v>8.9</v>
      </c>
      <c r="V6" s="9">
        <v>8.3000000000000007</v>
      </c>
      <c r="W6" s="9">
        <v>8</v>
      </c>
      <c r="X6" s="9">
        <v>7.3</v>
      </c>
      <c r="Y6" s="9">
        <v>7.7</v>
      </c>
      <c r="Z6" s="9">
        <v>7.9</v>
      </c>
      <c r="AA6" s="9">
        <v>9.1999999999999993</v>
      </c>
      <c r="AB6" s="9">
        <v>9.3000000000000007</v>
      </c>
      <c r="AC6" s="9">
        <v>8.6999999999999993</v>
      </c>
      <c r="AD6" s="9">
        <v>8.4</v>
      </c>
      <c r="AE6" s="9">
        <v>8.1999999999999993</v>
      </c>
      <c r="AF6" s="9">
        <v>9.5</v>
      </c>
      <c r="AG6" s="9">
        <v>11.3</v>
      </c>
      <c r="AH6" s="9">
        <v>14.6</v>
      </c>
      <c r="AI6" s="9">
        <v>17.100000000000001</v>
      </c>
      <c r="AJ6" s="9">
        <v>18.7</v>
      </c>
      <c r="AK6" s="9">
        <v>19.8</v>
      </c>
      <c r="AL6" s="9">
        <v>21.1</v>
      </c>
      <c r="AM6" s="85">
        <v>20</v>
      </c>
      <c r="AN6" s="9">
        <v>12.5</v>
      </c>
      <c r="AO6" s="9">
        <v>11.8</v>
      </c>
      <c r="AP6" s="9">
        <v>11.6</v>
      </c>
      <c r="AQ6" s="9">
        <v>10.7</v>
      </c>
      <c r="AR6" s="9">
        <v>11.3</v>
      </c>
      <c r="AS6" s="9">
        <v>11.5</v>
      </c>
      <c r="AT6" s="9">
        <v>13.1</v>
      </c>
      <c r="AU6" s="9">
        <v>13.1</v>
      </c>
      <c r="AV6" s="9">
        <v>12.3</v>
      </c>
      <c r="AW6" s="9">
        <v>12.1</v>
      </c>
      <c r="AX6" s="9">
        <v>11.8</v>
      </c>
      <c r="AY6" s="9">
        <v>13.4</v>
      </c>
      <c r="AZ6" s="9">
        <v>15.6</v>
      </c>
      <c r="BA6" s="9">
        <v>19.399999999999999</v>
      </c>
      <c r="BB6" s="9">
        <v>22.4</v>
      </c>
      <c r="BC6" s="9">
        <v>24.3</v>
      </c>
      <c r="BD6" s="9">
        <v>25.5</v>
      </c>
      <c r="BE6" s="9">
        <v>26.9</v>
      </c>
      <c r="BF6" s="9">
        <v>25.7</v>
      </c>
      <c r="BG6" s="13">
        <v>136</v>
      </c>
      <c r="BH6" s="9">
        <v>125</v>
      </c>
      <c r="BI6" s="9">
        <v>119</v>
      </c>
      <c r="BJ6" s="9">
        <v>108</v>
      </c>
      <c r="BK6" s="9">
        <v>114</v>
      </c>
      <c r="BL6" s="9">
        <v>114</v>
      </c>
      <c r="BM6" s="9">
        <v>134</v>
      </c>
      <c r="BN6" s="9">
        <v>137</v>
      </c>
      <c r="BO6" s="9">
        <v>130</v>
      </c>
      <c r="BP6" s="9">
        <v>127</v>
      </c>
      <c r="BQ6" s="9">
        <v>126</v>
      </c>
      <c r="BR6" s="9">
        <v>140</v>
      </c>
      <c r="BS6" s="9">
        <v>157</v>
      </c>
      <c r="BT6" s="9">
        <v>195</v>
      </c>
      <c r="BU6" s="9">
        <v>223</v>
      </c>
      <c r="BV6" s="9">
        <v>241</v>
      </c>
      <c r="BW6" s="9">
        <v>252</v>
      </c>
      <c r="BX6" s="9">
        <v>268</v>
      </c>
      <c r="BY6" s="9">
        <v>256</v>
      </c>
    </row>
    <row r="7" spans="1:77">
      <c r="A7" s="9" t="s">
        <v>151</v>
      </c>
      <c r="B7" s="9">
        <v>4.5999999999999996</v>
      </c>
      <c r="C7" s="9">
        <v>5</v>
      </c>
      <c r="D7" s="9">
        <v>5.2</v>
      </c>
      <c r="E7" s="9">
        <v>5.8</v>
      </c>
      <c r="F7" s="9">
        <v>5.5</v>
      </c>
      <c r="G7" s="9">
        <v>6.2</v>
      </c>
      <c r="H7" s="9">
        <v>6</v>
      </c>
      <c r="I7" s="9">
        <v>6.3</v>
      </c>
      <c r="J7" s="9">
        <v>5.6</v>
      </c>
      <c r="K7" s="9">
        <v>6.3</v>
      </c>
      <c r="L7" s="9">
        <v>5.5</v>
      </c>
      <c r="M7" s="9">
        <v>5.7</v>
      </c>
      <c r="N7" s="9">
        <v>5</v>
      </c>
      <c r="O7" s="9">
        <v>6.1</v>
      </c>
      <c r="P7" s="9">
        <v>6.3</v>
      </c>
      <c r="Q7" s="9">
        <v>7.7</v>
      </c>
      <c r="R7" s="9">
        <v>9.3000000000000007</v>
      </c>
      <c r="S7" s="9">
        <v>11</v>
      </c>
      <c r="T7" s="9">
        <v>11.1</v>
      </c>
      <c r="U7" s="13">
        <v>3.3</v>
      </c>
      <c r="V7" s="9">
        <v>3.7</v>
      </c>
      <c r="W7" s="9">
        <v>3.8</v>
      </c>
      <c r="X7" s="9">
        <v>4.4000000000000004</v>
      </c>
      <c r="Y7" s="9">
        <v>4.0999999999999996</v>
      </c>
      <c r="Z7" s="9">
        <v>4.8</v>
      </c>
      <c r="AA7" s="9">
        <v>4.5999999999999996</v>
      </c>
      <c r="AB7" s="9">
        <v>4.8</v>
      </c>
      <c r="AC7" s="9">
        <v>4.2</v>
      </c>
      <c r="AD7" s="9">
        <v>4.9000000000000004</v>
      </c>
      <c r="AE7" s="9">
        <v>4.2</v>
      </c>
      <c r="AF7" s="9">
        <v>4.4000000000000004</v>
      </c>
      <c r="AG7" s="9">
        <v>3.8</v>
      </c>
      <c r="AH7" s="9">
        <v>4.8</v>
      </c>
      <c r="AI7" s="9">
        <v>4.9000000000000004</v>
      </c>
      <c r="AJ7" s="9">
        <v>6.2</v>
      </c>
      <c r="AK7" s="9">
        <v>7.6</v>
      </c>
      <c r="AL7" s="9">
        <v>9.1</v>
      </c>
      <c r="AM7" s="85">
        <v>9.1999999999999993</v>
      </c>
      <c r="AN7" s="9">
        <v>5.9</v>
      </c>
      <c r="AO7" s="9">
        <v>6.4</v>
      </c>
      <c r="AP7" s="9">
        <v>6.6</v>
      </c>
      <c r="AQ7" s="9">
        <v>7.2</v>
      </c>
      <c r="AR7" s="9">
        <v>6.9</v>
      </c>
      <c r="AS7" s="9">
        <v>7.6</v>
      </c>
      <c r="AT7" s="9">
        <v>7.5</v>
      </c>
      <c r="AU7" s="9">
        <v>7.7</v>
      </c>
      <c r="AV7" s="9">
        <v>6.9</v>
      </c>
      <c r="AW7" s="9">
        <v>7.7</v>
      </c>
      <c r="AX7" s="9">
        <v>6.8</v>
      </c>
      <c r="AY7" s="9">
        <v>7.1</v>
      </c>
      <c r="AZ7" s="9">
        <v>6.2</v>
      </c>
      <c r="BA7" s="9">
        <v>7.5</v>
      </c>
      <c r="BB7" s="9">
        <v>7.6</v>
      </c>
      <c r="BC7" s="9">
        <v>9.3000000000000007</v>
      </c>
      <c r="BD7" s="9">
        <v>11</v>
      </c>
      <c r="BE7" s="9">
        <v>12.8</v>
      </c>
      <c r="BF7" s="9">
        <v>12.9</v>
      </c>
      <c r="BG7" s="13">
        <v>50</v>
      </c>
      <c r="BH7" s="9">
        <v>54</v>
      </c>
      <c r="BI7" s="9">
        <v>56</v>
      </c>
      <c r="BJ7" s="9">
        <v>64</v>
      </c>
      <c r="BK7" s="9">
        <v>62</v>
      </c>
      <c r="BL7" s="9">
        <v>72</v>
      </c>
      <c r="BM7" s="9">
        <v>72</v>
      </c>
      <c r="BN7" s="9">
        <v>75</v>
      </c>
      <c r="BO7" s="9">
        <v>67</v>
      </c>
      <c r="BP7" s="9">
        <v>77</v>
      </c>
      <c r="BQ7" s="9">
        <v>67</v>
      </c>
      <c r="BR7" s="9">
        <v>71</v>
      </c>
      <c r="BS7" s="9">
        <v>64</v>
      </c>
      <c r="BT7" s="9">
        <v>79</v>
      </c>
      <c r="BU7" s="9">
        <v>81</v>
      </c>
      <c r="BV7" s="9">
        <v>99</v>
      </c>
      <c r="BW7" s="9">
        <v>118</v>
      </c>
      <c r="BX7" s="9">
        <v>137</v>
      </c>
      <c r="BY7" s="9">
        <v>137</v>
      </c>
    </row>
    <row r="8" spans="1:77">
      <c r="A8" s="9" t="s">
        <v>152</v>
      </c>
      <c r="B8" s="9">
        <v>4</v>
      </c>
      <c r="C8" s="9">
        <v>5</v>
      </c>
      <c r="D8" s="9">
        <v>7</v>
      </c>
      <c r="E8" s="9">
        <v>6.8</v>
      </c>
      <c r="F8" s="9">
        <v>7.4</v>
      </c>
      <c r="G8" s="9">
        <v>7.8</v>
      </c>
      <c r="H8" s="9">
        <v>7.9</v>
      </c>
      <c r="I8" s="9">
        <v>7.1</v>
      </c>
      <c r="J8" s="9">
        <v>8.1</v>
      </c>
      <c r="K8" s="9">
        <v>8.4</v>
      </c>
      <c r="L8" s="9">
        <v>8.1</v>
      </c>
      <c r="M8" s="9">
        <v>9.6</v>
      </c>
      <c r="N8" s="9">
        <v>10.7</v>
      </c>
      <c r="O8" s="9">
        <v>12.5</v>
      </c>
      <c r="P8" s="9">
        <v>13.1</v>
      </c>
      <c r="Q8" s="9">
        <v>15.7</v>
      </c>
      <c r="R8" s="9">
        <v>15.3</v>
      </c>
      <c r="S8" s="9">
        <v>16.3</v>
      </c>
      <c r="T8" s="9">
        <v>16.3</v>
      </c>
      <c r="U8" s="13">
        <v>2.2999999999999998</v>
      </c>
      <c r="V8" s="9">
        <v>3</v>
      </c>
      <c r="W8" s="9">
        <v>4.7</v>
      </c>
      <c r="X8" s="9">
        <v>4.5</v>
      </c>
      <c r="Y8" s="9">
        <v>5</v>
      </c>
      <c r="Z8" s="9">
        <v>5.4</v>
      </c>
      <c r="AA8" s="9">
        <v>5.4</v>
      </c>
      <c r="AB8" s="9">
        <v>4.8</v>
      </c>
      <c r="AC8" s="9">
        <v>5.6</v>
      </c>
      <c r="AD8" s="9">
        <v>5.9</v>
      </c>
      <c r="AE8" s="9">
        <v>5.6</v>
      </c>
      <c r="AF8" s="9">
        <v>7</v>
      </c>
      <c r="AG8" s="9">
        <v>7.8</v>
      </c>
      <c r="AH8" s="9">
        <v>9.4</v>
      </c>
      <c r="AI8" s="9">
        <v>10</v>
      </c>
      <c r="AJ8" s="9">
        <v>12.3</v>
      </c>
      <c r="AK8" s="9">
        <v>11.9</v>
      </c>
      <c r="AL8" s="9">
        <v>12.8</v>
      </c>
      <c r="AM8" s="85">
        <v>12.8</v>
      </c>
      <c r="AN8" s="9">
        <v>5.7</v>
      </c>
      <c r="AO8" s="9">
        <v>6.9</v>
      </c>
      <c r="AP8" s="9">
        <v>9.3000000000000007</v>
      </c>
      <c r="AQ8" s="9">
        <v>9</v>
      </c>
      <c r="AR8" s="9">
        <v>9.8000000000000007</v>
      </c>
      <c r="AS8" s="9">
        <v>10.3</v>
      </c>
      <c r="AT8" s="9">
        <v>10.4</v>
      </c>
      <c r="AU8" s="9">
        <v>9.4</v>
      </c>
      <c r="AV8" s="9">
        <v>10.5</v>
      </c>
      <c r="AW8" s="9">
        <v>10.9</v>
      </c>
      <c r="AX8" s="9">
        <v>10.5</v>
      </c>
      <c r="AY8" s="9">
        <v>12.3</v>
      </c>
      <c r="AZ8" s="9">
        <v>13.5</v>
      </c>
      <c r="BA8" s="9">
        <v>15.5</v>
      </c>
      <c r="BB8" s="9">
        <v>16.2</v>
      </c>
      <c r="BC8" s="9">
        <v>19.100000000000001</v>
      </c>
      <c r="BD8" s="9">
        <v>18.7</v>
      </c>
      <c r="BE8" s="9">
        <v>19.8</v>
      </c>
      <c r="BF8" s="9">
        <v>19.899999999999999</v>
      </c>
      <c r="BG8" s="13">
        <v>21</v>
      </c>
      <c r="BH8" s="9">
        <v>26</v>
      </c>
      <c r="BI8" s="9">
        <v>36</v>
      </c>
      <c r="BJ8" s="9">
        <v>35</v>
      </c>
      <c r="BK8" s="9">
        <v>38</v>
      </c>
      <c r="BL8" s="9">
        <v>39</v>
      </c>
      <c r="BM8" s="9">
        <v>40</v>
      </c>
      <c r="BN8" s="9">
        <v>37</v>
      </c>
      <c r="BO8" s="9">
        <v>42</v>
      </c>
      <c r="BP8" s="9">
        <v>44</v>
      </c>
      <c r="BQ8" s="9">
        <v>43</v>
      </c>
      <c r="BR8" s="9">
        <v>51</v>
      </c>
      <c r="BS8" s="9">
        <v>56</v>
      </c>
      <c r="BT8" s="9">
        <v>66</v>
      </c>
      <c r="BU8" s="9">
        <v>69</v>
      </c>
      <c r="BV8" s="9">
        <v>82</v>
      </c>
      <c r="BW8" s="9">
        <v>79</v>
      </c>
      <c r="BX8" s="9">
        <v>83</v>
      </c>
      <c r="BY8" s="9">
        <v>83</v>
      </c>
    </row>
    <row r="9" spans="1:77">
      <c r="A9" s="9" t="s">
        <v>153</v>
      </c>
      <c r="B9" s="9">
        <v>3.7</v>
      </c>
      <c r="C9" s="9">
        <v>3.8</v>
      </c>
      <c r="D9" s="9">
        <v>3.9</v>
      </c>
      <c r="E9" s="9">
        <v>5</v>
      </c>
      <c r="F9" s="9">
        <v>5.2</v>
      </c>
      <c r="G9" s="9">
        <v>6</v>
      </c>
      <c r="H9" s="9">
        <v>6.2</v>
      </c>
      <c r="I9" s="9">
        <v>8.9</v>
      </c>
      <c r="J9" s="9">
        <v>8.6</v>
      </c>
      <c r="K9" s="9">
        <v>9</v>
      </c>
      <c r="L9" s="9">
        <v>9.1</v>
      </c>
      <c r="M9" s="9">
        <v>10.6</v>
      </c>
      <c r="N9" s="9">
        <v>10.1</v>
      </c>
      <c r="O9" s="9">
        <v>10.6</v>
      </c>
      <c r="P9" s="9">
        <v>11.5</v>
      </c>
      <c r="Q9" s="9">
        <v>13.3</v>
      </c>
      <c r="R9" s="9">
        <v>15.1</v>
      </c>
      <c r="S9" s="9">
        <v>14.9</v>
      </c>
      <c r="T9" s="9">
        <v>16.100000000000001</v>
      </c>
      <c r="U9" s="13">
        <v>1.9</v>
      </c>
      <c r="V9" s="9">
        <v>1.9</v>
      </c>
      <c r="W9" s="9">
        <v>2</v>
      </c>
      <c r="X9" s="9">
        <v>2.8</v>
      </c>
      <c r="Y9" s="9">
        <v>3</v>
      </c>
      <c r="Z9" s="9">
        <v>3.6</v>
      </c>
      <c r="AA9" s="9">
        <v>3.7</v>
      </c>
      <c r="AB9" s="9">
        <v>6</v>
      </c>
      <c r="AC9" s="9">
        <v>5.7</v>
      </c>
      <c r="AD9" s="9">
        <v>6</v>
      </c>
      <c r="AE9" s="9">
        <v>6.1</v>
      </c>
      <c r="AF9" s="9">
        <v>7.4</v>
      </c>
      <c r="AG9" s="9">
        <v>7</v>
      </c>
      <c r="AH9" s="9">
        <v>7.3</v>
      </c>
      <c r="AI9" s="9">
        <v>8.1</v>
      </c>
      <c r="AJ9" s="9">
        <v>9.6</v>
      </c>
      <c r="AK9" s="9">
        <v>11.1</v>
      </c>
      <c r="AL9" s="9">
        <v>10.9</v>
      </c>
      <c r="AM9" s="85">
        <v>12</v>
      </c>
      <c r="AN9" s="9">
        <v>5.5</v>
      </c>
      <c r="AO9" s="9">
        <v>5.7</v>
      </c>
      <c r="AP9" s="9">
        <v>5.8</v>
      </c>
      <c r="AQ9" s="9">
        <v>7.2</v>
      </c>
      <c r="AR9" s="9">
        <v>7.5</v>
      </c>
      <c r="AS9" s="9">
        <v>8.4</v>
      </c>
      <c r="AT9" s="9">
        <v>8.6</v>
      </c>
      <c r="AU9" s="9">
        <v>11.9</v>
      </c>
      <c r="AV9" s="9">
        <v>11.6</v>
      </c>
      <c r="AW9" s="9">
        <v>12.1</v>
      </c>
      <c r="AX9" s="9">
        <v>12.1</v>
      </c>
      <c r="AY9" s="9">
        <v>13.9</v>
      </c>
      <c r="AZ9" s="9">
        <v>13.3</v>
      </c>
      <c r="BA9" s="9">
        <v>13.9</v>
      </c>
      <c r="BB9" s="9">
        <v>14.8</v>
      </c>
      <c r="BC9" s="9">
        <v>17.100000000000001</v>
      </c>
      <c r="BD9" s="9">
        <v>19.100000000000001</v>
      </c>
      <c r="BE9" s="9">
        <v>18.899999999999999</v>
      </c>
      <c r="BF9" s="9">
        <v>20.3</v>
      </c>
      <c r="BG9" s="13">
        <v>16</v>
      </c>
      <c r="BH9" s="9">
        <v>16</v>
      </c>
      <c r="BI9" s="9">
        <v>16</v>
      </c>
      <c r="BJ9" s="9">
        <v>20</v>
      </c>
      <c r="BK9" s="9">
        <v>21</v>
      </c>
      <c r="BL9" s="9">
        <v>24</v>
      </c>
      <c r="BM9" s="9">
        <v>25</v>
      </c>
      <c r="BN9" s="9">
        <v>36</v>
      </c>
      <c r="BO9" s="9">
        <v>34</v>
      </c>
      <c r="BP9" s="9">
        <v>35</v>
      </c>
      <c r="BQ9" s="9">
        <v>36</v>
      </c>
      <c r="BR9" s="9">
        <v>43</v>
      </c>
      <c r="BS9" s="9">
        <v>41</v>
      </c>
      <c r="BT9" s="9">
        <v>42</v>
      </c>
      <c r="BU9" s="9">
        <v>46</v>
      </c>
      <c r="BV9" s="9">
        <v>51</v>
      </c>
      <c r="BW9" s="9">
        <v>56</v>
      </c>
      <c r="BX9" s="9">
        <v>55</v>
      </c>
      <c r="BY9" s="9">
        <v>60</v>
      </c>
    </row>
    <row r="10" spans="1:77">
      <c r="A10" s="9" t="s">
        <v>154</v>
      </c>
      <c r="B10" s="9">
        <v>5.0999999999999996</v>
      </c>
      <c r="C10" s="9">
        <v>5.8</v>
      </c>
      <c r="D10" s="9">
        <v>5.5</v>
      </c>
      <c r="E10" s="9">
        <v>6.2</v>
      </c>
      <c r="F10" s="9">
        <v>7.7</v>
      </c>
      <c r="G10" s="9">
        <v>8.8000000000000007</v>
      </c>
      <c r="H10" s="9">
        <v>9</v>
      </c>
      <c r="I10" s="9">
        <v>9.6</v>
      </c>
      <c r="J10" s="9">
        <v>10.199999999999999</v>
      </c>
      <c r="K10" s="9">
        <v>10.4</v>
      </c>
      <c r="L10" s="9">
        <v>11.4</v>
      </c>
      <c r="M10" s="9">
        <v>12.3</v>
      </c>
      <c r="N10" s="9">
        <v>14</v>
      </c>
      <c r="O10" s="9">
        <v>14.9</v>
      </c>
      <c r="P10" s="9">
        <v>16</v>
      </c>
      <c r="Q10" s="9">
        <v>16.8</v>
      </c>
      <c r="R10" s="9">
        <v>17.600000000000001</v>
      </c>
      <c r="S10" s="9">
        <v>18.3</v>
      </c>
      <c r="T10" s="9">
        <v>19.600000000000001</v>
      </c>
      <c r="U10" s="13">
        <v>4.2</v>
      </c>
      <c r="V10" s="9">
        <v>4.8</v>
      </c>
      <c r="W10" s="9">
        <v>4.5</v>
      </c>
      <c r="X10" s="9">
        <v>5.2</v>
      </c>
      <c r="Y10" s="9">
        <v>6.6</v>
      </c>
      <c r="Z10" s="9">
        <v>7.7</v>
      </c>
      <c r="AA10" s="9">
        <v>7.8</v>
      </c>
      <c r="AB10" s="9">
        <v>8.3000000000000007</v>
      </c>
      <c r="AC10" s="9">
        <v>9</v>
      </c>
      <c r="AD10" s="9">
        <v>9.1</v>
      </c>
      <c r="AE10" s="9">
        <v>10.1</v>
      </c>
      <c r="AF10" s="9">
        <v>10.9</v>
      </c>
      <c r="AG10" s="9">
        <v>12.5</v>
      </c>
      <c r="AH10" s="9">
        <v>13.3</v>
      </c>
      <c r="AI10" s="9">
        <v>14.4</v>
      </c>
      <c r="AJ10" s="9">
        <v>15.2</v>
      </c>
      <c r="AK10" s="9">
        <v>16</v>
      </c>
      <c r="AL10" s="9">
        <v>16.600000000000001</v>
      </c>
      <c r="AM10" s="85">
        <v>17.8</v>
      </c>
      <c r="AN10" s="9">
        <v>6</v>
      </c>
      <c r="AO10" s="9">
        <v>6.7</v>
      </c>
      <c r="AP10" s="9">
        <v>6.4</v>
      </c>
      <c r="AQ10" s="9">
        <v>7.2</v>
      </c>
      <c r="AR10" s="9">
        <v>8.8000000000000007</v>
      </c>
      <c r="AS10" s="9">
        <v>10</v>
      </c>
      <c r="AT10" s="9">
        <v>10.199999999999999</v>
      </c>
      <c r="AU10" s="9">
        <v>10.8</v>
      </c>
      <c r="AV10" s="9">
        <v>11.5</v>
      </c>
      <c r="AW10" s="9">
        <v>11.6</v>
      </c>
      <c r="AX10" s="9">
        <v>12.8</v>
      </c>
      <c r="AY10" s="9">
        <v>13.7</v>
      </c>
      <c r="AZ10" s="9">
        <v>15.5</v>
      </c>
      <c r="BA10" s="9">
        <v>16.399999999999999</v>
      </c>
      <c r="BB10" s="9">
        <v>17.5</v>
      </c>
      <c r="BC10" s="9">
        <v>18.399999999999999</v>
      </c>
      <c r="BD10" s="9">
        <v>19.3</v>
      </c>
      <c r="BE10" s="9">
        <v>20</v>
      </c>
      <c r="BF10" s="9">
        <v>21.3</v>
      </c>
      <c r="BG10" s="13">
        <v>137</v>
      </c>
      <c r="BH10" s="9">
        <v>150</v>
      </c>
      <c r="BI10" s="9">
        <v>141</v>
      </c>
      <c r="BJ10" s="9">
        <v>157</v>
      </c>
      <c r="BK10" s="9">
        <v>197</v>
      </c>
      <c r="BL10" s="9">
        <v>225</v>
      </c>
      <c r="BM10" s="9">
        <v>231</v>
      </c>
      <c r="BN10" s="9">
        <v>249</v>
      </c>
      <c r="BO10" s="9">
        <v>263</v>
      </c>
      <c r="BP10" s="9">
        <v>261</v>
      </c>
      <c r="BQ10" s="9">
        <v>287</v>
      </c>
      <c r="BR10" s="9">
        <v>309</v>
      </c>
      <c r="BS10" s="9">
        <v>351</v>
      </c>
      <c r="BT10" s="9">
        <v>378</v>
      </c>
      <c r="BU10" s="9">
        <v>409</v>
      </c>
      <c r="BV10" s="9">
        <v>434</v>
      </c>
      <c r="BW10" s="9">
        <v>457</v>
      </c>
      <c r="BX10" s="9">
        <v>476</v>
      </c>
      <c r="BY10" s="9">
        <v>505</v>
      </c>
    </row>
    <row r="11" spans="1:77">
      <c r="A11" s="9" t="s">
        <v>155</v>
      </c>
      <c r="B11" s="9">
        <v>5.9</v>
      </c>
      <c r="C11" s="9">
        <v>7</v>
      </c>
      <c r="D11" s="9">
        <v>9.8000000000000007</v>
      </c>
      <c r="E11" s="9">
        <v>8.9</v>
      </c>
      <c r="F11" s="9">
        <v>9.6</v>
      </c>
      <c r="G11" s="9">
        <v>8.8000000000000007</v>
      </c>
      <c r="H11" s="9">
        <v>8</v>
      </c>
      <c r="I11" s="9">
        <v>7.5</v>
      </c>
      <c r="J11" s="9">
        <v>9.6999999999999993</v>
      </c>
      <c r="K11" s="9">
        <v>10.9</v>
      </c>
      <c r="L11" s="9">
        <v>12.1</v>
      </c>
      <c r="M11" s="9">
        <v>14.7</v>
      </c>
      <c r="N11" s="9">
        <v>17.7</v>
      </c>
      <c r="O11" s="9">
        <v>15.5</v>
      </c>
      <c r="P11" s="9">
        <v>17</v>
      </c>
      <c r="Q11" s="9">
        <v>20.9</v>
      </c>
      <c r="R11" s="9">
        <v>22.3</v>
      </c>
      <c r="S11" s="9">
        <v>23.5</v>
      </c>
      <c r="T11" s="9">
        <v>26</v>
      </c>
      <c r="U11" s="13">
        <v>2.8</v>
      </c>
      <c r="V11" s="9">
        <v>3.7</v>
      </c>
      <c r="W11" s="9">
        <v>5.9</v>
      </c>
      <c r="X11" s="9">
        <v>5.2</v>
      </c>
      <c r="Y11" s="9">
        <v>5.8</v>
      </c>
      <c r="Z11" s="9">
        <v>5.0999999999999996</v>
      </c>
      <c r="AA11" s="9">
        <v>4.5</v>
      </c>
      <c r="AB11" s="9">
        <v>4.0999999999999996</v>
      </c>
      <c r="AC11" s="9">
        <v>5.9</v>
      </c>
      <c r="AD11" s="9">
        <v>6.9</v>
      </c>
      <c r="AE11" s="9">
        <v>7.8</v>
      </c>
      <c r="AF11" s="9">
        <v>9.9</v>
      </c>
      <c r="AG11" s="9">
        <v>12.4</v>
      </c>
      <c r="AH11" s="9">
        <v>10.5</v>
      </c>
      <c r="AI11" s="9">
        <v>11.7</v>
      </c>
      <c r="AJ11" s="9">
        <v>15</v>
      </c>
      <c r="AK11" s="9">
        <v>16.100000000000001</v>
      </c>
      <c r="AL11" s="9">
        <v>17.2</v>
      </c>
      <c r="AM11" s="85">
        <v>19.3</v>
      </c>
      <c r="AN11" s="9">
        <v>8.9</v>
      </c>
      <c r="AO11" s="9">
        <v>10.4</v>
      </c>
      <c r="AP11" s="9">
        <v>13.8</v>
      </c>
      <c r="AQ11" s="9">
        <v>12.7</v>
      </c>
      <c r="AR11" s="9">
        <v>13.5</v>
      </c>
      <c r="AS11" s="9">
        <v>12.5</v>
      </c>
      <c r="AT11" s="9">
        <v>11.4</v>
      </c>
      <c r="AU11" s="9">
        <v>10.9</v>
      </c>
      <c r="AV11" s="9">
        <v>13.5</v>
      </c>
      <c r="AW11" s="9">
        <v>15</v>
      </c>
      <c r="AX11" s="9">
        <v>16.399999999999999</v>
      </c>
      <c r="AY11" s="9">
        <v>19.5</v>
      </c>
      <c r="AZ11" s="9">
        <v>23.1</v>
      </c>
      <c r="BA11" s="9">
        <v>20.6</v>
      </c>
      <c r="BB11" s="9">
        <v>22.3</v>
      </c>
      <c r="BC11" s="9">
        <v>26.8</v>
      </c>
      <c r="BD11" s="9">
        <v>28.4</v>
      </c>
      <c r="BE11" s="9">
        <v>29.8</v>
      </c>
      <c r="BF11" s="9">
        <v>32.700000000000003</v>
      </c>
      <c r="BG11" s="13">
        <v>14</v>
      </c>
      <c r="BH11" s="9">
        <v>17</v>
      </c>
      <c r="BI11" s="9">
        <v>24</v>
      </c>
      <c r="BJ11" s="9">
        <v>22</v>
      </c>
      <c r="BK11" s="9">
        <v>24</v>
      </c>
      <c r="BL11" s="9">
        <v>22</v>
      </c>
      <c r="BM11" s="9">
        <v>20</v>
      </c>
      <c r="BN11" s="9">
        <v>19</v>
      </c>
      <c r="BO11" s="9">
        <v>25</v>
      </c>
      <c r="BP11" s="9">
        <v>28</v>
      </c>
      <c r="BQ11" s="9">
        <v>31</v>
      </c>
      <c r="BR11" s="9">
        <v>37</v>
      </c>
      <c r="BS11" s="9">
        <v>43</v>
      </c>
      <c r="BT11" s="9">
        <v>37</v>
      </c>
      <c r="BU11" s="9">
        <v>40</v>
      </c>
      <c r="BV11" s="9">
        <v>49</v>
      </c>
      <c r="BW11" s="9">
        <v>51</v>
      </c>
      <c r="BX11" s="9">
        <v>54</v>
      </c>
      <c r="BY11" s="9">
        <v>59</v>
      </c>
    </row>
    <row r="12" spans="1:77">
      <c r="A12" s="9" t="s">
        <v>106</v>
      </c>
      <c r="B12" s="9">
        <v>6.4</v>
      </c>
      <c r="C12" s="9">
        <v>6.4</v>
      </c>
      <c r="D12" s="9">
        <v>5.8</v>
      </c>
      <c r="E12" s="9">
        <v>5.9</v>
      </c>
      <c r="F12" s="9">
        <v>5.9</v>
      </c>
      <c r="G12" s="9">
        <v>6</v>
      </c>
      <c r="H12" s="9">
        <v>5.8</v>
      </c>
      <c r="I12" s="9">
        <v>6.9</v>
      </c>
      <c r="J12" s="9">
        <v>6.3</v>
      </c>
      <c r="K12" s="9">
        <v>6.3</v>
      </c>
      <c r="L12" s="9">
        <v>7.1</v>
      </c>
      <c r="M12" s="9">
        <v>8.1</v>
      </c>
      <c r="N12" s="9">
        <v>9.1</v>
      </c>
      <c r="O12" s="9">
        <v>11.9</v>
      </c>
      <c r="P12" s="9">
        <v>13.7</v>
      </c>
      <c r="Q12" s="9">
        <v>17.600000000000001</v>
      </c>
      <c r="R12" s="9">
        <v>19.3</v>
      </c>
      <c r="S12" s="9">
        <v>22.2</v>
      </c>
      <c r="T12" s="9">
        <v>24.6</v>
      </c>
      <c r="U12" s="13">
        <v>4.4000000000000004</v>
      </c>
      <c r="V12" s="9">
        <v>4.4000000000000004</v>
      </c>
      <c r="W12" s="9">
        <v>3.9</v>
      </c>
      <c r="X12" s="9">
        <v>4</v>
      </c>
      <c r="Y12" s="9">
        <v>4</v>
      </c>
      <c r="Z12" s="9">
        <v>4.0999999999999996</v>
      </c>
      <c r="AA12" s="9">
        <v>3.9</v>
      </c>
      <c r="AB12" s="9">
        <v>4.9000000000000004</v>
      </c>
      <c r="AC12" s="9">
        <v>4.4000000000000004</v>
      </c>
      <c r="AD12" s="9">
        <v>4.4000000000000004</v>
      </c>
      <c r="AE12" s="9">
        <v>5.0999999999999996</v>
      </c>
      <c r="AF12" s="9">
        <v>5.9</v>
      </c>
      <c r="AG12" s="9">
        <v>6.7</v>
      </c>
      <c r="AH12" s="9">
        <v>9.1999999999999993</v>
      </c>
      <c r="AI12" s="9">
        <v>10.8</v>
      </c>
      <c r="AJ12" s="9">
        <v>14.2</v>
      </c>
      <c r="AK12" s="9">
        <v>15.8</v>
      </c>
      <c r="AL12" s="9">
        <v>18.399999999999999</v>
      </c>
      <c r="AM12" s="85">
        <v>20.6</v>
      </c>
      <c r="AN12" s="9">
        <v>8.4</v>
      </c>
      <c r="AO12" s="9">
        <v>8.4</v>
      </c>
      <c r="AP12" s="9">
        <v>7.7</v>
      </c>
      <c r="AQ12" s="9">
        <v>7.8</v>
      </c>
      <c r="AR12" s="9">
        <v>7.8</v>
      </c>
      <c r="AS12" s="9">
        <v>7.9</v>
      </c>
      <c r="AT12" s="9">
        <v>7.7</v>
      </c>
      <c r="AU12" s="9">
        <v>9</v>
      </c>
      <c r="AV12" s="9">
        <v>8.3000000000000007</v>
      </c>
      <c r="AW12" s="9">
        <v>8.3000000000000007</v>
      </c>
      <c r="AX12" s="9">
        <v>9.1999999999999993</v>
      </c>
      <c r="AY12" s="9">
        <v>10.4</v>
      </c>
      <c r="AZ12" s="9">
        <v>11.5</v>
      </c>
      <c r="BA12" s="9">
        <v>14.7</v>
      </c>
      <c r="BB12" s="9">
        <v>16.7</v>
      </c>
      <c r="BC12" s="9">
        <v>21</v>
      </c>
      <c r="BD12" s="9">
        <v>22.9</v>
      </c>
      <c r="BE12" s="9">
        <v>26</v>
      </c>
      <c r="BF12" s="9">
        <v>28.6</v>
      </c>
      <c r="BG12" s="13">
        <v>40</v>
      </c>
      <c r="BH12" s="9">
        <v>40</v>
      </c>
      <c r="BI12" s="9">
        <v>37</v>
      </c>
      <c r="BJ12" s="9">
        <v>38</v>
      </c>
      <c r="BK12" s="9">
        <v>38</v>
      </c>
      <c r="BL12" s="9">
        <v>39</v>
      </c>
      <c r="BM12" s="9">
        <v>38</v>
      </c>
      <c r="BN12" s="9">
        <v>45</v>
      </c>
      <c r="BO12" s="9">
        <v>41</v>
      </c>
      <c r="BP12" s="9">
        <v>41</v>
      </c>
      <c r="BQ12" s="9">
        <v>47</v>
      </c>
      <c r="BR12" s="9">
        <v>52</v>
      </c>
      <c r="BS12" s="9">
        <v>57</v>
      </c>
      <c r="BT12" s="9">
        <v>73</v>
      </c>
      <c r="BU12" s="9">
        <v>84</v>
      </c>
      <c r="BV12" s="9">
        <v>105</v>
      </c>
      <c r="BW12" s="9">
        <v>116</v>
      </c>
      <c r="BX12" s="9">
        <v>134</v>
      </c>
      <c r="BY12" s="9">
        <v>149</v>
      </c>
    </row>
    <row r="13" spans="1:77">
      <c r="A13" s="9" t="s">
        <v>156</v>
      </c>
      <c r="B13" s="9">
        <v>5.9</v>
      </c>
      <c r="C13" s="9">
        <v>6.4</v>
      </c>
      <c r="D13" s="9">
        <v>7</v>
      </c>
      <c r="E13" s="9">
        <v>9.3000000000000007</v>
      </c>
      <c r="F13" s="9">
        <v>11.8</v>
      </c>
      <c r="G13" s="9">
        <v>14.8</v>
      </c>
      <c r="H13" s="9">
        <v>16.3</v>
      </c>
      <c r="I13" s="9">
        <v>18.8</v>
      </c>
      <c r="J13" s="9">
        <v>20.8</v>
      </c>
      <c r="K13" s="9">
        <v>20.399999999999999</v>
      </c>
      <c r="L13" s="9">
        <v>20.399999999999999</v>
      </c>
      <c r="M13" s="9">
        <v>22.7</v>
      </c>
      <c r="N13" s="9">
        <v>23.7</v>
      </c>
      <c r="O13" s="9">
        <v>26.8</v>
      </c>
      <c r="P13" s="9">
        <v>33.4</v>
      </c>
      <c r="Q13" s="9">
        <v>39.6</v>
      </c>
      <c r="R13" s="9">
        <v>43.1</v>
      </c>
      <c r="S13" s="9">
        <v>45.2</v>
      </c>
      <c r="T13" s="9">
        <v>43.1</v>
      </c>
      <c r="U13" s="13">
        <v>4.2</v>
      </c>
      <c r="V13" s="9">
        <v>4.5999999999999996</v>
      </c>
      <c r="W13" s="9">
        <v>5.0999999999999996</v>
      </c>
      <c r="X13" s="9">
        <v>7.1</v>
      </c>
      <c r="Y13" s="9">
        <v>9.4</v>
      </c>
      <c r="Z13" s="9">
        <v>12</v>
      </c>
      <c r="AA13" s="9">
        <v>13.4</v>
      </c>
      <c r="AB13" s="9">
        <v>15.5</v>
      </c>
      <c r="AC13" s="9">
        <v>17.399999999999999</v>
      </c>
      <c r="AD13" s="9">
        <v>17</v>
      </c>
      <c r="AE13" s="9">
        <v>17</v>
      </c>
      <c r="AF13" s="9">
        <v>19.100000000000001</v>
      </c>
      <c r="AG13" s="9">
        <v>20</v>
      </c>
      <c r="AH13" s="9">
        <v>22.9</v>
      </c>
      <c r="AI13" s="9">
        <v>29</v>
      </c>
      <c r="AJ13" s="9">
        <v>34.799999999999997</v>
      </c>
      <c r="AK13" s="9">
        <v>38.1</v>
      </c>
      <c r="AL13" s="9">
        <v>40</v>
      </c>
      <c r="AM13" s="85">
        <v>38</v>
      </c>
      <c r="AN13" s="9">
        <v>7.6</v>
      </c>
      <c r="AO13" s="9">
        <v>8.1999999999999993</v>
      </c>
      <c r="AP13" s="9">
        <v>8.9</v>
      </c>
      <c r="AQ13" s="9">
        <v>11.5</v>
      </c>
      <c r="AR13" s="9">
        <v>14.3</v>
      </c>
      <c r="AS13" s="9">
        <v>17.7</v>
      </c>
      <c r="AT13" s="9">
        <v>19.3</v>
      </c>
      <c r="AU13" s="9">
        <v>22</v>
      </c>
      <c r="AV13" s="9">
        <v>24.2</v>
      </c>
      <c r="AW13" s="9">
        <v>23.8</v>
      </c>
      <c r="AX13" s="9">
        <v>23.7</v>
      </c>
      <c r="AY13" s="9">
        <v>26.3</v>
      </c>
      <c r="AZ13" s="9">
        <v>27.3</v>
      </c>
      <c r="BA13" s="9">
        <v>30.8</v>
      </c>
      <c r="BB13" s="9">
        <v>37.799999999999997</v>
      </c>
      <c r="BC13" s="9">
        <v>44.4</v>
      </c>
      <c r="BD13" s="9">
        <v>48.2</v>
      </c>
      <c r="BE13" s="9">
        <v>50.4</v>
      </c>
      <c r="BF13" s="9">
        <v>48.2</v>
      </c>
      <c r="BG13" s="13">
        <v>46</v>
      </c>
      <c r="BH13" s="9">
        <v>50</v>
      </c>
      <c r="BI13" s="9">
        <v>53</v>
      </c>
      <c r="BJ13" s="9">
        <v>70</v>
      </c>
      <c r="BK13" s="9">
        <v>90</v>
      </c>
      <c r="BL13" s="9">
        <v>109</v>
      </c>
      <c r="BM13" s="9">
        <v>120</v>
      </c>
      <c r="BN13" s="9">
        <v>136</v>
      </c>
      <c r="BO13" s="9">
        <v>152</v>
      </c>
      <c r="BP13" s="9">
        <v>147</v>
      </c>
      <c r="BQ13" s="9">
        <v>148</v>
      </c>
      <c r="BR13" s="9">
        <v>162</v>
      </c>
      <c r="BS13" s="9">
        <v>168</v>
      </c>
      <c r="BT13" s="9">
        <v>186</v>
      </c>
      <c r="BU13" s="9">
        <v>228</v>
      </c>
      <c r="BV13" s="9">
        <v>269</v>
      </c>
      <c r="BW13" s="9">
        <v>290</v>
      </c>
      <c r="BX13" s="9">
        <v>304</v>
      </c>
      <c r="BY13" s="9">
        <v>285</v>
      </c>
    </row>
    <row r="14" spans="1:77">
      <c r="A14" s="9" t="s">
        <v>157</v>
      </c>
      <c r="B14" s="9">
        <v>5.6</v>
      </c>
      <c r="C14" s="9">
        <v>5.7</v>
      </c>
      <c r="D14" s="9">
        <v>5.4</v>
      </c>
      <c r="E14" s="9">
        <v>5.5</v>
      </c>
      <c r="F14" s="9">
        <v>7.2</v>
      </c>
      <c r="G14" s="9">
        <v>8.6</v>
      </c>
      <c r="H14" s="9">
        <v>9.6999999999999993</v>
      </c>
      <c r="I14" s="9">
        <v>11.1</v>
      </c>
      <c r="J14" s="9">
        <v>11.3</v>
      </c>
      <c r="K14" s="9">
        <v>11</v>
      </c>
      <c r="L14" s="9">
        <v>11.9</v>
      </c>
      <c r="M14" s="9">
        <v>12.4</v>
      </c>
      <c r="N14" s="9">
        <v>14.8</v>
      </c>
      <c r="O14" s="9">
        <v>16.5</v>
      </c>
      <c r="P14" s="9">
        <v>19.7</v>
      </c>
      <c r="Q14" s="9">
        <v>24.2</v>
      </c>
      <c r="R14" s="9">
        <v>28.3</v>
      </c>
      <c r="S14" s="9">
        <v>29.8</v>
      </c>
      <c r="T14" s="9">
        <v>30.8</v>
      </c>
      <c r="U14" s="13">
        <v>3.7</v>
      </c>
      <c r="V14" s="9">
        <v>3.8</v>
      </c>
      <c r="W14" s="9">
        <v>3.5</v>
      </c>
      <c r="X14" s="9">
        <v>3.6</v>
      </c>
      <c r="Y14" s="9">
        <v>5.0999999999999996</v>
      </c>
      <c r="Z14" s="9">
        <v>6.2</v>
      </c>
      <c r="AA14" s="9">
        <v>7.2</v>
      </c>
      <c r="AB14" s="9">
        <v>8.4</v>
      </c>
      <c r="AC14" s="9">
        <v>8.6</v>
      </c>
      <c r="AD14" s="9">
        <v>8.4</v>
      </c>
      <c r="AE14" s="9">
        <v>9.1</v>
      </c>
      <c r="AF14" s="9">
        <v>9.6</v>
      </c>
      <c r="AG14" s="9">
        <v>11.7</v>
      </c>
      <c r="AH14" s="9">
        <v>13.2</v>
      </c>
      <c r="AI14" s="9">
        <v>16.100000000000001</v>
      </c>
      <c r="AJ14" s="9">
        <v>20.100000000000001</v>
      </c>
      <c r="AK14" s="9">
        <v>23.9</v>
      </c>
      <c r="AL14" s="9">
        <v>25.2</v>
      </c>
      <c r="AM14" s="85">
        <v>26.2</v>
      </c>
      <c r="AN14" s="9">
        <v>7.5</v>
      </c>
      <c r="AO14" s="9">
        <v>7.6</v>
      </c>
      <c r="AP14" s="9">
        <v>7.3</v>
      </c>
      <c r="AQ14" s="9">
        <v>7.4</v>
      </c>
      <c r="AR14" s="9">
        <v>9.4</v>
      </c>
      <c r="AS14" s="9">
        <v>10.9</v>
      </c>
      <c r="AT14" s="9">
        <v>12.2</v>
      </c>
      <c r="AU14" s="9">
        <v>13.8</v>
      </c>
      <c r="AV14" s="9">
        <v>14</v>
      </c>
      <c r="AW14" s="9">
        <v>13.7</v>
      </c>
      <c r="AX14" s="9">
        <v>14.6</v>
      </c>
      <c r="AY14" s="9">
        <v>15.3</v>
      </c>
      <c r="AZ14" s="9">
        <v>17.899999999999999</v>
      </c>
      <c r="BA14" s="9">
        <v>19.899999999999999</v>
      </c>
      <c r="BB14" s="9">
        <v>23.4</v>
      </c>
      <c r="BC14" s="9">
        <v>28.3</v>
      </c>
      <c r="BD14" s="9">
        <v>32.799999999999997</v>
      </c>
      <c r="BE14" s="9">
        <v>34.299999999999997</v>
      </c>
      <c r="BF14" s="9">
        <v>35.5</v>
      </c>
      <c r="BG14" s="13">
        <v>33</v>
      </c>
      <c r="BH14" s="9">
        <v>34</v>
      </c>
      <c r="BI14" s="9">
        <v>32</v>
      </c>
      <c r="BJ14" s="9">
        <v>33</v>
      </c>
      <c r="BK14" s="9">
        <v>43</v>
      </c>
      <c r="BL14" s="9">
        <v>51</v>
      </c>
      <c r="BM14" s="9">
        <v>58</v>
      </c>
      <c r="BN14" s="9">
        <v>66</v>
      </c>
      <c r="BO14" s="9">
        <v>68</v>
      </c>
      <c r="BP14" s="9">
        <v>67</v>
      </c>
      <c r="BQ14" s="9">
        <v>72</v>
      </c>
      <c r="BR14" s="9">
        <v>75</v>
      </c>
      <c r="BS14" s="9">
        <v>87</v>
      </c>
      <c r="BT14" s="9">
        <v>96</v>
      </c>
      <c r="BU14" s="9">
        <v>113</v>
      </c>
      <c r="BV14" s="9">
        <v>137</v>
      </c>
      <c r="BW14" s="9">
        <v>159</v>
      </c>
      <c r="BX14" s="9">
        <v>168</v>
      </c>
      <c r="BY14" s="9">
        <v>174</v>
      </c>
    </row>
    <row r="15" spans="1:77">
      <c r="A15" s="9" t="s">
        <v>158</v>
      </c>
      <c r="B15" s="9">
        <v>3.8</v>
      </c>
      <c r="C15" s="9">
        <v>3.3</v>
      </c>
      <c r="D15" s="9">
        <v>3.1</v>
      </c>
      <c r="E15" s="9">
        <v>4.4000000000000004</v>
      </c>
      <c r="F15" s="9">
        <v>4.5999999999999996</v>
      </c>
      <c r="G15" s="9">
        <v>4.7</v>
      </c>
      <c r="H15" s="9">
        <v>6</v>
      </c>
      <c r="I15" s="9">
        <v>6.1</v>
      </c>
      <c r="J15" s="9">
        <v>5.5</v>
      </c>
      <c r="K15" s="9">
        <v>4.3</v>
      </c>
      <c r="L15" s="9">
        <v>3.9</v>
      </c>
      <c r="M15" s="9">
        <v>4.2</v>
      </c>
      <c r="N15" s="9">
        <v>5.3</v>
      </c>
      <c r="O15" s="9">
        <v>6.2</v>
      </c>
      <c r="P15" s="9">
        <v>8</v>
      </c>
      <c r="Q15" s="9">
        <v>8.6</v>
      </c>
      <c r="R15" s="9">
        <v>9.5</v>
      </c>
      <c r="S15" s="9">
        <v>11.3</v>
      </c>
      <c r="T15" s="9">
        <v>11.5</v>
      </c>
      <c r="U15" s="13">
        <v>2.1</v>
      </c>
      <c r="V15" s="9">
        <v>1.6</v>
      </c>
      <c r="W15" s="9">
        <v>1.5</v>
      </c>
      <c r="X15" s="9">
        <v>2.5</v>
      </c>
      <c r="Y15" s="9">
        <v>2.6</v>
      </c>
      <c r="Z15" s="9">
        <v>2.6</v>
      </c>
      <c r="AA15" s="9">
        <v>3.7</v>
      </c>
      <c r="AB15" s="9">
        <v>3.7</v>
      </c>
      <c r="AC15" s="9">
        <v>3.2</v>
      </c>
      <c r="AD15" s="9">
        <v>2.2999999999999998</v>
      </c>
      <c r="AE15" s="9">
        <v>2</v>
      </c>
      <c r="AF15" s="9">
        <v>2.2999999999999998</v>
      </c>
      <c r="AG15" s="9">
        <v>3.2</v>
      </c>
      <c r="AH15" s="9">
        <v>3.9</v>
      </c>
      <c r="AI15" s="9">
        <v>5.4</v>
      </c>
      <c r="AJ15" s="9">
        <v>5.9</v>
      </c>
      <c r="AK15" s="9">
        <v>6.7</v>
      </c>
      <c r="AL15" s="9">
        <v>8.1999999999999993</v>
      </c>
      <c r="AM15" s="85">
        <v>8.4</v>
      </c>
      <c r="AN15" s="9">
        <v>5.5</v>
      </c>
      <c r="AO15" s="9">
        <v>4.9000000000000004</v>
      </c>
      <c r="AP15" s="9">
        <v>4.7</v>
      </c>
      <c r="AQ15" s="9">
        <v>6.3</v>
      </c>
      <c r="AR15" s="9">
        <v>6.6</v>
      </c>
      <c r="AS15" s="9">
        <v>6.7</v>
      </c>
      <c r="AT15" s="9">
        <v>8.4</v>
      </c>
      <c r="AU15" s="9">
        <v>8.5</v>
      </c>
      <c r="AV15" s="9">
        <v>7.9</v>
      </c>
      <c r="AW15" s="9">
        <v>6.4</v>
      </c>
      <c r="AX15" s="9">
        <v>5.8</v>
      </c>
      <c r="AY15" s="9">
        <v>6.1</v>
      </c>
      <c r="AZ15" s="9">
        <v>7.4</v>
      </c>
      <c r="BA15" s="9">
        <v>8.5</v>
      </c>
      <c r="BB15" s="9">
        <v>10.6</v>
      </c>
      <c r="BC15" s="9">
        <v>11.3</v>
      </c>
      <c r="BD15" s="9">
        <v>12.3</v>
      </c>
      <c r="BE15" s="9">
        <v>14.3</v>
      </c>
      <c r="BF15" s="9">
        <v>14.5</v>
      </c>
      <c r="BG15" s="13">
        <v>19</v>
      </c>
      <c r="BH15" s="9">
        <v>16</v>
      </c>
      <c r="BI15" s="9">
        <v>15</v>
      </c>
      <c r="BJ15" s="9">
        <v>21</v>
      </c>
      <c r="BK15" s="9">
        <v>21</v>
      </c>
      <c r="BL15" s="9">
        <v>21</v>
      </c>
      <c r="BM15" s="9">
        <v>26</v>
      </c>
      <c r="BN15" s="9">
        <v>26</v>
      </c>
      <c r="BO15" s="9">
        <v>23</v>
      </c>
      <c r="BP15" s="9">
        <v>18</v>
      </c>
      <c r="BQ15" s="9">
        <v>17</v>
      </c>
      <c r="BR15" s="9">
        <v>20</v>
      </c>
      <c r="BS15" s="9">
        <v>25</v>
      </c>
      <c r="BT15" s="9">
        <v>29</v>
      </c>
      <c r="BU15" s="9">
        <v>37</v>
      </c>
      <c r="BV15" s="9">
        <v>40</v>
      </c>
      <c r="BW15" s="9">
        <v>45</v>
      </c>
      <c r="BX15" s="9">
        <v>54</v>
      </c>
      <c r="BY15" s="9">
        <v>55</v>
      </c>
    </row>
    <row r="16" spans="1:77">
      <c r="A16" s="9" t="s">
        <v>159</v>
      </c>
      <c r="B16" s="9">
        <v>3.7</v>
      </c>
      <c r="C16" s="9">
        <v>4.7</v>
      </c>
      <c r="D16" s="9">
        <v>5</v>
      </c>
      <c r="E16" s="9">
        <v>4.4000000000000004</v>
      </c>
      <c r="F16" s="9">
        <v>5.0999999999999996</v>
      </c>
      <c r="G16" s="9">
        <v>5.7</v>
      </c>
      <c r="H16" s="9">
        <v>5.9</v>
      </c>
      <c r="I16" s="9">
        <v>7.1</v>
      </c>
      <c r="J16" s="9">
        <v>7.5</v>
      </c>
      <c r="K16" s="9">
        <v>7.6</v>
      </c>
      <c r="L16" s="9">
        <v>8.6999999999999993</v>
      </c>
      <c r="M16" s="9">
        <v>9.1</v>
      </c>
      <c r="N16" s="9">
        <v>9.6</v>
      </c>
      <c r="O16" s="9">
        <v>10.7</v>
      </c>
      <c r="P16" s="9">
        <v>12.7</v>
      </c>
      <c r="Q16" s="9">
        <v>14.1</v>
      </c>
      <c r="R16" s="9">
        <v>14.7</v>
      </c>
      <c r="S16" s="9">
        <v>15.5</v>
      </c>
      <c r="T16" s="9">
        <v>16.399999999999999</v>
      </c>
      <c r="U16" s="13">
        <v>1.8</v>
      </c>
      <c r="V16" s="9">
        <v>2.6</v>
      </c>
      <c r="W16" s="9">
        <v>2.8</v>
      </c>
      <c r="X16" s="9">
        <v>2.2999999999999998</v>
      </c>
      <c r="Y16" s="9">
        <v>2.9</v>
      </c>
      <c r="Z16" s="9">
        <v>3.4</v>
      </c>
      <c r="AA16" s="9">
        <v>3.7</v>
      </c>
      <c r="AB16" s="9">
        <v>4.5999999999999996</v>
      </c>
      <c r="AC16" s="9">
        <v>5</v>
      </c>
      <c r="AD16" s="9">
        <v>5.0999999999999996</v>
      </c>
      <c r="AE16" s="9">
        <v>5.9</v>
      </c>
      <c r="AF16" s="9">
        <v>6.4</v>
      </c>
      <c r="AG16" s="9">
        <v>6.8</v>
      </c>
      <c r="AH16" s="9">
        <v>7.8</v>
      </c>
      <c r="AI16" s="9">
        <v>9.5</v>
      </c>
      <c r="AJ16" s="9">
        <v>10.8</v>
      </c>
      <c r="AK16" s="9">
        <v>11.3</v>
      </c>
      <c r="AL16" s="9">
        <v>12</v>
      </c>
      <c r="AM16" s="85">
        <v>12.8</v>
      </c>
      <c r="AN16" s="9">
        <v>5.6</v>
      </c>
      <c r="AO16" s="9">
        <v>6.9</v>
      </c>
      <c r="AP16" s="9">
        <v>7.2</v>
      </c>
      <c r="AQ16" s="9">
        <v>6.4</v>
      </c>
      <c r="AR16" s="9">
        <v>7.3</v>
      </c>
      <c r="AS16" s="9">
        <v>8</v>
      </c>
      <c r="AT16" s="9">
        <v>8.1999999999999993</v>
      </c>
      <c r="AU16" s="9">
        <v>9.6</v>
      </c>
      <c r="AV16" s="9">
        <v>10.1</v>
      </c>
      <c r="AW16" s="9">
        <v>10.1</v>
      </c>
      <c r="AX16" s="9">
        <v>11.4</v>
      </c>
      <c r="AY16" s="9">
        <v>11.9</v>
      </c>
      <c r="AZ16" s="9">
        <v>12.4</v>
      </c>
      <c r="BA16" s="9">
        <v>13.7</v>
      </c>
      <c r="BB16" s="9">
        <v>15.8</v>
      </c>
      <c r="BC16" s="9">
        <v>17.5</v>
      </c>
      <c r="BD16" s="9">
        <v>18.100000000000001</v>
      </c>
      <c r="BE16" s="9">
        <v>18.899999999999999</v>
      </c>
      <c r="BF16" s="9">
        <v>19.899999999999999</v>
      </c>
      <c r="BG16" s="13">
        <v>15</v>
      </c>
      <c r="BH16" s="9">
        <v>19</v>
      </c>
      <c r="BI16" s="9">
        <v>20</v>
      </c>
      <c r="BJ16" s="9">
        <v>18</v>
      </c>
      <c r="BK16" s="9">
        <v>21</v>
      </c>
      <c r="BL16" s="9">
        <v>25</v>
      </c>
      <c r="BM16" s="9">
        <v>27</v>
      </c>
      <c r="BN16" s="9">
        <v>32</v>
      </c>
      <c r="BO16" s="9">
        <v>34</v>
      </c>
      <c r="BP16" s="9">
        <v>35</v>
      </c>
      <c r="BQ16" s="9">
        <v>40</v>
      </c>
      <c r="BR16" s="9">
        <v>43</v>
      </c>
      <c r="BS16" s="9">
        <v>46</v>
      </c>
      <c r="BT16" s="9">
        <v>52</v>
      </c>
      <c r="BU16" s="9">
        <v>62</v>
      </c>
      <c r="BV16" s="9">
        <v>69</v>
      </c>
      <c r="BW16" s="9">
        <v>73</v>
      </c>
      <c r="BX16" s="9">
        <v>78</v>
      </c>
      <c r="BY16" s="9">
        <v>83</v>
      </c>
    </row>
    <row r="17" spans="1:77">
      <c r="A17" s="9" t="s">
        <v>160</v>
      </c>
      <c r="B17" s="9">
        <v>5</v>
      </c>
      <c r="C17" s="9">
        <v>4.4000000000000004</v>
      </c>
      <c r="D17" s="9">
        <v>4.4000000000000004</v>
      </c>
      <c r="E17" s="9">
        <v>3.8</v>
      </c>
      <c r="F17" s="9">
        <v>4.5</v>
      </c>
      <c r="G17" s="9">
        <v>4.8</v>
      </c>
      <c r="H17" s="9">
        <v>5.6</v>
      </c>
      <c r="I17" s="9">
        <v>5.8</v>
      </c>
      <c r="J17" s="9">
        <v>6.3</v>
      </c>
      <c r="K17" s="9">
        <v>5.4</v>
      </c>
      <c r="L17" s="9">
        <v>4.9000000000000004</v>
      </c>
      <c r="M17" s="9">
        <v>5.9</v>
      </c>
      <c r="N17" s="9">
        <v>6.3</v>
      </c>
      <c r="O17" s="9">
        <v>6.1</v>
      </c>
      <c r="P17" s="9">
        <v>7.9</v>
      </c>
      <c r="Q17" s="9">
        <v>8.5</v>
      </c>
      <c r="R17" s="9">
        <v>8.8000000000000007</v>
      </c>
      <c r="S17" s="9">
        <v>8.9</v>
      </c>
      <c r="T17" s="9">
        <v>9.5</v>
      </c>
      <c r="U17" s="13">
        <v>2.8</v>
      </c>
      <c r="V17" s="9">
        <v>2.2999999999999998</v>
      </c>
      <c r="W17" s="9">
        <v>2.2999999999999998</v>
      </c>
      <c r="X17" s="9">
        <v>1.9</v>
      </c>
      <c r="Y17" s="9">
        <v>2.4</v>
      </c>
      <c r="Z17" s="9">
        <v>2.7</v>
      </c>
      <c r="AA17" s="9">
        <v>3.2</v>
      </c>
      <c r="AB17" s="9">
        <v>3.4</v>
      </c>
      <c r="AC17" s="9">
        <v>3.7</v>
      </c>
      <c r="AD17" s="9">
        <v>3</v>
      </c>
      <c r="AE17" s="9">
        <v>2.7</v>
      </c>
      <c r="AF17" s="9">
        <v>3.5</v>
      </c>
      <c r="AG17" s="9">
        <v>3.8</v>
      </c>
      <c r="AH17" s="9">
        <v>3.7</v>
      </c>
      <c r="AI17" s="9">
        <v>5.2</v>
      </c>
      <c r="AJ17" s="9">
        <v>5.7</v>
      </c>
      <c r="AK17" s="9">
        <v>6</v>
      </c>
      <c r="AL17" s="9">
        <v>6.1</v>
      </c>
      <c r="AM17" s="85">
        <v>6.6</v>
      </c>
      <c r="AN17" s="9">
        <v>7.2</v>
      </c>
      <c r="AO17" s="9">
        <v>6.5</v>
      </c>
      <c r="AP17" s="9">
        <v>6.5</v>
      </c>
      <c r="AQ17" s="9">
        <v>5.8</v>
      </c>
      <c r="AR17" s="9">
        <v>6.6</v>
      </c>
      <c r="AS17" s="9">
        <v>7</v>
      </c>
      <c r="AT17" s="9">
        <v>7.9</v>
      </c>
      <c r="AU17" s="9">
        <v>8.1999999999999993</v>
      </c>
      <c r="AV17" s="9">
        <v>8.9</v>
      </c>
      <c r="AW17" s="9">
        <v>7.8</v>
      </c>
      <c r="AX17" s="9">
        <v>7.2</v>
      </c>
      <c r="AY17" s="9">
        <v>8.4</v>
      </c>
      <c r="AZ17" s="9">
        <v>8.9</v>
      </c>
      <c r="BA17" s="9">
        <v>8.6</v>
      </c>
      <c r="BB17" s="9">
        <v>10.7</v>
      </c>
      <c r="BC17" s="9">
        <v>11.3</v>
      </c>
      <c r="BD17" s="9">
        <v>11.7</v>
      </c>
      <c r="BE17" s="9">
        <v>11.7</v>
      </c>
      <c r="BF17" s="9">
        <v>12.4</v>
      </c>
      <c r="BG17" s="13">
        <v>20</v>
      </c>
      <c r="BH17" s="9">
        <v>17</v>
      </c>
      <c r="BI17" s="9">
        <v>17</v>
      </c>
      <c r="BJ17" s="9">
        <v>15</v>
      </c>
      <c r="BK17" s="9">
        <v>18</v>
      </c>
      <c r="BL17" s="9">
        <v>20</v>
      </c>
      <c r="BM17" s="9">
        <v>23</v>
      </c>
      <c r="BN17" s="9">
        <v>23</v>
      </c>
      <c r="BO17" s="9">
        <v>24</v>
      </c>
      <c r="BP17" s="9">
        <v>21</v>
      </c>
      <c r="BQ17" s="9">
        <v>19</v>
      </c>
      <c r="BR17" s="9">
        <v>23</v>
      </c>
      <c r="BS17" s="9">
        <v>25</v>
      </c>
      <c r="BT17" s="9">
        <v>25</v>
      </c>
      <c r="BU17" s="9">
        <v>33</v>
      </c>
      <c r="BV17" s="9">
        <v>36</v>
      </c>
      <c r="BW17" s="9">
        <v>38</v>
      </c>
      <c r="BX17" s="9">
        <v>39</v>
      </c>
      <c r="BY17" s="9">
        <v>42</v>
      </c>
    </row>
    <row r="18" spans="1:77">
      <c r="A18" s="9" t="s">
        <v>161</v>
      </c>
      <c r="B18" s="9">
        <v>3.8</v>
      </c>
      <c r="C18" s="9">
        <v>4.7</v>
      </c>
      <c r="D18" s="9">
        <v>5</v>
      </c>
      <c r="E18" s="9">
        <v>5.9</v>
      </c>
      <c r="F18" s="9">
        <v>6.4</v>
      </c>
      <c r="G18" s="9">
        <v>6.2</v>
      </c>
      <c r="H18" s="9">
        <v>6.4</v>
      </c>
      <c r="I18" s="9">
        <v>6.5</v>
      </c>
      <c r="J18" s="9">
        <v>6.4</v>
      </c>
      <c r="K18" s="9">
        <v>6.5</v>
      </c>
      <c r="L18" s="9">
        <v>7</v>
      </c>
      <c r="M18" s="9">
        <v>7.4</v>
      </c>
      <c r="N18" s="9">
        <v>9.9</v>
      </c>
      <c r="O18" s="9">
        <v>10</v>
      </c>
      <c r="P18" s="9">
        <v>14.1</v>
      </c>
      <c r="Q18" s="9">
        <v>18.100000000000001</v>
      </c>
      <c r="R18" s="9">
        <v>20.9</v>
      </c>
      <c r="S18" s="9">
        <v>21.8</v>
      </c>
      <c r="T18" s="9">
        <v>22.8</v>
      </c>
      <c r="U18" s="13">
        <v>2.4</v>
      </c>
      <c r="V18" s="9">
        <v>3.2</v>
      </c>
      <c r="W18" s="9">
        <v>3.4</v>
      </c>
      <c r="X18" s="9">
        <v>4.2</v>
      </c>
      <c r="Y18" s="9">
        <v>4.7</v>
      </c>
      <c r="Z18" s="9">
        <v>4.4000000000000004</v>
      </c>
      <c r="AA18" s="9">
        <v>4.5999999999999996</v>
      </c>
      <c r="AB18" s="9">
        <v>4.7</v>
      </c>
      <c r="AC18" s="9">
        <v>4.5999999999999996</v>
      </c>
      <c r="AD18" s="9">
        <v>4.7</v>
      </c>
      <c r="AE18" s="9">
        <v>5.0999999999999996</v>
      </c>
      <c r="AF18" s="9">
        <v>5.5</v>
      </c>
      <c r="AG18" s="9">
        <v>7.7</v>
      </c>
      <c r="AH18" s="9">
        <v>7.8</v>
      </c>
      <c r="AI18" s="9">
        <v>11.4</v>
      </c>
      <c r="AJ18" s="9">
        <v>15.1</v>
      </c>
      <c r="AK18" s="9">
        <v>17.7</v>
      </c>
      <c r="AL18" s="9">
        <v>18.600000000000001</v>
      </c>
      <c r="AM18" s="85">
        <v>19.5</v>
      </c>
      <c r="AN18" s="9">
        <v>5.2</v>
      </c>
      <c r="AO18" s="9">
        <v>6.2</v>
      </c>
      <c r="AP18" s="9">
        <v>6.6</v>
      </c>
      <c r="AQ18" s="9">
        <v>7.7</v>
      </c>
      <c r="AR18" s="9">
        <v>8.1999999999999993</v>
      </c>
      <c r="AS18" s="9">
        <v>8</v>
      </c>
      <c r="AT18" s="9">
        <v>8.1999999999999993</v>
      </c>
      <c r="AU18" s="9">
        <v>8.3000000000000007</v>
      </c>
      <c r="AV18" s="9">
        <v>8.1</v>
      </c>
      <c r="AW18" s="9">
        <v>8.3000000000000007</v>
      </c>
      <c r="AX18" s="9">
        <v>8.8000000000000007</v>
      </c>
      <c r="AY18" s="9">
        <v>9.3000000000000007</v>
      </c>
      <c r="AZ18" s="9">
        <v>12.1</v>
      </c>
      <c r="BA18" s="9">
        <v>12.3</v>
      </c>
      <c r="BB18" s="9">
        <v>16.7</v>
      </c>
      <c r="BC18" s="9">
        <v>21</v>
      </c>
      <c r="BD18" s="9">
        <v>24.1</v>
      </c>
      <c r="BE18" s="9">
        <v>25</v>
      </c>
      <c r="BF18" s="9">
        <v>26.1</v>
      </c>
      <c r="BG18" s="13">
        <v>29</v>
      </c>
      <c r="BH18" s="9">
        <v>36</v>
      </c>
      <c r="BI18" s="9">
        <v>39</v>
      </c>
      <c r="BJ18" s="9">
        <v>46</v>
      </c>
      <c r="BK18" s="9">
        <v>50</v>
      </c>
      <c r="BL18" s="9">
        <v>48</v>
      </c>
      <c r="BM18" s="9">
        <v>50</v>
      </c>
      <c r="BN18" s="9">
        <v>51</v>
      </c>
      <c r="BO18" s="9">
        <v>50</v>
      </c>
      <c r="BP18" s="9">
        <v>51</v>
      </c>
      <c r="BQ18" s="9">
        <v>55</v>
      </c>
      <c r="BR18" s="9">
        <v>59</v>
      </c>
      <c r="BS18" s="9">
        <v>78</v>
      </c>
      <c r="BT18" s="9">
        <v>80</v>
      </c>
      <c r="BU18" s="9">
        <v>112</v>
      </c>
      <c r="BV18" s="9">
        <v>144</v>
      </c>
      <c r="BW18" s="9">
        <v>167</v>
      </c>
      <c r="BX18" s="9">
        <v>175</v>
      </c>
      <c r="BY18" s="9">
        <v>182</v>
      </c>
    </row>
    <row r="19" spans="1:77">
      <c r="A19" s="9" t="s">
        <v>107</v>
      </c>
      <c r="B19" s="9">
        <v>3.6</v>
      </c>
      <c r="C19" s="9">
        <v>4.0999999999999996</v>
      </c>
      <c r="D19" s="9">
        <v>4.5</v>
      </c>
      <c r="E19" s="9">
        <v>5.3</v>
      </c>
      <c r="F19" s="9">
        <v>6.6</v>
      </c>
      <c r="G19" s="9">
        <v>7.5</v>
      </c>
      <c r="H19" s="9">
        <v>8.3000000000000007</v>
      </c>
      <c r="I19" s="9">
        <v>9.3000000000000007</v>
      </c>
      <c r="J19" s="9">
        <v>9.9</v>
      </c>
      <c r="K19" s="9">
        <v>10.1</v>
      </c>
      <c r="L19" s="9">
        <v>11</v>
      </c>
      <c r="M19" s="9">
        <v>11.5</v>
      </c>
      <c r="N19" s="9">
        <v>12.2</v>
      </c>
      <c r="O19" s="9">
        <v>13.9</v>
      </c>
      <c r="P19" s="9">
        <v>15.4</v>
      </c>
      <c r="Q19" s="9">
        <v>17.5</v>
      </c>
      <c r="R19" s="9">
        <v>18.600000000000001</v>
      </c>
      <c r="S19" s="9">
        <v>20</v>
      </c>
      <c r="T19" s="9">
        <v>19.600000000000001</v>
      </c>
      <c r="U19" s="13">
        <v>2.7</v>
      </c>
      <c r="V19" s="9">
        <v>3.2</v>
      </c>
      <c r="W19" s="9">
        <v>3.5</v>
      </c>
      <c r="X19" s="9">
        <v>4.3</v>
      </c>
      <c r="Y19" s="9">
        <v>5.4</v>
      </c>
      <c r="Z19" s="9">
        <v>6.2</v>
      </c>
      <c r="AA19" s="9">
        <v>7</v>
      </c>
      <c r="AB19" s="9">
        <v>7.8</v>
      </c>
      <c r="AC19" s="9">
        <v>8.4</v>
      </c>
      <c r="AD19" s="9">
        <v>8.6</v>
      </c>
      <c r="AE19" s="9">
        <v>9.4</v>
      </c>
      <c r="AF19" s="9">
        <v>9.9</v>
      </c>
      <c r="AG19" s="9">
        <v>10.6</v>
      </c>
      <c r="AH19" s="9">
        <v>12.1</v>
      </c>
      <c r="AI19" s="9">
        <v>13.5</v>
      </c>
      <c r="AJ19" s="9">
        <v>15.5</v>
      </c>
      <c r="AK19" s="9">
        <v>16.600000000000001</v>
      </c>
      <c r="AL19" s="9">
        <v>17.899999999999999</v>
      </c>
      <c r="AM19" s="85">
        <v>17.5</v>
      </c>
      <c r="AN19" s="9">
        <v>4.5</v>
      </c>
      <c r="AO19" s="9">
        <v>5.0999999999999996</v>
      </c>
      <c r="AP19" s="9">
        <v>5.5</v>
      </c>
      <c r="AQ19" s="9">
        <v>6.4</v>
      </c>
      <c r="AR19" s="9">
        <v>7.8</v>
      </c>
      <c r="AS19" s="9">
        <v>8.6999999999999993</v>
      </c>
      <c r="AT19" s="9">
        <v>9.6999999999999993</v>
      </c>
      <c r="AU19" s="9">
        <v>10.7</v>
      </c>
      <c r="AV19" s="9">
        <v>11.3</v>
      </c>
      <c r="AW19" s="9">
        <v>11.6</v>
      </c>
      <c r="AX19" s="9">
        <v>12.5</v>
      </c>
      <c r="AY19" s="9">
        <v>13.1</v>
      </c>
      <c r="AZ19" s="9">
        <v>13.9</v>
      </c>
      <c r="BA19" s="9">
        <v>15.6</v>
      </c>
      <c r="BB19" s="9">
        <v>17.3</v>
      </c>
      <c r="BC19" s="9">
        <v>19.5</v>
      </c>
      <c r="BD19" s="9">
        <v>20.7</v>
      </c>
      <c r="BE19" s="9">
        <v>22.1</v>
      </c>
      <c r="BF19" s="9">
        <v>21.6</v>
      </c>
      <c r="BG19" s="13">
        <v>65</v>
      </c>
      <c r="BH19" s="9">
        <v>74</v>
      </c>
      <c r="BI19" s="9">
        <v>81</v>
      </c>
      <c r="BJ19" s="9">
        <v>97</v>
      </c>
      <c r="BK19" s="9">
        <v>121</v>
      </c>
      <c r="BL19" s="9">
        <v>136</v>
      </c>
      <c r="BM19" s="9">
        <v>150</v>
      </c>
      <c r="BN19" s="9">
        <v>166</v>
      </c>
      <c r="BO19" s="9">
        <v>176</v>
      </c>
      <c r="BP19" s="9">
        <v>178</v>
      </c>
      <c r="BQ19" s="9">
        <v>192</v>
      </c>
      <c r="BR19" s="9">
        <v>201</v>
      </c>
      <c r="BS19" s="9">
        <v>212</v>
      </c>
      <c r="BT19" s="9">
        <v>240</v>
      </c>
      <c r="BU19" s="9">
        <v>265</v>
      </c>
      <c r="BV19" s="9">
        <v>300</v>
      </c>
      <c r="BW19" s="9">
        <v>321</v>
      </c>
      <c r="BX19" s="9">
        <v>346</v>
      </c>
      <c r="BY19" s="9">
        <v>339</v>
      </c>
    </row>
    <row r="20" spans="1:77">
      <c r="A20" s="9" t="s">
        <v>162</v>
      </c>
      <c r="B20" s="9">
        <v>14.5</v>
      </c>
      <c r="C20" s="9">
        <v>14.1</v>
      </c>
      <c r="D20" s="9">
        <v>15.3</v>
      </c>
      <c r="E20" s="9">
        <v>14.8</v>
      </c>
      <c r="F20" s="9">
        <v>15.9</v>
      </c>
      <c r="G20" s="9">
        <v>16.899999999999999</v>
      </c>
      <c r="H20" s="9">
        <v>17.3</v>
      </c>
      <c r="I20" s="9">
        <v>17.5</v>
      </c>
      <c r="J20" s="9">
        <v>18.600000000000001</v>
      </c>
      <c r="K20" s="9">
        <v>18.100000000000001</v>
      </c>
      <c r="L20" s="9">
        <v>17.600000000000001</v>
      </c>
      <c r="M20" s="9">
        <v>19.899999999999999</v>
      </c>
      <c r="N20" s="9">
        <v>21.8</v>
      </c>
      <c r="O20" s="9">
        <v>24.3</v>
      </c>
      <c r="P20" s="9">
        <v>30</v>
      </c>
      <c r="Q20" s="9">
        <v>35.6</v>
      </c>
      <c r="R20" s="9">
        <v>39.799999999999997</v>
      </c>
      <c r="S20" s="9">
        <v>44.4</v>
      </c>
      <c r="T20" s="9">
        <v>44.4</v>
      </c>
      <c r="U20" s="13">
        <v>13.2</v>
      </c>
      <c r="V20" s="9">
        <v>12.8</v>
      </c>
      <c r="W20" s="9">
        <v>13.9</v>
      </c>
      <c r="X20" s="9">
        <v>13.4</v>
      </c>
      <c r="Y20" s="9">
        <v>14.5</v>
      </c>
      <c r="Z20" s="9">
        <v>15.4</v>
      </c>
      <c r="AA20" s="9">
        <v>15.9</v>
      </c>
      <c r="AB20" s="9">
        <v>16</v>
      </c>
      <c r="AC20" s="9">
        <v>17</v>
      </c>
      <c r="AD20" s="9">
        <v>16.600000000000001</v>
      </c>
      <c r="AE20" s="9">
        <v>16.100000000000001</v>
      </c>
      <c r="AF20" s="9">
        <v>18.3</v>
      </c>
      <c r="AG20" s="9">
        <v>20.100000000000001</v>
      </c>
      <c r="AH20" s="9">
        <v>22.5</v>
      </c>
      <c r="AI20" s="9">
        <v>28.1</v>
      </c>
      <c r="AJ20" s="9">
        <v>33.5</v>
      </c>
      <c r="AK20" s="9">
        <v>37.5</v>
      </c>
      <c r="AL20" s="9">
        <v>42</v>
      </c>
      <c r="AM20" s="85">
        <v>42</v>
      </c>
      <c r="AN20" s="9">
        <v>15.8</v>
      </c>
      <c r="AO20" s="9">
        <v>15.4</v>
      </c>
      <c r="AP20" s="9">
        <v>16.600000000000001</v>
      </c>
      <c r="AQ20" s="9">
        <v>16.100000000000001</v>
      </c>
      <c r="AR20" s="9">
        <v>17.3</v>
      </c>
      <c r="AS20" s="9">
        <v>18.3</v>
      </c>
      <c r="AT20" s="9">
        <v>18.8</v>
      </c>
      <c r="AU20" s="9">
        <v>18.899999999999999</v>
      </c>
      <c r="AV20" s="9">
        <v>20.100000000000001</v>
      </c>
      <c r="AW20" s="9">
        <v>19.600000000000001</v>
      </c>
      <c r="AX20" s="9">
        <v>19.100000000000001</v>
      </c>
      <c r="AY20" s="9">
        <v>21.5</v>
      </c>
      <c r="AZ20" s="9">
        <v>23.5</v>
      </c>
      <c r="BA20" s="9">
        <v>26.1</v>
      </c>
      <c r="BB20" s="9">
        <v>32</v>
      </c>
      <c r="BC20" s="9">
        <v>37.799999999999997</v>
      </c>
      <c r="BD20" s="9">
        <v>42.1</v>
      </c>
      <c r="BE20" s="9">
        <v>46.8</v>
      </c>
      <c r="BF20" s="9">
        <v>46.8</v>
      </c>
      <c r="BG20" s="13">
        <v>490</v>
      </c>
      <c r="BH20" s="9">
        <v>469</v>
      </c>
      <c r="BI20" s="9">
        <v>498</v>
      </c>
      <c r="BJ20" s="9">
        <v>477</v>
      </c>
      <c r="BK20" s="9">
        <v>505</v>
      </c>
      <c r="BL20" s="9">
        <v>534</v>
      </c>
      <c r="BM20" s="9">
        <v>553</v>
      </c>
      <c r="BN20" s="9">
        <v>557</v>
      </c>
      <c r="BO20" s="9">
        <v>588</v>
      </c>
      <c r="BP20" s="9">
        <v>570</v>
      </c>
      <c r="BQ20" s="9">
        <v>549</v>
      </c>
      <c r="BR20" s="9">
        <v>612</v>
      </c>
      <c r="BS20" s="9">
        <v>665</v>
      </c>
      <c r="BT20" s="9">
        <v>736</v>
      </c>
      <c r="BU20" s="9">
        <v>913</v>
      </c>
      <c r="BV20" s="9">
        <v>1078</v>
      </c>
      <c r="BW20" s="9">
        <v>1212</v>
      </c>
      <c r="BX20" s="9">
        <v>1353</v>
      </c>
      <c r="BY20" s="9">
        <v>1357</v>
      </c>
    </row>
    <row r="21" spans="1:77">
      <c r="A21" s="9" t="s">
        <v>120</v>
      </c>
      <c r="B21" s="9">
        <v>2.9</v>
      </c>
      <c r="C21" s="9">
        <v>3.7</v>
      </c>
      <c r="D21" s="9">
        <v>4.4000000000000004</v>
      </c>
      <c r="E21" s="9">
        <v>4.2</v>
      </c>
      <c r="F21" s="9">
        <v>5.4</v>
      </c>
      <c r="G21" s="9">
        <v>5.8</v>
      </c>
      <c r="H21" s="9">
        <v>5.4</v>
      </c>
      <c r="I21" s="9">
        <v>6.3</v>
      </c>
      <c r="J21" s="9">
        <v>7</v>
      </c>
      <c r="K21" s="9">
        <v>6.3</v>
      </c>
      <c r="L21" s="9">
        <v>6.6</v>
      </c>
      <c r="M21" s="9">
        <v>8.3000000000000007</v>
      </c>
      <c r="N21" s="9">
        <v>7.9</v>
      </c>
      <c r="O21" s="9">
        <v>8.8000000000000007</v>
      </c>
      <c r="P21" s="9">
        <v>11</v>
      </c>
      <c r="Q21" s="9">
        <v>11.9</v>
      </c>
      <c r="R21" s="9">
        <v>12.8</v>
      </c>
      <c r="S21" s="9">
        <v>14.4</v>
      </c>
      <c r="T21" s="9">
        <v>16</v>
      </c>
      <c r="U21" s="13">
        <v>1.8</v>
      </c>
      <c r="V21" s="9">
        <v>2.5</v>
      </c>
      <c r="W21" s="9">
        <v>3.1</v>
      </c>
      <c r="X21" s="9">
        <v>2.9</v>
      </c>
      <c r="Y21" s="9">
        <v>4</v>
      </c>
      <c r="Z21" s="9">
        <v>4.4000000000000004</v>
      </c>
      <c r="AA21" s="9">
        <v>4</v>
      </c>
      <c r="AB21" s="9">
        <v>4.8</v>
      </c>
      <c r="AC21" s="9">
        <v>5.4</v>
      </c>
      <c r="AD21" s="9">
        <v>4.8</v>
      </c>
      <c r="AE21" s="9">
        <v>5.0999999999999996</v>
      </c>
      <c r="AF21" s="9">
        <v>6.5</v>
      </c>
      <c r="AG21" s="9">
        <v>6.2</v>
      </c>
      <c r="AH21" s="9">
        <v>7</v>
      </c>
      <c r="AI21" s="9">
        <v>9</v>
      </c>
      <c r="AJ21" s="9">
        <v>9.8000000000000007</v>
      </c>
      <c r="AK21" s="9">
        <v>10.6</v>
      </c>
      <c r="AL21" s="9">
        <v>12.1</v>
      </c>
      <c r="AM21" s="85">
        <v>13.6</v>
      </c>
      <c r="AN21" s="9">
        <v>3.9</v>
      </c>
      <c r="AO21" s="9">
        <v>4.9000000000000004</v>
      </c>
      <c r="AP21" s="9">
        <v>5.7</v>
      </c>
      <c r="AQ21" s="9">
        <v>5.5</v>
      </c>
      <c r="AR21" s="9">
        <v>6.8</v>
      </c>
      <c r="AS21" s="9">
        <v>7.3</v>
      </c>
      <c r="AT21" s="9">
        <v>6.8</v>
      </c>
      <c r="AU21" s="9">
        <v>7.8</v>
      </c>
      <c r="AV21" s="9">
        <v>8.5</v>
      </c>
      <c r="AW21" s="9">
        <v>7.9</v>
      </c>
      <c r="AX21" s="9">
        <v>8.1999999999999993</v>
      </c>
      <c r="AY21" s="9">
        <v>10</v>
      </c>
      <c r="AZ21" s="9">
        <v>9.6</v>
      </c>
      <c r="BA21" s="9">
        <v>10.5</v>
      </c>
      <c r="BB21" s="9">
        <v>13</v>
      </c>
      <c r="BC21" s="9">
        <v>13.9</v>
      </c>
      <c r="BD21" s="9">
        <v>14.9</v>
      </c>
      <c r="BE21" s="9">
        <v>16.7</v>
      </c>
      <c r="BF21" s="9">
        <v>18.399999999999999</v>
      </c>
      <c r="BG21" s="13">
        <v>29</v>
      </c>
      <c r="BH21" s="9">
        <v>38</v>
      </c>
      <c r="BI21" s="9">
        <v>44</v>
      </c>
      <c r="BJ21" s="9">
        <v>43</v>
      </c>
      <c r="BK21" s="9">
        <v>56</v>
      </c>
      <c r="BL21" s="9">
        <v>62</v>
      </c>
      <c r="BM21" s="9">
        <v>58</v>
      </c>
      <c r="BN21" s="9">
        <v>68</v>
      </c>
      <c r="BO21" s="9">
        <v>76</v>
      </c>
      <c r="BP21" s="9">
        <v>69</v>
      </c>
      <c r="BQ21" s="9">
        <v>72</v>
      </c>
      <c r="BR21" s="9">
        <v>90</v>
      </c>
      <c r="BS21" s="9">
        <v>88</v>
      </c>
      <c r="BT21" s="9">
        <v>97</v>
      </c>
      <c r="BU21" s="9">
        <v>120</v>
      </c>
      <c r="BV21" s="9">
        <v>129</v>
      </c>
      <c r="BW21" s="9">
        <v>138</v>
      </c>
      <c r="BX21" s="9">
        <v>154</v>
      </c>
      <c r="BY21" s="9">
        <v>172</v>
      </c>
    </row>
    <row r="22" spans="1:77">
      <c r="A22" s="9" t="s">
        <v>163</v>
      </c>
      <c r="B22" s="9">
        <v>11.3</v>
      </c>
      <c r="C22" s="9">
        <v>10.3</v>
      </c>
      <c r="D22" s="9">
        <v>9.5</v>
      </c>
      <c r="E22" s="9">
        <v>10</v>
      </c>
      <c r="F22" s="9">
        <v>9.5</v>
      </c>
      <c r="G22" s="9">
        <v>9</v>
      </c>
      <c r="H22" s="9">
        <v>11.8</v>
      </c>
      <c r="I22" s="9">
        <v>14.5</v>
      </c>
      <c r="J22" s="9">
        <v>15.5</v>
      </c>
      <c r="K22" s="9">
        <v>17</v>
      </c>
      <c r="L22" s="9">
        <v>20.100000000000001</v>
      </c>
      <c r="M22" s="9">
        <v>20</v>
      </c>
      <c r="N22" s="9">
        <v>20.5</v>
      </c>
      <c r="O22" s="9">
        <v>22.9</v>
      </c>
      <c r="P22" s="9">
        <v>26.6</v>
      </c>
      <c r="Q22" s="9">
        <v>31.2</v>
      </c>
      <c r="R22" s="9">
        <v>36.700000000000003</v>
      </c>
      <c r="S22" s="9">
        <v>35.700000000000003</v>
      </c>
      <c r="T22" s="9">
        <v>37.6</v>
      </c>
      <c r="U22" s="13">
        <v>8</v>
      </c>
      <c r="V22" s="9">
        <v>7.2</v>
      </c>
      <c r="W22" s="9">
        <v>6.5</v>
      </c>
      <c r="X22" s="9">
        <v>6.9</v>
      </c>
      <c r="Y22" s="9">
        <v>6.6</v>
      </c>
      <c r="Z22" s="9">
        <v>6.2</v>
      </c>
      <c r="AA22" s="9">
        <v>8.5</v>
      </c>
      <c r="AB22" s="9">
        <v>10.8</v>
      </c>
      <c r="AC22" s="9">
        <v>11.6</v>
      </c>
      <c r="AD22" s="9">
        <v>12.9</v>
      </c>
      <c r="AE22" s="9">
        <v>15.6</v>
      </c>
      <c r="AF22" s="9">
        <v>15.5</v>
      </c>
      <c r="AG22" s="9">
        <v>15.9</v>
      </c>
      <c r="AH22" s="9">
        <v>18</v>
      </c>
      <c r="AI22" s="9">
        <v>21.3</v>
      </c>
      <c r="AJ22" s="9">
        <v>25.4</v>
      </c>
      <c r="AK22" s="9">
        <v>30.4</v>
      </c>
      <c r="AL22" s="9">
        <v>29.5</v>
      </c>
      <c r="AM22" s="85">
        <v>31.2</v>
      </c>
      <c r="AN22" s="9">
        <v>14.5</v>
      </c>
      <c r="AO22" s="9">
        <v>13.4</v>
      </c>
      <c r="AP22" s="9">
        <v>12.4</v>
      </c>
      <c r="AQ22" s="9">
        <v>13</v>
      </c>
      <c r="AR22" s="9">
        <v>12.5</v>
      </c>
      <c r="AS22" s="9">
        <v>11.9</v>
      </c>
      <c r="AT22" s="9">
        <v>15.2</v>
      </c>
      <c r="AU22" s="9">
        <v>18.3</v>
      </c>
      <c r="AV22" s="9">
        <v>19.399999999999999</v>
      </c>
      <c r="AW22" s="9">
        <v>21.2</v>
      </c>
      <c r="AX22" s="9">
        <v>24.6</v>
      </c>
      <c r="AY22" s="9">
        <v>24.6</v>
      </c>
      <c r="AZ22" s="9">
        <v>25.2</v>
      </c>
      <c r="BA22" s="9">
        <v>27.8</v>
      </c>
      <c r="BB22" s="9">
        <v>31.9</v>
      </c>
      <c r="BC22" s="9">
        <v>36.9</v>
      </c>
      <c r="BD22" s="9">
        <v>43</v>
      </c>
      <c r="BE22" s="9">
        <v>42</v>
      </c>
      <c r="BF22" s="9">
        <v>44</v>
      </c>
      <c r="BG22" s="13">
        <v>47</v>
      </c>
      <c r="BH22" s="9">
        <v>43</v>
      </c>
      <c r="BI22" s="9">
        <v>40</v>
      </c>
      <c r="BJ22" s="9">
        <v>42</v>
      </c>
      <c r="BK22" s="9">
        <v>40</v>
      </c>
      <c r="BL22" s="9">
        <v>38</v>
      </c>
      <c r="BM22" s="9">
        <v>48</v>
      </c>
      <c r="BN22" s="9">
        <v>59</v>
      </c>
      <c r="BO22" s="9">
        <v>62</v>
      </c>
      <c r="BP22" s="9">
        <v>67</v>
      </c>
      <c r="BQ22" s="9">
        <v>77</v>
      </c>
      <c r="BR22" s="9">
        <v>76</v>
      </c>
      <c r="BS22" s="9">
        <v>76</v>
      </c>
      <c r="BT22" s="9">
        <v>86</v>
      </c>
      <c r="BU22" s="9">
        <v>100</v>
      </c>
      <c r="BV22" s="9">
        <v>116</v>
      </c>
      <c r="BW22" s="9">
        <v>133</v>
      </c>
      <c r="BX22" s="9">
        <v>129</v>
      </c>
      <c r="BY22" s="9">
        <v>135</v>
      </c>
    </row>
    <row r="23" spans="1:77">
      <c r="A23" s="9" t="s">
        <v>164</v>
      </c>
      <c r="B23" s="9">
        <v>4.5999999999999996</v>
      </c>
      <c r="C23" s="9">
        <v>5.3</v>
      </c>
      <c r="D23" s="9">
        <v>5.5</v>
      </c>
      <c r="E23" s="9">
        <v>5.3</v>
      </c>
      <c r="F23" s="9">
        <v>6</v>
      </c>
      <c r="G23" s="9">
        <v>7.1</v>
      </c>
      <c r="H23" s="9">
        <v>7.6</v>
      </c>
      <c r="I23" s="9">
        <v>6.9</v>
      </c>
      <c r="J23" s="9">
        <v>8.5</v>
      </c>
      <c r="K23" s="9">
        <v>8.9</v>
      </c>
      <c r="L23" s="9">
        <v>8.4</v>
      </c>
      <c r="M23" s="9">
        <v>8</v>
      </c>
      <c r="N23" s="9">
        <v>8.8000000000000007</v>
      </c>
      <c r="O23" s="9">
        <v>11.4</v>
      </c>
      <c r="P23" s="9">
        <v>12.7</v>
      </c>
      <c r="Q23" s="9">
        <v>15.3</v>
      </c>
      <c r="R23" s="9">
        <v>18.7</v>
      </c>
      <c r="S23" s="9">
        <v>21.9</v>
      </c>
      <c r="T23" s="9">
        <v>18.2</v>
      </c>
      <c r="U23" s="13">
        <v>2.5</v>
      </c>
      <c r="V23" s="9">
        <v>3</v>
      </c>
      <c r="W23" s="9">
        <v>3.1</v>
      </c>
      <c r="X23" s="9">
        <v>2.9</v>
      </c>
      <c r="Y23" s="9">
        <v>3.5</v>
      </c>
      <c r="Z23" s="9">
        <v>4.4000000000000004</v>
      </c>
      <c r="AA23" s="9">
        <v>4.8</v>
      </c>
      <c r="AB23" s="9">
        <v>4.3</v>
      </c>
      <c r="AC23" s="9">
        <v>5.6</v>
      </c>
      <c r="AD23" s="9">
        <v>6</v>
      </c>
      <c r="AE23" s="9">
        <v>5.5</v>
      </c>
      <c r="AF23" s="9">
        <v>5.3</v>
      </c>
      <c r="AG23" s="9">
        <v>6</v>
      </c>
      <c r="AH23" s="9">
        <v>8.1</v>
      </c>
      <c r="AI23" s="9">
        <v>9.3000000000000007</v>
      </c>
      <c r="AJ23" s="9">
        <v>11.6</v>
      </c>
      <c r="AK23" s="9">
        <v>14.6</v>
      </c>
      <c r="AL23" s="9">
        <v>17.5</v>
      </c>
      <c r="AM23" s="85">
        <v>14.2</v>
      </c>
      <c r="AN23" s="9">
        <v>6.8</v>
      </c>
      <c r="AO23" s="9">
        <v>7.7</v>
      </c>
      <c r="AP23" s="9">
        <v>7.9</v>
      </c>
      <c r="AQ23" s="9">
        <v>7.6</v>
      </c>
      <c r="AR23" s="9">
        <v>8.5</v>
      </c>
      <c r="AS23" s="9">
        <v>9.8000000000000007</v>
      </c>
      <c r="AT23" s="9">
        <v>10.3</v>
      </c>
      <c r="AU23" s="9">
        <v>9.5</v>
      </c>
      <c r="AV23" s="9">
        <v>11.4</v>
      </c>
      <c r="AW23" s="9">
        <v>11.8</v>
      </c>
      <c r="AX23" s="9">
        <v>11.2</v>
      </c>
      <c r="AY23" s="9">
        <v>10.7</v>
      </c>
      <c r="AZ23" s="9">
        <v>11.7</v>
      </c>
      <c r="BA23" s="9">
        <v>14.6</v>
      </c>
      <c r="BB23" s="9">
        <v>16.100000000000001</v>
      </c>
      <c r="BC23" s="9">
        <v>19.100000000000001</v>
      </c>
      <c r="BD23" s="9">
        <v>22.8</v>
      </c>
      <c r="BE23" s="9">
        <v>26.3</v>
      </c>
      <c r="BF23" s="9">
        <v>22.1</v>
      </c>
      <c r="BG23" s="13">
        <v>18</v>
      </c>
      <c r="BH23" s="9">
        <v>20</v>
      </c>
      <c r="BI23" s="9">
        <v>21</v>
      </c>
      <c r="BJ23" s="9">
        <v>20</v>
      </c>
      <c r="BK23" s="9">
        <v>23</v>
      </c>
      <c r="BL23" s="9">
        <v>27</v>
      </c>
      <c r="BM23" s="9">
        <v>29</v>
      </c>
      <c r="BN23" s="9">
        <v>27</v>
      </c>
      <c r="BO23" s="9">
        <v>34</v>
      </c>
      <c r="BP23" s="9">
        <v>36</v>
      </c>
      <c r="BQ23" s="9">
        <v>34</v>
      </c>
      <c r="BR23" s="9">
        <v>33</v>
      </c>
      <c r="BS23" s="9">
        <v>37</v>
      </c>
      <c r="BT23" s="9">
        <v>48</v>
      </c>
      <c r="BU23" s="9">
        <v>54</v>
      </c>
      <c r="BV23" s="9">
        <v>65</v>
      </c>
      <c r="BW23" s="9">
        <v>80</v>
      </c>
      <c r="BX23" s="9">
        <v>95</v>
      </c>
      <c r="BY23" s="9">
        <v>80</v>
      </c>
    </row>
    <row r="24" spans="1:77">
      <c r="A24" s="9" t="s">
        <v>165</v>
      </c>
      <c r="B24" s="9">
        <v>3</v>
      </c>
      <c r="C24" s="9">
        <v>2.8</v>
      </c>
      <c r="D24" s="9">
        <v>4</v>
      </c>
      <c r="E24" s="9">
        <v>4.0999999999999996</v>
      </c>
      <c r="F24" s="9">
        <v>4.2</v>
      </c>
      <c r="G24" s="9">
        <v>4.9000000000000004</v>
      </c>
      <c r="H24" s="9">
        <v>5.0999999999999996</v>
      </c>
      <c r="I24" s="9">
        <v>6.2</v>
      </c>
      <c r="J24" s="9">
        <v>6.4</v>
      </c>
      <c r="K24" s="9">
        <v>6.9</v>
      </c>
      <c r="L24" s="9">
        <v>5.8</v>
      </c>
      <c r="M24" s="9">
        <v>7.5</v>
      </c>
      <c r="N24" s="9">
        <v>7.2</v>
      </c>
      <c r="O24" s="9">
        <v>7.5</v>
      </c>
      <c r="P24" s="9">
        <v>10.1</v>
      </c>
      <c r="Q24" s="9">
        <v>12.4</v>
      </c>
      <c r="R24" s="9">
        <v>12.4</v>
      </c>
      <c r="S24" s="9">
        <v>14.3</v>
      </c>
      <c r="T24" s="9">
        <v>14.9</v>
      </c>
      <c r="U24" s="13">
        <v>1.4</v>
      </c>
      <c r="V24" s="9">
        <v>1.3</v>
      </c>
      <c r="W24" s="9">
        <v>2.1</v>
      </c>
      <c r="X24" s="9">
        <v>2.2999999999999998</v>
      </c>
      <c r="Y24" s="9">
        <v>2.2999999999999998</v>
      </c>
      <c r="Z24" s="9">
        <v>2.8</v>
      </c>
      <c r="AA24" s="9">
        <v>3</v>
      </c>
      <c r="AB24" s="9">
        <v>3.9</v>
      </c>
      <c r="AC24" s="9">
        <v>4.0999999999999996</v>
      </c>
      <c r="AD24" s="9">
        <v>4.5</v>
      </c>
      <c r="AE24" s="9">
        <v>3.6</v>
      </c>
      <c r="AF24" s="9">
        <v>4.9000000000000004</v>
      </c>
      <c r="AG24" s="9">
        <v>4.7</v>
      </c>
      <c r="AH24" s="9">
        <v>4.9000000000000004</v>
      </c>
      <c r="AI24" s="9">
        <v>7.1</v>
      </c>
      <c r="AJ24" s="9">
        <v>9.1</v>
      </c>
      <c r="AK24" s="9">
        <v>9.1999999999999993</v>
      </c>
      <c r="AL24" s="9">
        <v>10.8</v>
      </c>
      <c r="AM24" s="85">
        <v>11.2</v>
      </c>
      <c r="AN24" s="9">
        <v>4.5999999999999996</v>
      </c>
      <c r="AO24" s="9">
        <v>4.3</v>
      </c>
      <c r="AP24" s="9">
        <v>5.8</v>
      </c>
      <c r="AQ24" s="9">
        <v>6</v>
      </c>
      <c r="AR24" s="9">
        <v>6.1</v>
      </c>
      <c r="AS24" s="9">
        <v>6.9</v>
      </c>
      <c r="AT24" s="9">
        <v>7.2</v>
      </c>
      <c r="AU24" s="9">
        <v>8.6</v>
      </c>
      <c r="AV24" s="9">
        <v>8.8000000000000007</v>
      </c>
      <c r="AW24" s="9">
        <v>9.4</v>
      </c>
      <c r="AX24" s="9">
        <v>8</v>
      </c>
      <c r="AY24" s="9">
        <v>10.1</v>
      </c>
      <c r="AZ24" s="9">
        <v>9.6999999999999993</v>
      </c>
      <c r="BA24" s="9">
        <v>10</v>
      </c>
      <c r="BB24" s="9">
        <v>13</v>
      </c>
      <c r="BC24" s="9">
        <v>15.6</v>
      </c>
      <c r="BD24" s="9">
        <v>15.7</v>
      </c>
      <c r="BE24" s="9">
        <v>17.899999999999999</v>
      </c>
      <c r="BF24" s="9">
        <v>18.5</v>
      </c>
      <c r="BG24" s="13">
        <v>14</v>
      </c>
      <c r="BH24" s="9">
        <v>13</v>
      </c>
      <c r="BI24" s="9">
        <v>18</v>
      </c>
      <c r="BJ24" s="9">
        <v>19</v>
      </c>
      <c r="BK24" s="9">
        <v>19</v>
      </c>
      <c r="BL24" s="9">
        <v>22</v>
      </c>
      <c r="BM24" s="9">
        <v>23</v>
      </c>
      <c r="BN24" s="9">
        <v>28</v>
      </c>
      <c r="BO24" s="9">
        <v>29</v>
      </c>
      <c r="BP24" s="9">
        <v>31</v>
      </c>
      <c r="BQ24" s="9">
        <v>26</v>
      </c>
      <c r="BR24" s="9">
        <v>33</v>
      </c>
      <c r="BS24" s="9">
        <v>33</v>
      </c>
      <c r="BT24" s="9">
        <v>34</v>
      </c>
      <c r="BU24" s="9">
        <v>46</v>
      </c>
      <c r="BV24" s="9">
        <v>56</v>
      </c>
      <c r="BW24" s="9">
        <v>56</v>
      </c>
      <c r="BX24" s="9">
        <v>63</v>
      </c>
      <c r="BY24" s="9">
        <v>65</v>
      </c>
    </row>
    <row r="25" spans="1:77">
      <c r="A25" s="9" t="s">
        <v>166</v>
      </c>
      <c r="B25" s="9" t="s">
        <v>30</v>
      </c>
      <c r="C25" s="9" t="s">
        <v>30</v>
      </c>
      <c r="D25" s="9" t="s">
        <v>30</v>
      </c>
      <c r="E25" s="9" t="s">
        <v>30</v>
      </c>
      <c r="F25" s="9" t="s">
        <v>30</v>
      </c>
      <c r="G25" s="9" t="s">
        <v>30</v>
      </c>
      <c r="H25" s="9" t="s">
        <v>30</v>
      </c>
      <c r="I25" s="9" t="s">
        <v>30</v>
      </c>
      <c r="J25" s="9" t="s">
        <v>30</v>
      </c>
      <c r="K25" s="9" t="s">
        <v>30</v>
      </c>
      <c r="L25" s="9" t="s">
        <v>30</v>
      </c>
      <c r="M25" s="9" t="s">
        <v>30</v>
      </c>
      <c r="N25" s="9" t="s">
        <v>30</v>
      </c>
      <c r="O25" s="9" t="s">
        <v>30</v>
      </c>
      <c r="P25" s="9" t="s">
        <v>30</v>
      </c>
      <c r="Q25" s="9" t="s">
        <v>30</v>
      </c>
      <c r="R25" s="9" t="s">
        <v>30</v>
      </c>
      <c r="S25" s="9">
        <v>10.4</v>
      </c>
      <c r="T25" s="9" t="s">
        <v>30</v>
      </c>
      <c r="U25" s="13" t="s">
        <v>30</v>
      </c>
      <c r="V25" s="9" t="s">
        <v>30</v>
      </c>
      <c r="W25" s="9" t="s">
        <v>30</v>
      </c>
      <c r="X25" s="9" t="s">
        <v>30</v>
      </c>
      <c r="Y25" s="9" t="s">
        <v>30</v>
      </c>
      <c r="Z25" s="9" t="s">
        <v>30</v>
      </c>
      <c r="AA25" s="9" t="s">
        <v>30</v>
      </c>
      <c r="AB25" s="9" t="s">
        <v>30</v>
      </c>
      <c r="AC25" s="9" t="s">
        <v>30</v>
      </c>
      <c r="AD25" s="9" t="s">
        <v>30</v>
      </c>
      <c r="AE25" s="9" t="s">
        <v>30</v>
      </c>
      <c r="AF25" s="9" t="s">
        <v>30</v>
      </c>
      <c r="AG25" s="9" t="s">
        <v>30</v>
      </c>
      <c r="AH25" s="9" t="s">
        <v>30</v>
      </c>
      <c r="AI25" s="9" t="s">
        <v>30</v>
      </c>
      <c r="AJ25" s="9" t="s">
        <v>30</v>
      </c>
      <c r="AK25" s="9" t="s">
        <v>30</v>
      </c>
      <c r="AL25" s="9">
        <v>4.2</v>
      </c>
      <c r="AM25" s="9" t="s">
        <v>30</v>
      </c>
      <c r="AN25" s="9" t="s">
        <v>30</v>
      </c>
      <c r="AO25" s="9" t="s">
        <v>30</v>
      </c>
      <c r="AP25" s="9" t="s">
        <v>30</v>
      </c>
      <c r="AQ25" s="9" t="s">
        <v>30</v>
      </c>
      <c r="AR25" s="9" t="s">
        <v>30</v>
      </c>
      <c r="AS25" s="9" t="s">
        <v>30</v>
      </c>
      <c r="AT25" s="9" t="s">
        <v>30</v>
      </c>
      <c r="AU25" s="9" t="s">
        <v>30</v>
      </c>
      <c r="AV25" s="9" t="s">
        <v>30</v>
      </c>
      <c r="AW25" s="9" t="s">
        <v>30</v>
      </c>
      <c r="AX25" s="9" t="s">
        <v>30</v>
      </c>
      <c r="AY25" s="9" t="s">
        <v>30</v>
      </c>
      <c r="AZ25" s="9" t="s">
        <v>30</v>
      </c>
      <c r="BA25" s="9" t="s">
        <v>30</v>
      </c>
      <c r="BB25" s="9" t="s">
        <v>30</v>
      </c>
      <c r="BC25" s="9" t="s">
        <v>30</v>
      </c>
      <c r="BD25" s="9" t="s">
        <v>30</v>
      </c>
      <c r="BE25" s="9">
        <v>16.5</v>
      </c>
      <c r="BF25" s="9" t="s">
        <v>30</v>
      </c>
      <c r="BG25" s="13">
        <v>3</v>
      </c>
      <c r="BH25" s="9">
        <v>4</v>
      </c>
      <c r="BI25" s="9">
        <v>4</v>
      </c>
      <c r="BJ25" s="9">
        <v>3</v>
      </c>
      <c r="BK25" s="9">
        <v>5</v>
      </c>
      <c r="BL25" s="9">
        <v>7</v>
      </c>
      <c r="BM25" s="9">
        <v>7</v>
      </c>
      <c r="BN25" s="9">
        <v>7</v>
      </c>
      <c r="BO25" s="9">
        <v>8</v>
      </c>
      <c r="BP25" s="9">
        <v>7</v>
      </c>
      <c r="BQ25" s="9">
        <v>6</v>
      </c>
      <c r="BR25" s="9">
        <v>6</v>
      </c>
      <c r="BS25" s="9">
        <v>6</v>
      </c>
      <c r="BT25" s="9">
        <v>8</v>
      </c>
      <c r="BU25" s="9">
        <v>8</v>
      </c>
      <c r="BV25" s="9">
        <v>7</v>
      </c>
      <c r="BW25" s="9">
        <v>9</v>
      </c>
      <c r="BX25" s="9">
        <v>11</v>
      </c>
      <c r="BY25" s="9">
        <v>9</v>
      </c>
    </row>
    <row r="26" spans="1:77">
      <c r="A26" s="9" t="s">
        <v>167</v>
      </c>
      <c r="B26" s="9">
        <v>9</v>
      </c>
      <c r="C26" s="9">
        <v>8.3000000000000007</v>
      </c>
      <c r="D26" s="9">
        <v>7.8</v>
      </c>
      <c r="E26" s="9">
        <v>8.5</v>
      </c>
      <c r="F26" s="9">
        <v>9.3000000000000007</v>
      </c>
      <c r="G26" s="9">
        <v>10.4</v>
      </c>
      <c r="H26" s="9">
        <v>11.4</v>
      </c>
      <c r="I26" s="9">
        <v>12.1</v>
      </c>
      <c r="J26" s="9">
        <v>12.5</v>
      </c>
      <c r="K26" s="9">
        <v>12</v>
      </c>
      <c r="L26" s="9">
        <v>11.5</v>
      </c>
      <c r="M26" s="9">
        <v>12.1</v>
      </c>
      <c r="N26" s="9">
        <v>14.9</v>
      </c>
      <c r="O26" s="9">
        <v>16</v>
      </c>
      <c r="P26" s="9">
        <v>20.5</v>
      </c>
      <c r="Q26" s="9">
        <v>25.2</v>
      </c>
      <c r="R26" s="9">
        <v>29.6</v>
      </c>
      <c r="S26" s="9">
        <v>31.2</v>
      </c>
      <c r="T26" s="9">
        <v>33.700000000000003</v>
      </c>
      <c r="U26" s="13">
        <v>6.8</v>
      </c>
      <c r="V26" s="9">
        <v>6.2</v>
      </c>
      <c r="W26" s="9">
        <v>5.7</v>
      </c>
      <c r="X26" s="9">
        <v>6.2</v>
      </c>
      <c r="Y26" s="9">
        <v>7</v>
      </c>
      <c r="Z26" s="9">
        <v>7.9</v>
      </c>
      <c r="AA26" s="9">
        <v>8.8000000000000007</v>
      </c>
      <c r="AB26" s="9">
        <v>9.5</v>
      </c>
      <c r="AC26" s="9">
        <v>9.8000000000000007</v>
      </c>
      <c r="AD26" s="9">
        <v>9.3000000000000007</v>
      </c>
      <c r="AE26" s="9">
        <v>8.9</v>
      </c>
      <c r="AF26" s="9">
        <v>9.3000000000000007</v>
      </c>
      <c r="AG26" s="9">
        <v>11.8</v>
      </c>
      <c r="AH26" s="9">
        <v>12.8</v>
      </c>
      <c r="AI26" s="9">
        <v>16.8</v>
      </c>
      <c r="AJ26" s="9">
        <v>21.1</v>
      </c>
      <c r="AK26" s="9">
        <v>25.2</v>
      </c>
      <c r="AL26" s="9">
        <v>26.6</v>
      </c>
      <c r="AM26" s="85">
        <v>28.9</v>
      </c>
      <c r="AN26" s="9">
        <v>11.3</v>
      </c>
      <c r="AO26" s="9">
        <v>10.5</v>
      </c>
      <c r="AP26" s="9">
        <v>9.8000000000000007</v>
      </c>
      <c r="AQ26" s="9">
        <v>10.7</v>
      </c>
      <c r="AR26" s="9">
        <v>11.6</v>
      </c>
      <c r="AS26" s="9">
        <v>12.9</v>
      </c>
      <c r="AT26" s="9">
        <v>13.9</v>
      </c>
      <c r="AU26" s="9">
        <v>14.8</v>
      </c>
      <c r="AV26" s="9">
        <v>15.2</v>
      </c>
      <c r="AW26" s="9">
        <v>14.8</v>
      </c>
      <c r="AX26" s="9">
        <v>14.2</v>
      </c>
      <c r="AY26" s="9">
        <v>14.8</v>
      </c>
      <c r="AZ26" s="9">
        <v>18</v>
      </c>
      <c r="BA26" s="9">
        <v>19.2</v>
      </c>
      <c r="BB26" s="9">
        <v>24.1</v>
      </c>
      <c r="BC26" s="9">
        <v>29.3</v>
      </c>
      <c r="BD26" s="9">
        <v>34.1</v>
      </c>
      <c r="BE26" s="9">
        <v>35.799999999999997</v>
      </c>
      <c r="BF26" s="9">
        <v>38.5</v>
      </c>
      <c r="BG26" s="13">
        <v>62</v>
      </c>
      <c r="BH26" s="9">
        <v>57</v>
      </c>
      <c r="BI26" s="9">
        <v>53</v>
      </c>
      <c r="BJ26" s="9">
        <v>57</v>
      </c>
      <c r="BK26" s="9">
        <v>63</v>
      </c>
      <c r="BL26" s="9">
        <v>69</v>
      </c>
      <c r="BM26" s="9">
        <v>75</v>
      </c>
      <c r="BN26" s="9">
        <v>80</v>
      </c>
      <c r="BO26" s="9">
        <v>81</v>
      </c>
      <c r="BP26" s="9">
        <v>77</v>
      </c>
      <c r="BQ26" s="9">
        <v>73</v>
      </c>
      <c r="BR26" s="9">
        <v>76</v>
      </c>
      <c r="BS26" s="9">
        <v>92</v>
      </c>
      <c r="BT26" s="9">
        <v>98</v>
      </c>
      <c r="BU26" s="9">
        <v>125</v>
      </c>
      <c r="BV26" s="9">
        <v>151</v>
      </c>
      <c r="BW26" s="9">
        <v>175</v>
      </c>
      <c r="BX26" s="9">
        <v>182</v>
      </c>
      <c r="BY26" s="9">
        <v>194</v>
      </c>
    </row>
    <row r="27" spans="1:77">
      <c r="A27" s="9" t="s">
        <v>168</v>
      </c>
      <c r="B27" s="9">
        <v>5.6</v>
      </c>
      <c r="C27" s="9">
        <v>6</v>
      </c>
      <c r="D27" s="9">
        <v>6.8</v>
      </c>
      <c r="E27" s="9">
        <v>6.7</v>
      </c>
      <c r="F27" s="9">
        <v>7.2</v>
      </c>
      <c r="G27" s="9">
        <v>8</v>
      </c>
      <c r="H27" s="9">
        <v>8.6</v>
      </c>
      <c r="I27" s="9">
        <v>8.8000000000000007</v>
      </c>
      <c r="J27" s="9">
        <v>9.4</v>
      </c>
      <c r="K27" s="9">
        <v>9.9</v>
      </c>
      <c r="L27" s="9">
        <v>9.9</v>
      </c>
      <c r="M27" s="9">
        <v>10.199999999999999</v>
      </c>
      <c r="N27" s="9">
        <v>11.6</v>
      </c>
      <c r="O27" s="9">
        <v>12.6</v>
      </c>
      <c r="P27" s="9">
        <v>14.7</v>
      </c>
      <c r="Q27" s="9">
        <v>18.399999999999999</v>
      </c>
      <c r="R27" s="9">
        <v>21.6</v>
      </c>
      <c r="S27" s="9">
        <v>23.4</v>
      </c>
      <c r="T27" s="9">
        <v>24.2</v>
      </c>
      <c r="U27" s="13">
        <v>4.5</v>
      </c>
      <c r="V27" s="9">
        <v>4.9000000000000004</v>
      </c>
      <c r="W27" s="9">
        <v>5.5</v>
      </c>
      <c r="X27" s="9">
        <v>5.5</v>
      </c>
      <c r="Y27" s="9">
        <v>5.9</v>
      </c>
      <c r="Z27" s="9">
        <v>6.7</v>
      </c>
      <c r="AA27" s="9">
        <v>7.3</v>
      </c>
      <c r="AB27" s="9">
        <v>7.4</v>
      </c>
      <c r="AC27" s="9">
        <v>8</v>
      </c>
      <c r="AD27" s="9">
        <v>8.5</v>
      </c>
      <c r="AE27" s="9">
        <v>8.4</v>
      </c>
      <c r="AF27" s="9">
        <v>8.6999999999999993</v>
      </c>
      <c r="AG27" s="9">
        <v>10</v>
      </c>
      <c r="AH27" s="9">
        <v>10.9</v>
      </c>
      <c r="AI27" s="9">
        <v>12.9</v>
      </c>
      <c r="AJ27" s="9">
        <v>16.399999999999999</v>
      </c>
      <c r="AK27" s="9">
        <v>19.399999999999999</v>
      </c>
      <c r="AL27" s="9">
        <v>21.1</v>
      </c>
      <c r="AM27" s="85">
        <v>21.8</v>
      </c>
      <c r="AN27" s="9">
        <v>6.7</v>
      </c>
      <c r="AO27" s="9">
        <v>7.2</v>
      </c>
      <c r="AP27" s="9">
        <v>8</v>
      </c>
      <c r="AQ27" s="9">
        <v>7.9</v>
      </c>
      <c r="AR27" s="9">
        <v>8.4</v>
      </c>
      <c r="AS27" s="9">
        <v>9.3000000000000007</v>
      </c>
      <c r="AT27" s="9">
        <v>10</v>
      </c>
      <c r="AU27" s="9">
        <v>10.199999999999999</v>
      </c>
      <c r="AV27" s="9">
        <v>10.8</v>
      </c>
      <c r="AW27" s="9">
        <v>11.4</v>
      </c>
      <c r="AX27" s="9">
        <v>11.4</v>
      </c>
      <c r="AY27" s="9">
        <v>11.8</v>
      </c>
      <c r="AZ27" s="9">
        <v>13.2</v>
      </c>
      <c r="BA27" s="9">
        <v>14.3</v>
      </c>
      <c r="BB27" s="9">
        <v>16.5</v>
      </c>
      <c r="BC27" s="9">
        <v>20.5</v>
      </c>
      <c r="BD27" s="9">
        <v>23.8</v>
      </c>
      <c r="BE27" s="9">
        <v>25.7</v>
      </c>
      <c r="BF27" s="9">
        <v>26.6</v>
      </c>
      <c r="BG27" s="13">
        <v>100</v>
      </c>
      <c r="BH27" s="9">
        <v>107</v>
      </c>
      <c r="BI27" s="9">
        <v>119</v>
      </c>
      <c r="BJ27" s="9">
        <v>118</v>
      </c>
      <c r="BK27" s="9">
        <v>126</v>
      </c>
      <c r="BL27" s="9">
        <v>141</v>
      </c>
      <c r="BM27" s="9">
        <v>152</v>
      </c>
      <c r="BN27" s="9">
        <v>155</v>
      </c>
      <c r="BO27" s="9">
        <v>166</v>
      </c>
      <c r="BP27" s="9">
        <v>174</v>
      </c>
      <c r="BQ27" s="9">
        <v>172</v>
      </c>
      <c r="BR27" s="9">
        <v>178</v>
      </c>
      <c r="BS27" s="9">
        <v>200</v>
      </c>
      <c r="BT27" s="9">
        <v>215</v>
      </c>
      <c r="BU27" s="9">
        <v>249</v>
      </c>
      <c r="BV27" s="9">
        <v>311</v>
      </c>
      <c r="BW27" s="9">
        <v>363</v>
      </c>
      <c r="BX27" s="9">
        <v>394</v>
      </c>
      <c r="BY27" s="9">
        <v>406</v>
      </c>
    </row>
    <row r="28" spans="1:77">
      <c r="A28" s="9" t="s">
        <v>169</v>
      </c>
      <c r="B28" s="9" t="s">
        <v>30</v>
      </c>
      <c r="C28" s="9" t="s">
        <v>30</v>
      </c>
      <c r="D28" s="9" t="s">
        <v>30</v>
      </c>
      <c r="E28" s="9" t="s">
        <v>30</v>
      </c>
      <c r="F28" s="9" t="s">
        <v>30</v>
      </c>
      <c r="G28" s="9" t="s">
        <v>30</v>
      </c>
      <c r="H28" s="9" t="s">
        <v>30</v>
      </c>
      <c r="I28" s="9" t="s">
        <v>30</v>
      </c>
      <c r="J28" s="9" t="s">
        <v>30</v>
      </c>
      <c r="K28" s="9" t="s">
        <v>30</v>
      </c>
      <c r="L28" s="9" t="s">
        <v>30</v>
      </c>
      <c r="M28" s="9" t="s">
        <v>30</v>
      </c>
      <c r="N28" s="9" t="s">
        <v>30</v>
      </c>
      <c r="O28" s="9" t="s">
        <v>30</v>
      </c>
      <c r="P28" s="9" t="s">
        <v>30</v>
      </c>
      <c r="Q28" s="9" t="s">
        <v>30</v>
      </c>
      <c r="R28" s="9" t="s">
        <v>30</v>
      </c>
      <c r="S28" s="9" t="s">
        <v>30</v>
      </c>
      <c r="T28" s="9" t="s">
        <v>30</v>
      </c>
      <c r="U28" s="13" t="s">
        <v>30</v>
      </c>
      <c r="V28" s="9" t="s">
        <v>30</v>
      </c>
      <c r="W28" s="9" t="s">
        <v>30</v>
      </c>
      <c r="X28" s="9" t="s">
        <v>30</v>
      </c>
      <c r="Y28" s="9" t="s">
        <v>30</v>
      </c>
      <c r="Z28" s="9" t="s">
        <v>30</v>
      </c>
      <c r="AA28" s="9" t="s">
        <v>30</v>
      </c>
      <c r="AB28" s="9" t="s">
        <v>30</v>
      </c>
      <c r="AC28" s="9" t="s">
        <v>30</v>
      </c>
      <c r="AD28" s="9" t="s">
        <v>30</v>
      </c>
      <c r="AE28" s="9" t="s">
        <v>30</v>
      </c>
      <c r="AF28" s="9" t="s">
        <v>30</v>
      </c>
      <c r="AG28" s="9" t="s">
        <v>30</v>
      </c>
      <c r="AH28" s="9" t="s">
        <v>30</v>
      </c>
      <c r="AI28" s="9" t="s">
        <v>30</v>
      </c>
      <c r="AJ28" s="9" t="s">
        <v>30</v>
      </c>
      <c r="AK28" s="9" t="s">
        <v>30</v>
      </c>
      <c r="AL28" s="9" t="s">
        <v>30</v>
      </c>
      <c r="AM28" s="9" t="s">
        <v>30</v>
      </c>
      <c r="AN28" s="9" t="s">
        <v>30</v>
      </c>
      <c r="AO28" s="9" t="s">
        <v>30</v>
      </c>
      <c r="AP28" s="9" t="s">
        <v>30</v>
      </c>
      <c r="AQ28" s="9" t="s">
        <v>30</v>
      </c>
      <c r="AR28" s="9" t="s">
        <v>30</v>
      </c>
      <c r="AS28" s="9" t="s">
        <v>30</v>
      </c>
      <c r="AT28" s="9" t="s">
        <v>30</v>
      </c>
      <c r="AU28" s="9" t="s">
        <v>30</v>
      </c>
      <c r="AV28" s="9" t="s">
        <v>30</v>
      </c>
      <c r="AW28" s="9" t="s">
        <v>30</v>
      </c>
      <c r="AX28" s="9" t="s">
        <v>30</v>
      </c>
      <c r="AY28" s="9" t="s">
        <v>30</v>
      </c>
      <c r="AZ28" s="9" t="s">
        <v>30</v>
      </c>
      <c r="BA28" s="9" t="s">
        <v>30</v>
      </c>
      <c r="BB28" s="9" t="s">
        <v>30</v>
      </c>
      <c r="BC28" s="9" t="s">
        <v>30</v>
      </c>
      <c r="BD28" s="9" t="s">
        <v>30</v>
      </c>
      <c r="BE28" s="9" t="s">
        <v>30</v>
      </c>
      <c r="BF28" s="9" t="s">
        <v>30</v>
      </c>
      <c r="BG28" s="13">
        <v>0</v>
      </c>
      <c r="BH28" s="9">
        <v>0</v>
      </c>
      <c r="BI28" s="9">
        <v>1</v>
      </c>
      <c r="BJ28" s="9">
        <v>1</v>
      </c>
      <c r="BK28" s="9">
        <v>2</v>
      </c>
      <c r="BL28" s="9">
        <v>2</v>
      </c>
      <c r="BM28" s="9">
        <v>4</v>
      </c>
      <c r="BN28" s="9">
        <v>3</v>
      </c>
      <c r="BO28" s="9">
        <v>4</v>
      </c>
      <c r="BP28" s="9">
        <v>4</v>
      </c>
      <c r="BQ28" s="9">
        <v>4</v>
      </c>
      <c r="BR28" s="9">
        <v>3</v>
      </c>
      <c r="BS28" s="9">
        <v>4</v>
      </c>
      <c r="BT28" s="9">
        <v>4</v>
      </c>
      <c r="BU28" s="9">
        <v>6</v>
      </c>
      <c r="BV28" s="9">
        <v>7</v>
      </c>
      <c r="BW28" s="9">
        <v>9</v>
      </c>
      <c r="BX28" s="9">
        <v>9</v>
      </c>
      <c r="BY28" s="9">
        <v>9</v>
      </c>
    </row>
    <row r="29" spans="1:77">
      <c r="A29" s="9" t="s">
        <v>170</v>
      </c>
      <c r="B29" s="9">
        <v>3.6</v>
      </c>
      <c r="C29" s="9">
        <v>3.9</v>
      </c>
      <c r="D29" s="9">
        <v>4.4000000000000004</v>
      </c>
      <c r="E29" s="9">
        <v>4.3</v>
      </c>
      <c r="F29" s="9">
        <v>5.8</v>
      </c>
      <c r="G29" s="9">
        <v>5.9</v>
      </c>
      <c r="H29" s="9">
        <v>5.3</v>
      </c>
      <c r="I29" s="9">
        <v>4.7</v>
      </c>
      <c r="J29" s="9">
        <v>5.6</v>
      </c>
      <c r="K29" s="9">
        <v>3.6</v>
      </c>
      <c r="L29" s="9">
        <v>4.0999999999999996</v>
      </c>
      <c r="M29" s="9">
        <v>5.0999999999999996</v>
      </c>
      <c r="N29" s="9">
        <v>5.9</v>
      </c>
      <c r="O29" s="9">
        <v>7.6</v>
      </c>
      <c r="P29" s="9">
        <v>11.3</v>
      </c>
      <c r="Q29" s="9">
        <v>13.6</v>
      </c>
      <c r="R29" s="9">
        <v>17.100000000000001</v>
      </c>
      <c r="S29" s="9">
        <v>18.3</v>
      </c>
      <c r="T29" s="9">
        <v>18.399999999999999</v>
      </c>
      <c r="U29" s="13">
        <v>2.1</v>
      </c>
      <c r="V29" s="9">
        <v>2.2999999999999998</v>
      </c>
      <c r="W29" s="9">
        <v>2.7</v>
      </c>
      <c r="X29" s="9">
        <v>2.6</v>
      </c>
      <c r="Y29" s="9">
        <v>4</v>
      </c>
      <c r="Z29" s="9">
        <v>4</v>
      </c>
      <c r="AA29" s="9">
        <v>3.5</v>
      </c>
      <c r="AB29" s="9">
        <v>3.1</v>
      </c>
      <c r="AC29" s="9">
        <v>3.8</v>
      </c>
      <c r="AD29" s="9">
        <v>2.1</v>
      </c>
      <c r="AE29" s="9">
        <v>2.6</v>
      </c>
      <c r="AF29" s="9">
        <v>3.4</v>
      </c>
      <c r="AG29" s="9">
        <v>4.0999999999999996</v>
      </c>
      <c r="AH29" s="9">
        <v>5.5</v>
      </c>
      <c r="AI29" s="9">
        <v>8.8000000000000007</v>
      </c>
      <c r="AJ29" s="9">
        <v>10.8</v>
      </c>
      <c r="AK29" s="9">
        <v>14</v>
      </c>
      <c r="AL29" s="9">
        <v>15.1</v>
      </c>
      <c r="AM29" s="85">
        <v>15.2</v>
      </c>
      <c r="AN29" s="9">
        <v>5.0999999999999996</v>
      </c>
      <c r="AO29" s="9">
        <v>5.4</v>
      </c>
      <c r="AP29" s="9">
        <v>6</v>
      </c>
      <c r="AQ29" s="9">
        <v>5.9</v>
      </c>
      <c r="AR29" s="9">
        <v>7.7</v>
      </c>
      <c r="AS29" s="9">
        <v>7.8</v>
      </c>
      <c r="AT29" s="9">
        <v>7.1</v>
      </c>
      <c r="AU29" s="9">
        <v>6.4</v>
      </c>
      <c r="AV29" s="9">
        <v>7.4</v>
      </c>
      <c r="AW29" s="9">
        <v>5</v>
      </c>
      <c r="AX29" s="9">
        <v>5.7</v>
      </c>
      <c r="AY29" s="9">
        <v>6.9</v>
      </c>
      <c r="AZ29" s="9">
        <v>7.8</v>
      </c>
      <c r="BA29" s="9">
        <v>9.6999999999999993</v>
      </c>
      <c r="BB29" s="9">
        <v>13.8</v>
      </c>
      <c r="BC29" s="9">
        <v>16.3</v>
      </c>
      <c r="BD29" s="9">
        <v>20.2</v>
      </c>
      <c r="BE29" s="9">
        <v>21.5</v>
      </c>
      <c r="BF29" s="9">
        <v>21.6</v>
      </c>
      <c r="BG29" s="13">
        <v>22</v>
      </c>
      <c r="BH29" s="9">
        <v>25</v>
      </c>
      <c r="BI29" s="9">
        <v>28</v>
      </c>
      <c r="BJ29" s="9">
        <v>27</v>
      </c>
      <c r="BK29" s="9">
        <v>38</v>
      </c>
      <c r="BL29" s="9">
        <v>39</v>
      </c>
      <c r="BM29" s="9">
        <v>35</v>
      </c>
      <c r="BN29" s="9">
        <v>32</v>
      </c>
      <c r="BO29" s="9">
        <v>37</v>
      </c>
      <c r="BP29" s="9">
        <v>24</v>
      </c>
      <c r="BQ29" s="9">
        <v>28</v>
      </c>
      <c r="BR29" s="9">
        <v>35</v>
      </c>
      <c r="BS29" s="9">
        <v>41</v>
      </c>
      <c r="BT29" s="9">
        <v>52</v>
      </c>
      <c r="BU29" s="9">
        <v>79</v>
      </c>
      <c r="BV29" s="9">
        <v>95</v>
      </c>
      <c r="BW29" s="9">
        <v>119</v>
      </c>
      <c r="BX29" s="9">
        <v>128</v>
      </c>
      <c r="BY29" s="9">
        <v>130</v>
      </c>
    </row>
    <row r="30" spans="1:77">
      <c r="A30" s="9" t="s">
        <v>171</v>
      </c>
      <c r="B30" s="9">
        <v>5.7</v>
      </c>
      <c r="C30" s="9">
        <v>5.6</v>
      </c>
      <c r="D30" s="9">
        <v>6.9</v>
      </c>
      <c r="E30" s="9">
        <v>8.4</v>
      </c>
      <c r="F30" s="9">
        <v>10.199999999999999</v>
      </c>
      <c r="G30" s="9">
        <v>11.6</v>
      </c>
      <c r="H30" s="9">
        <v>12.7</v>
      </c>
      <c r="I30" s="9">
        <v>13.6</v>
      </c>
      <c r="J30" s="9">
        <v>14</v>
      </c>
      <c r="K30" s="9">
        <v>12.4</v>
      </c>
      <c r="L30" s="9">
        <v>13.1</v>
      </c>
      <c r="M30" s="9">
        <v>13.3</v>
      </c>
      <c r="N30" s="9">
        <v>15.3</v>
      </c>
      <c r="O30" s="9">
        <v>16.7</v>
      </c>
      <c r="P30" s="9">
        <v>21</v>
      </c>
      <c r="Q30" s="9">
        <v>22.6</v>
      </c>
      <c r="R30" s="9">
        <v>28</v>
      </c>
      <c r="S30" s="9">
        <v>29</v>
      </c>
      <c r="T30" s="9">
        <v>28.9</v>
      </c>
      <c r="U30" s="13">
        <v>4.0999999999999996</v>
      </c>
      <c r="V30" s="9">
        <v>4</v>
      </c>
      <c r="W30" s="9">
        <v>5.2</v>
      </c>
      <c r="X30" s="9">
        <v>6.5</v>
      </c>
      <c r="Y30" s="9">
        <v>8.1</v>
      </c>
      <c r="Z30" s="9">
        <v>9.4</v>
      </c>
      <c r="AA30" s="9">
        <v>10.3</v>
      </c>
      <c r="AB30" s="9">
        <v>11.1</v>
      </c>
      <c r="AC30" s="9">
        <v>11.5</v>
      </c>
      <c r="AD30" s="9">
        <v>10.1</v>
      </c>
      <c r="AE30" s="9">
        <v>10.7</v>
      </c>
      <c r="AF30" s="9">
        <v>10.8</v>
      </c>
      <c r="AG30" s="9">
        <v>12.6</v>
      </c>
      <c r="AH30" s="9">
        <v>14</v>
      </c>
      <c r="AI30" s="9">
        <v>17.899999999999999</v>
      </c>
      <c r="AJ30" s="9">
        <v>19.399999999999999</v>
      </c>
      <c r="AK30" s="9">
        <v>24.5</v>
      </c>
      <c r="AL30" s="9">
        <v>25.4</v>
      </c>
      <c r="AM30" s="85">
        <v>25.3</v>
      </c>
      <c r="AN30" s="9">
        <v>7.3</v>
      </c>
      <c r="AO30" s="9">
        <v>7.1</v>
      </c>
      <c r="AP30" s="9">
        <v>8.6</v>
      </c>
      <c r="AQ30" s="9">
        <v>10.3</v>
      </c>
      <c r="AR30" s="9">
        <v>12.3</v>
      </c>
      <c r="AS30" s="9">
        <v>13.9</v>
      </c>
      <c r="AT30" s="9">
        <v>15.1</v>
      </c>
      <c r="AU30" s="9">
        <v>16</v>
      </c>
      <c r="AV30" s="9">
        <v>16.5</v>
      </c>
      <c r="AW30" s="9">
        <v>14.8</v>
      </c>
      <c r="AX30" s="9">
        <v>15.6</v>
      </c>
      <c r="AY30" s="9">
        <v>15.8</v>
      </c>
      <c r="AZ30" s="9">
        <v>17.899999999999999</v>
      </c>
      <c r="BA30" s="9">
        <v>19.5</v>
      </c>
      <c r="BB30" s="9">
        <v>24.1</v>
      </c>
      <c r="BC30" s="9">
        <v>25.8</v>
      </c>
      <c r="BD30" s="9">
        <v>31.6</v>
      </c>
      <c r="BE30" s="9">
        <v>32.6</v>
      </c>
      <c r="BF30" s="9">
        <v>32.5</v>
      </c>
      <c r="BG30" s="13">
        <v>51</v>
      </c>
      <c r="BH30" s="9">
        <v>50</v>
      </c>
      <c r="BI30" s="9">
        <v>62</v>
      </c>
      <c r="BJ30" s="9">
        <v>74</v>
      </c>
      <c r="BK30" s="9">
        <v>89</v>
      </c>
      <c r="BL30" s="9">
        <v>101</v>
      </c>
      <c r="BM30" s="9">
        <v>110</v>
      </c>
      <c r="BN30" s="9">
        <v>117</v>
      </c>
      <c r="BO30" s="9">
        <v>122</v>
      </c>
      <c r="BP30" s="9">
        <v>108</v>
      </c>
      <c r="BQ30" s="9">
        <v>112</v>
      </c>
      <c r="BR30" s="9">
        <v>112</v>
      </c>
      <c r="BS30" s="9">
        <v>130</v>
      </c>
      <c r="BT30" s="9">
        <v>142</v>
      </c>
      <c r="BU30" s="9">
        <v>179</v>
      </c>
      <c r="BV30" s="9">
        <v>194</v>
      </c>
      <c r="BW30" s="9">
        <v>242</v>
      </c>
      <c r="BX30" s="9">
        <v>250</v>
      </c>
      <c r="BY30" s="9">
        <v>251</v>
      </c>
    </row>
    <row r="31" spans="1:77">
      <c r="A31" s="9" t="s">
        <v>172</v>
      </c>
      <c r="B31" s="9" t="s">
        <v>30</v>
      </c>
      <c r="C31" s="9">
        <v>2.5</v>
      </c>
      <c r="D31" s="9">
        <v>2.7</v>
      </c>
      <c r="E31" s="9">
        <v>3.5</v>
      </c>
      <c r="F31" s="9">
        <v>4.5999999999999996</v>
      </c>
      <c r="G31" s="9">
        <v>5.0999999999999996</v>
      </c>
      <c r="H31" s="9">
        <v>5.3</v>
      </c>
      <c r="I31" s="9">
        <v>6.6</v>
      </c>
      <c r="J31" s="9">
        <v>7.1</v>
      </c>
      <c r="K31" s="9">
        <v>7.5</v>
      </c>
      <c r="L31" s="9">
        <v>9</v>
      </c>
      <c r="M31" s="9">
        <v>9.5</v>
      </c>
      <c r="N31" s="9">
        <v>9.8000000000000007</v>
      </c>
      <c r="O31" s="9">
        <v>11</v>
      </c>
      <c r="P31" s="9">
        <v>14.2</v>
      </c>
      <c r="Q31" s="9">
        <v>15</v>
      </c>
      <c r="R31" s="9">
        <v>16.399999999999999</v>
      </c>
      <c r="S31" s="9">
        <v>18</v>
      </c>
      <c r="T31" s="9">
        <v>18.100000000000001</v>
      </c>
      <c r="U31" s="13" t="s">
        <v>30</v>
      </c>
      <c r="V31" s="9">
        <v>1.1000000000000001</v>
      </c>
      <c r="W31" s="9">
        <v>1.2</v>
      </c>
      <c r="X31" s="9">
        <v>1.8</v>
      </c>
      <c r="Y31" s="9">
        <v>2.6</v>
      </c>
      <c r="Z31" s="9">
        <v>3.1</v>
      </c>
      <c r="AA31" s="9">
        <v>3.3</v>
      </c>
      <c r="AB31" s="9">
        <v>4.3</v>
      </c>
      <c r="AC31" s="9">
        <v>4.7</v>
      </c>
      <c r="AD31" s="9">
        <v>5</v>
      </c>
      <c r="AE31" s="9">
        <v>6.2</v>
      </c>
      <c r="AF31" s="9">
        <v>6.7</v>
      </c>
      <c r="AG31" s="9">
        <v>7</v>
      </c>
      <c r="AH31" s="9">
        <v>8</v>
      </c>
      <c r="AI31" s="9">
        <v>10.8</v>
      </c>
      <c r="AJ31" s="9">
        <v>11.5</v>
      </c>
      <c r="AK31" s="9">
        <v>12.7</v>
      </c>
      <c r="AL31" s="9">
        <v>14.1</v>
      </c>
      <c r="AM31" s="85">
        <v>14.2</v>
      </c>
      <c r="AN31" s="9" t="s">
        <v>30</v>
      </c>
      <c r="AO31" s="9">
        <v>4</v>
      </c>
      <c r="AP31" s="9">
        <v>4.2</v>
      </c>
      <c r="AQ31" s="9">
        <v>5.3</v>
      </c>
      <c r="AR31" s="9">
        <v>6.5</v>
      </c>
      <c r="AS31" s="9">
        <v>7.1</v>
      </c>
      <c r="AT31" s="9">
        <v>7.3</v>
      </c>
      <c r="AU31" s="9">
        <v>8.9</v>
      </c>
      <c r="AV31" s="9">
        <v>9.4</v>
      </c>
      <c r="AW31" s="9">
        <v>9.9</v>
      </c>
      <c r="AX31" s="9">
        <v>11.7</v>
      </c>
      <c r="AY31" s="9">
        <v>12.2</v>
      </c>
      <c r="AZ31" s="9">
        <v>12.6</v>
      </c>
      <c r="BA31" s="9">
        <v>14</v>
      </c>
      <c r="BB31" s="9">
        <v>17.600000000000001</v>
      </c>
      <c r="BC31" s="9">
        <v>18.399999999999999</v>
      </c>
      <c r="BD31" s="9">
        <v>20</v>
      </c>
      <c r="BE31" s="9">
        <v>21.8</v>
      </c>
      <c r="BF31" s="9">
        <v>21.9</v>
      </c>
      <c r="BG31" s="13">
        <v>6</v>
      </c>
      <c r="BH31" s="9">
        <v>12</v>
      </c>
      <c r="BI31" s="9">
        <v>13</v>
      </c>
      <c r="BJ31" s="9">
        <v>17</v>
      </c>
      <c r="BK31" s="9">
        <v>22</v>
      </c>
      <c r="BL31" s="9">
        <v>25</v>
      </c>
      <c r="BM31" s="9">
        <v>27</v>
      </c>
      <c r="BN31" s="9">
        <v>33</v>
      </c>
      <c r="BO31" s="9">
        <v>36</v>
      </c>
      <c r="BP31" s="9">
        <v>37</v>
      </c>
      <c r="BQ31" s="9">
        <v>43</v>
      </c>
      <c r="BR31" s="9">
        <v>47</v>
      </c>
      <c r="BS31" s="9">
        <v>49</v>
      </c>
      <c r="BT31" s="9">
        <v>55</v>
      </c>
      <c r="BU31" s="9">
        <v>69</v>
      </c>
      <c r="BV31" s="9">
        <v>75</v>
      </c>
      <c r="BW31" s="9">
        <v>80</v>
      </c>
      <c r="BX31" s="9">
        <v>87</v>
      </c>
      <c r="BY31" s="9">
        <v>87</v>
      </c>
    </row>
    <row r="32" spans="1:77">
      <c r="A32" s="9" t="s">
        <v>173</v>
      </c>
      <c r="B32" s="9" t="s">
        <v>30</v>
      </c>
      <c r="C32" s="9" t="s">
        <v>30</v>
      </c>
      <c r="D32" s="9" t="s">
        <v>30</v>
      </c>
      <c r="E32" s="9" t="s">
        <v>30</v>
      </c>
      <c r="F32" s="9" t="s">
        <v>30</v>
      </c>
      <c r="G32" s="9" t="s">
        <v>30</v>
      </c>
      <c r="H32" s="9" t="s">
        <v>30</v>
      </c>
      <c r="I32" s="9" t="s">
        <v>30</v>
      </c>
      <c r="J32" s="9" t="s">
        <v>30</v>
      </c>
      <c r="K32" s="9" t="s">
        <v>30</v>
      </c>
      <c r="L32" s="9">
        <v>9.9</v>
      </c>
      <c r="M32" s="9">
        <v>9.1</v>
      </c>
      <c r="N32" s="9" t="s">
        <v>30</v>
      </c>
      <c r="O32" s="9" t="s">
        <v>30</v>
      </c>
      <c r="P32" s="9" t="s">
        <v>30</v>
      </c>
      <c r="Q32" s="9" t="s">
        <v>30</v>
      </c>
      <c r="R32" s="9" t="s">
        <v>30</v>
      </c>
      <c r="S32" s="9">
        <v>10.4</v>
      </c>
      <c r="T32" s="9">
        <v>11.7</v>
      </c>
      <c r="U32" s="13" t="s">
        <v>30</v>
      </c>
      <c r="V32" s="9" t="s">
        <v>30</v>
      </c>
      <c r="W32" s="9" t="s">
        <v>30</v>
      </c>
      <c r="X32" s="9" t="s">
        <v>30</v>
      </c>
      <c r="Y32" s="9" t="s">
        <v>30</v>
      </c>
      <c r="Z32" s="9" t="s">
        <v>30</v>
      </c>
      <c r="AA32" s="9" t="s">
        <v>30</v>
      </c>
      <c r="AB32" s="9" t="s">
        <v>30</v>
      </c>
      <c r="AC32" s="9" t="s">
        <v>30</v>
      </c>
      <c r="AD32" s="9" t="s">
        <v>30</v>
      </c>
      <c r="AE32" s="9">
        <v>4.0999999999999996</v>
      </c>
      <c r="AF32" s="9">
        <v>3.4</v>
      </c>
      <c r="AG32" s="9" t="s">
        <v>30</v>
      </c>
      <c r="AH32" s="9" t="s">
        <v>30</v>
      </c>
      <c r="AI32" s="9" t="s">
        <v>30</v>
      </c>
      <c r="AJ32" s="9" t="s">
        <v>30</v>
      </c>
      <c r="AK32" s="9" t="s">
        <v>30</v>
      </c>
      <c r="AL32" s="9">
        <v>4.5</v>
      </c>
      <c r="AM32" s="85">
        <v>5.3</v>
      </c>
      <c r="AN32" s="9" t="s">
        <v>30</v>
      </c>
      <c r="AO32" s="9" t="s">
        <v>30</v>
      </c>
      <c r="AP32" s="9" t="s">
        <v>30</v>
      </c>
      <c r="AQ32" s="9" t="s">
        <v>30</v>
      </c>
      <c r="AR32" s="9" t="s">
        <v>30</v>
      </c>
      <c r="AS32" s="9" t="s">
        <v>30</v>
      </c>
      <c r="AT32" s="9" t="s">
        <v>30</v>
      </c>
      <c r="AU32" s="9" t="s">
        <v>30</v>
      </c>
      <c r="AV32" s="9" t="s">
        <v>30</v>
      </c>
      <c r="AW32" s="9" t="s">
        <v>30</v>
      </c>
      <c r="AX32" s="9">
        <v>15.8</v>
      </c>
      <c r="AY32" s="9">
        <v>14.7</v>
      </c>
      <c r="AZ32" s="9" t="s">
        <v>30</v>
      </c>
      <c r="BA32" s="9" t="s">
        <v>30</v>
      </c>
      <c r="BB32" s="9" t="s">
        <v>30</v>
      </c>
      <c r="BC32" s="9" t="s">
        <v>30</v>
      </c>
      <c r="BD32" s="9" t="s">
        <v>30</v>
      </c>
      <c r="BE32" s="9">
        <v>16.3</v>
      </c>
      <c r="BF32" s="9">
        <v>18.100000000000001</v>
      </c>
      <c r="BG32" s="13">
        <v>3</v>
      </c>
      <c r="BH32" s="9">
        <v>3</v>
      </c>
      <c r="BI32" s="9">
        <v>4</v>
      </c>
      <c r="BJ32" s="9">
        <v>5</v>
      </c>
      <c r="BK32" s="9">
        <v>6</v>
      </c>
      <c r="BL32" s="9">
        <v>6</v>
      </c>
      <c r="BM32" s="9">
        <v>7</v>
      </c>
      <c r="BN32" s="9">
        <v>8</v>
      </c>
      <c r="BO32" s="9">
        <v>8</v>
      </c>
      <c r="BP32" s="9">
        <v>7</v>
      </c>
      <c r="BQ32" s="9">
        <v>11</v>
      </c>
      <c r="BR32" s="9">
        <v>10</v>
      </c>
      <c r="BS32" s="9">
        <v>8</v>
      </c>
      <c r="BT32" s="9">
        <v>8</v>
      </c>
      <c r="BU32" s="9">
        <v>8</v>
      </c>
      <c r="BV32" s="9">
        <v>6</v>
      </c>
      <c r="BW32" s="9">
        <v>9</v>
      </c>
      <c r="BX32" s="9">
        <v>12</v>
      </c>
      <c r="BY32" s="9">
        <v>13</v>
      </c>
    </row>
    <row r="33" spans="1:77">
      <c r="A33" s="9" t="s">
        <v>174</v>
      </c>
      <c r="B33" s="9">
        <v>6.1</v>
      </c>
      <c r="C33" s="9">
        <v>5.9</v>
      </c>
      <c r="D33" s="9">
        <v>5</v>
      </c>
      <c r="E33" s="9">
        <v>4.8</v>
      </c>
      <c r="F33" s="9">
        <v>5.6</v>
      </c>
      <c r="G33" s="9">
        <v>6.7</v>
      </c>
      <c r="H33" s="9">
        <v>7.3</v>
      </c>
      <c r="I33" s="9">
        <v>8.9</v>
      </c>
      <c r="J33" s="9">
        <v>9.6</v>
      </c>
      <c r="K33" s="9">
        <v>10.199999999999999</v>
      </c>
      <c r="L33" s="9">
        <v>10.8</v>
      </c>
      <c r="M33" s="9">
        <v>12.2</v>
      </c>
      <c r="N33" s="9">
        <v>14.9</v>
      </c>
      <c r="O33" s="9">
        <v>15.8</v>
      </c>
      <c r="P33" s="9">
        <v>16.399999999999999</v>
      </c>
      <c r="Q33" s="9">
        <v>19.600000000000001</v>
      </c>
      <c r="R33" s="9">
        <v>22.9</v>
      </c>
      <c r="S33" s="9">
        <v>22.5</v>
      </c>
      <c r="T33" s="9">
        <v>23</v>
      </c>
      <c r="U33" s="13">
        <v>4</v>
      </c>
      <c r="V33" s="9">
        <v>3.9</v>
      </c>
      <c r="W33" s="9">
        <v>3.1</v>
      </c>
      <c r="X33" s="9">
        <v>2.9</v>
      </c>
      <c r="Y33" s="9">
        <v>3.6</v>
      </c>
      <c r="Z33" s="9">
        <v>4.4000000000000004</v>
      </c>
      <c r="AA33" s="9">
        <v>4.9000000000000004</v>
      </c>
      <c r="AB33" s="9">
        <v>6.3</v>
      </c>
      <c r="AC33" s="9">
        <v>7</v>
      </c>
      <c r="AD33" s="9">
        <v>7.4</v>
      </c>
      <c r="AE33" s="9">
        <v>7.9</v>
      </c>
      <c r="AF33" s="9">
        <v>9.1</v>
      </c>
      <c r="AG33" s="9">
        <v>11.4</v>
      </c>
      <c r="AH33" s="9">
        <v>12.2</v>
      </c>
      <c r="AI33" s="9">
        <v>12.7</v>
      </c>
      <c r="AJ33" s="9">
        <v>15.6</v>
      </c>
      <c r="AK33" s="9">
        <v>18.600000000000001</v>
      </c>
      <c r="AL33" s="9">
        <v>18.2</v>
      </c>
      <c r="AM33" s="85">
        <v>18.600000000000001</v>
      </c>
      <c r="AN33" s="9">
        <v>8.1999999999999993</v>
      </c>
      <c r="AO33" s="9">
        <v>8</v>
      </c>
      <c r="AP33" s="9">
        <v>7</v>
      </c>
      <c r="AQ33" s="9">
        <v>6.6</v>
      </c>
      <c r="AR33" s="9">
        <v>7.6</v>
      </c>
      <c r="AS33" s="9">
        <v>8.9</v>
      </c>
      <c r="AT33" s="9">
        <v>9.6</v>
      </c>
      <c r="AU33" s="9">
        <v>11.5</v>
      </c>
      <c r="AV33" s="9">
        <v>12.3</v>
      </c>
      <c r="AW33" s="9">
        <v>13</v>
      </c>
      <c r="AX33" s="9">
        <v>13.7</v>
      </c>
      <c r="AY33" s="9">
        <v>15.3</v>
      </c>
      <c r="AZ33" s="9">
        <v>18.399999999999999</v>
      </c>
      <c r="BA33" s="9">
        <v>19.399999999999999</v>
      </c>
      <c r="BB33" s="9">
        <v>20.2</v>
      </c>
      <c r="BC33" s="9">
        <v>23.7</v>
      </c>
      <c r="BD33" s="9">
        <v>27.3</v>
      </c>
      <c r="BE33" s="9">
        <v>26.9</v>
      </c>
      <c r="BF33" s="9">
        <v>27.3</v>
      </c>
      <c r="BG33" s="13">
        <v>33</v>
      </c>
      <c r="BH33" s="9">
        <v>32</v>
      </c>
      <c r="BI33" s="9">
        <v>27</v>
      </c>
      <c r="BJ33" s="9">
        <v>25</v>
      </c>
      <c r="BK33" s="9">
        <v>30</v>
      </c>
      <c r="BL33" s="9">
        <v>35</v>
      </c>
      <c r="BM33" s="9">
        <v>38</v>
      </c>
      <c r="BN33" s="9">
        <v>47</v>
      </c>
      <c r="BO33" s="9">
        <v>51</v>
      </c>
      <c r="BP33" s="9">
        <v>52</v>
      </c>
      <c r="BQ33" s="9">
        <v>55</v>
      </c>
      <c r="BR33" s="9">
        <v>61</v>
      </c>
      <c r="BS33" s="9">
        <v>71</v>
      </c>
      <c r="BT33" s="9">
        <v>74</v>
      </c>
      <c r="BU33" s="9">
        <v>76</v>
      </c>
      <c r="BV33" s="9">
        <v>91</v>
      </c>
      <c r="BW33" s="9">
        <v>108</v>
      </c>
      <c r="BX33" s="9">
        <v>107</v>
      </c>
      <c r="BY33" s="9">
        <v>110</v>
      </c>
    </row>
    <row r="34" spans="1:77">
      <c r="A34" s="9" t="s">
        <v>175</v>
      </c>
      <c r="B34" s="9">
        <v>4.3</v>
      </c>
      <c r="C34" s="9">
        <v>4.5</v>
      </c>
      <c r="D34" s="9">
        <v>4.9000000000000004</v>
      </c>
      <c r="E34" s="9">
        <v>5.9</v>
      </c>
      <c r="F34" s="9">
        <v>6.9</v>
      </c>
      <c r="G34" s="9">
        <v>7</v>
      </c>
      <c r="H34" s="9">
        <v>7.7</v>
      </c>
      <c r="I34" s="9">
        <v>8.5</v>
      </c>
      <c r="J34" s="9">
        <v>8.4</v>
      </c>
      <c r="K34" s="9">
        <v>9.4</v>
      </c>
      <c r="L34" s="9">
        <v>10.4</v>
      </c>
      <c r="M34" s="9">
        <v>10.8</v>
      </c>
      <c r="N34" s="9">
        <v>12.8</v>
      </c>
      <c r="O34" s="9">
        <v>14.1</v>
      </c>
      <c r="P34" s="9">
        <v>15.4</v>
      </c>
      <c r="Q34" s="9">
        <v>17.600000000000001</v>
      </c>
      <c r="R34" s="9">
        <v>21.5</v>
      </c>
      <c r="S34" s="9">
        <v>23.9</v>
      </c>
      <c r="T34" s="9">
        <v>25.2</v>
      </c>
      <c r="U34" s="13">
        <v>3.3</v>
      </c>
      <c r="V34" s="9">
        <v>3.5</v>
      </c>
      <c r="W34" s="9">
        <v>3.8</v>
      </c>
      <c r="X34" s="9">
        <v>4.7</v>
      </c>
      <c r="Y34" s="9">
        <v>5.6</v>
      </c>
      <c r="Z34" s="9">
        <v>5.7</v>
      </c>
      <c r="AA34" s="9">
        <v>6.3</v>
      </c>
      <c r="AB34" s="9">
        <v>7</v>
      </c>
      <c r="AC34" s="9">
        <v>6.9</v>
      </c>
      <c r="AD34" s="9">
        <v>7.8</v>
      </c>
      <c r="AE34" s="9">
        <v>8.8000000000000007</v>
      </c>
      <c r="AF34" s="9">
        <v>9.1</v>
      </c>
      <c r="AG34" s="9">
        <v>11</v>
      </c>
      <c r="AH34" s="9">
        <v>12.2</v>
      </c>
      <c r="AI34" s="9">
        <v>13.4</v>
      </c>
      <c r="AJ34" s="9">
        <v>15.5</v>
      </c>
      <c r="AK34" s="9">
        <v>19.2</v>
      </c>
      <c r="AL34" s="9">
        <v>21.5</v>
      </c>
      <c r="AM34" s="85">
        <v>22.7</v>
      </c>
      <c r="AN34" s="9">
        <v>5.3</v>
      </c>
      <c r="AO34" s="9">
        <v>5.6</v>
      </c>
      <c r="AP34" s="9">
        <v>6</v>
      </c>
      <c r="AQ34" s="9">
        <v>7.1</v>
      </c>
      <c r="AR34" s="9">
        <v>8.1</v>
      </c>
      <c r="AS34" s="9">
        <v>8.3000000000000007</v>
      </c>
      <c r="AT34" s="9">
        <v>9</v>
      </c>
      <c r="AU34" s="9">
        <v>9.9</v>
      </c>
      <c r="AV34" s="9">
        <v>9.8000000000000007</v>
      </c>
      <c r="AW34" s="9">
        <v>10.9</v>
      </c>
      <c r="AX34" s="9">
        <v>12</v>
      </c>
      <c r="AY34" s="9">
        <v>12.4</v>
      </c>
      <c r="AZ34" s="9">
        <v>14.6</v>
      </c>
      <c r="BA34" s="9">
        <v>16</v>
      </c>
      <c r="BB34" s="9">
        <v>17.399999999999999</v>
      </c>
      <c r="BC34" s="9">
        <v>19.7</v>
      </c>
      <c r="BD34" s="9">
        <v>23.9</v>
      </c>
      <c r="BE34" s="9">
        <v>26.4</v>
      </c>
      <c r="BF34" s="9">
        <v>27.7</v>
      </c>
      <c r="BG34" s="13">
        <v>67</v>
      </c>
      <c r="BH34" s="9">
        <v>71</v>
      </c>
      <c r="BI34" s="9">
        <v>77</v>
      </c>
      <c r="BJ34" s="9">
        <v>94</v>
      </c>
      <c r="BK34" s="9">
        <v>109</v>
      </c>
      <c r="BL34" s="9">
        <v>111</v>
      </c>
      <c r="BM34" s="9">
        <v>121</v>
      </c>
      <c r="BN34" s="9">
        <v>133</v>
      </c>
      <c r="BO34" s="9">
        <v>131</v>
      </c>
      <c r="BP34" s="9">
        <v>145</v>
      </c>
      <c r="BQ34" s="9">
        <v>160</v>
      </c>
      <c r="BR34" s="9">
        <v>165</v>
      </c>
      <c r="BS34" s="9">
        <v>195</v>
      </c>
      <c r="BT34" s="9">
        <v>215</v>
      </c>
      <c r="BU34" s="9">
        <v>236</v>
      </c>
      <c r="BV34" s="9">
        <v>270</v>
      </c>
      <c r="BW34" s="9">
        <v>330</v>
      </c>
      <c r="BX34" s="9">
        <v>367</v>
      </c>
      <c r="BY34" s="9">
        <v>388</v>
      </c>
    </row>
    <row r="35" spans="1:77">
      <c r="A35" s="9" t="s">
        <v>176</v>
      </c>
      <c r="B35" s="9">
        <v>4.9000000000000004</v>
      </c>
      <c r="C35" s="9">
        <v>4.9000000000000004</v>
      </c>
      <c r="D35" s="9">
        <v>6</v>
      </c>
      <c r="E35" s="9">
        <v>5.6</v>
      </c>
      <c r="F35" s="9">
        <v>6.7</v>
      </c>
      <c r="G35" s="9">
        <v>7.1</v>
      </c>
      <c r="H35" s="9">
        <v>8.1</v>
      </c>
      <c r="I35" s="9">
        <v>8.5</v>
      </c>
      <c r="J35" s="9">
        <v>8.1999999999999993</v>
      </c>
      <c r="K35" s="9">
        <v>7.8</v>
      </c>
      <c r="L35" s="9">
        <v>8.5</v>
      </c>
      <c r="M35" s="9">
        <v>9</v>
      </c>
      <c r="N35" s="9">
        <v>8.8000000000000007</v>
      </c>
      <c r="O35" s="9">
        <v>11.2</v>
      </c>
      <c r="P35" s="9">
        <v>14.5</v>
      </c>
      <c r="Q35" s="9">
        <v>16.399999999999999</v>
      </c>
      <c r="R35" s="9">
        <v>21.2</v>
      </c>
      <c r="S35" s="9">
        <v>22.8</v>
      </c>
      <c r="T35" s="9">
        <v>22.3</v>
      </c>
      <c r="U35" s="13">
        <v>2.8</v>
      </c>
      <c r="V35" s="9">
        <v>2.8</v>
      </c>
      <c r="W35" s="9">
        <v>3.7</v>
      </c>
      <c r="X35" s="9">
        <v>3.3</v>
      </c>
      <c r="Y35" s="9">
        <v>4.3</v>
      </c>
      <c r="Z35" s="9">
        <v>4.5999999999999996</v>
      </c>
      <c r="AA35" s="9">
        <v>5.4</v>
      </c>
      <c r="AB35" s="9">
        <v>5.7</v>
      </c>
      <c r="AC35" s="9">
        <v>5.5</v>
      </c>
      <c r="AD35" s="9">
        <v>5.0999999999999996</v>
      </c>
      <c r="AE35" s="9">
        <v>5.8</v>
      </c>
      <c r="AF35" s="9">
        <v>6.2</v>
      </c>
      <c r="AG35" s="9">
        <v>6.1</v>
      </c>
      <c r="AH35" s="9">
        <v>8</v>
      </c>
      <c r="AI35" s="9">
        <v>10.8</v>
      </c>
      <c r="AJ35" s="9">
        <v>12.6</v>
      </c>
      <c r="AK35" s="9">
        <v>16.899999999999999</v>
      </c>
      <c r="AL35" s="9">
        <v>18.3</v>
      </c>
      <c r="AM35" s="85">
        <v>17.899999999999999</v>
      </c>
      <c r="AN35" s="9">
        <v>6.9</v>
      </c>
      <c r="AO35" s="9">
        <v>7</v>
      </c>
      <c r="AP35" s="9">
        <v>8.3000000000000007</v>
      </c>
      <c r="AQ35" s="9">
        <v>7.8</v>
      </c>
      <c r="AR35" s="9">
        <v>9.1999999999999993</v>
      </c>
      <c r="AS35" s="9">
        <v>9.6</v>
      </c>
      <c r="AT35" s="9">
        <v>10.8</v>
      </c>
      <c r="AU35" s="9">
        <v>11.2</v>
      </c>
      <c r="AV35" s="9">
        <v>10.9</v>
      </c>
      <c r="AW35" s="9">
        <v>10.5</v>
      </c>
      <c r="AX35" s="9">
        <v>11.3</v>
      </c>
      <c r="AY35" s="9">
        <v>11.8</v>
      </c>
      <c r="AZ35" s="9">
        <v>11.5</v>
      </c>
      <c r="BA35" s="9">
        <v>14.3</v>
      </c>
      <c r="BB35" s="9">
        <v>18.100000000000001</v>
      </c>
      <c r="BC35" s="9">
        <v>20.3</v>
      </c>
      <c r="BD35" s="9">
        <v>25.6</v>
      </c>
      <c r="BE35" s="9">
        <v>27.4</v>
      </c>
      <c r="BF35" s="9">
        <v>26.8</v>
      </c>
      <c r="BG35" s="13">
        <v>22</v>
      </c>
      <c r="BH35" s="9">
        <v>22</v>
      </c>
      <c r="BI35" s="9">
        <v>27</v>
      </c>
      <c r="BJ35" s="9">
        <v>24</v>
      </c>
      <c r="BK35" s="9">
        <v>29</v>
      </c>
      <c r="BL35" s="9">
        <v>31</v>
      </c>
      <c r="BM35" s="9">
        <v>35</v>
      </c>
      <c r="BN35" s="9">
        <v>37</v>
      </c>
      <c r="BO35" s="9">
        <v>37</v>
      </c>
      <c r="BP35" s="9">
        <v>34</v>
      </c>
      <c r="BQ35" s="9">
        <v>38</v>
      </c>
      <c r="BR35" s="9">
        <v>41</v>
      </c>
      <c r="BS35" s="9">
        <v>41</v>
      </c>
      <c r="BT35" s="9">
        <v>50</v>
      </c>
      <c r="BU35" s="9">
        <v>63</v>
      </c>
      <c r="BV35" s="9">
        <v>72</v>
      </c>
      <c r="BW35" s="9">
        <v>93</v>
      </c>
      <c r="BX35" s="9">
        <v>100</v>
      </c>
      <c r="BY35" s="9">
        <v>99</v>
      </c>
    </row>
    <row r="36" spans="1:77">
      <c r="A36" s="9" t="s">
        <v>177</v>
      </c>
      <c r="B36" s="9">
        <v>7.6</v>
      </c>
      <c r="C36" s="9">
        <v>9.8000000000000007</v>
      </c>
      <c r="D36" s="9">
        <v>11.2</v>
      </c>
      <c r="E36" s="9">
        <v>11.8</v>
      </c>
      <c r="F36" s="9">
        <v>15.4</v>
      </c>
      <c r="G36" s="9">
        <v>16.7</v>
      </c>
      <c r="H36" s="9">
        <v>17.3</v>
      </c>
      <c r="I36" s="9">
        <v>18.600000000000001</v>
      </c>
      <c r="J36" s="9">
        <v>19.7</v>
      </c>
      <c r="K36" s="9">
        <v>16.5</v>
      </c>
      <c r="L36" s="9">
        <v>17.899999999999999</v>
      </c>
      <c r="M36" s="9">
        <v>16.8</v>
      </c>
      <c r="N36" s="9">
        <v>16.2</v>
      </c>
      <c r="O36" s="9">
        <v>15.4</v>
      </c>
      <c r="P36" s="9">
        <v>18.5</v>
      </c>
      <c r="Q36" s="9">
        <v>21.9</v>
      </c>
      <c r="R36" s="9">
        <v>26</v>
      </c>
      <c r="S36" s="9">
        <v>29.7</v>
      </c>
      <c r="T36" s="9">
        <v>31.2</v>
      </c>
      <c r="U36" s="13">
        <v>5.2</v>
      </c>
      <c r="V36" s="9">
        <v>7</v>
      </c>
      <c r="W36" s="9">
        <v>8.1999999999999993</v>
      </c>
      <c r="X36" s="9">
        <v>8.6999999999999993</v>
      </c>
      <c r="Y36" s="9">
        <v>11.9</v>
      </c>
      <c r="Z36" s="9">
        <v>13</v>
      </c>
      <c r="AA36" s="9">
        <v>13.5</v>
      </c>
      <c r="AB36" s="9">
        <v>14.7</v>
      </c>
      <c r="AC36" s="9">
        <v>15.6</v>
      </c>
      <c r="AD36" s="9">
        <v>12.8</v>
      </c>
      <c r="AE36" s="9">
        <v>14</v>
      </c>
      <c r="AF36" s="9">
        <v>13</v>
      </c>
      <c r="AG36" s="9">
        <v>12.4</v>
      </c>
      <c r="AH36" s="9">
        <v>11.7</v>
      </c>
      <c r="AI36" s="9">
        <v>14.4</v>
      </c>
      <c r="AJ36" s="9">
        <v>17.399999999999999</v>
      </c>
      <c r="AK36" s="9">
        <v>21.1</v>
      </c>
      <c r="AL36" s="9">
        <v>24.5</v>
      </c>
      <c r="AM36" s="85">
        <v>25.8</v>
      </c>
      <c r="AN36" s="9">
        <v>10.1</v>
      </c>
      <c r="AO36" s="9">
        <v>12.6</v>
      </c>
      <c r="AP36" s="9">
        <v>14.2</v>
      </c>
      <c r="AQ36" s="9">
        <v>14.8</v>
      </c>
      <c r="AR36" s="9">
        <v>18.899999999999999</v>
      </c>
      <c r="AS36" s="9">
        <v>20.3</v>
      </c>
      <c r="AT36" s="9">
        <v>21.1</v>
      </c>
      <c r="AU36" s="9">
        <v>22.5</v>
      </c>
      <c r="AV36" s="9">
        <v>23.7</v>
      </c>
      <c r="AW36" s="9">
        <v>20.3</v>
      </c>
      <c r="AX36" s="9">
        <v>21.9</v>
      </c>
      <c r="AY36" s="9">
        <v>20.7</v>
      </c>
      <c r="AZ36" s="9">
        <v>20</v>
      </c>
      <c r="BA36" s="9">
        <v>19.100000000000001</v>
      </c>
      <c r="BB36" s="9">
        <v>22.6</v>
      </c>
      <c r="BC36" s="9">
        <v>26.4</v>
      </c>
      <c r="BD36" s="9">
        <v>30.9</v>
      </c>
      <c r="BE36" s="9">
        <v>35</v>
      </c>
      <c r="BF36" s="9">
        <v>36.6</v>
      </c>
      <c r="BG36" s="13">
        <v>38</v>
      </c>
      <c r="BH36" s="9">
        <v>48</v>
      </c>
      <c r="BI36" s="9">
        <v>54</v>
      </c>
      <c r="BJ36" s="9">
        <v>57</v>
      </c>
      <c r="BK36" s="9">
        <v>74</v>
      </c>
      <c r="BL36" s="9">
        <v>79</v>
      </c>
      <c r="BM36" s="9">
        <v>82</v>
      </c>
      <c r="BN36" s="9">
        <v>87</v>
      </c>
      <c r="BO36" s="9">
        <v>90</v>
      </c>
      <c r="BP36" s="9">
        <v>75</v>
      </c>
      <c r="BQ36" s="9">
        <v>81</v>
      </c>
      <c r="BR36" s="9">
        <v>75</v>
      </c>
      <c r="BS36" s="9">
        <v>71</v>
      </c>
      <c r="BT36" s="9">
        <v>67</v>
      </c>
      <c r="BU36" s="9">
        <v>79</v>
      </c>
      <c r="BV36" s="9">
        <v>92</v>
      </c>
      <c r="BW36" s="9">
        <v>109</v>
      </c>
      <c r="BX36" s="9">
        <v>124</v>
      </c>
      <c r="BY36" s="9">
        <v>129</v>
      </c>
    </row>
    <row r="37" spans="1:77">
      <c r="A37" s="9" t="s">
        <v>178</v>
      </c>
      <c r="B37" s="9">
        <v>4.3</v>
      </c>
      <c r="C37" s="9">
        <v>4.5</v>
      </c>
      <c r="D37" s="9">
        <v>4.4000000000000004</v>
      </c>
      <c r="E37" s="9">
        <v>4.5999999999999996</v>
      </c>
      <c r="F37" s="9">
        <v>5.4</v>
      </c>
      <c r="G37" s="9">
        <v>6.2</v>
      </c>
      <c r="H37" s="9">
        <v>6.8</v>
      </c>
      <c r="I37" s="9">
        <v>7.4</v>
      </c>
      <c r="J37" s="9">
        <v>8.9</v>
      </c>
      <c r="K37" s="9">
        <v>8.3000000000000007</v>
      </c>
      <c r="L37" s="9">
        <v>7.8</v>
      </c>
      <c r="M37" s="9">
        <v>8.1</v>
      </c>
      <c r="N37" s="9">
        <v>8.6999999999999993</v>
      </c>
      <c r="O37" s="9">
        <v>9.1</v>
      </c>
      <c r="P37" s="9">
        <v>10.8</v>
      </c>
      <c r="Q37" s="9">
        <v>11.4</v>
      </c>
      <c r="R37" s="9">
        <v>13.3</v>
      </c>
      <c r="S37" s="9">
        <v>14.7</v>
      </c>
      <c r="T37" s="9">
        <v>15.7</v>
      </c>
      <c r="U37" s="13">
        <v>2.9</v>
      </c>
      <c r="V37" s="9">
        <v>3.1</v>
      </c>
      <c r="W37" s="9">
        <v>3</v>
      </c>
      <c r="X37" s="9">
        <v>3.1</v>
      </c>
      <c r="Y37" s="9">
        <v>3.8</v>
      </c>
      <c r="Z37" s="9">
        <v>4.5999999999999996</v>
      </c>
      <c r="AA37" s="9">
        <v>5</v>
      </c>
      <c r="AB37" s="9">
        <v>5.6</v>
      </c>
      <c r="AC37" s="9">
        <v>7</v>
      </c>
      <c r="AD37" s="9">
        <v>6.4</v>
      </c>
      <c r="AE37" s="9">
        <v>6</v>
      </c>
      <c r="AF37" s="9">
        <v>6.3</v>
      </c>
      <c r="AG37" s="9">
        <v>6.8</v>
      </c>
      <c r="AH37" s="9">
        <v>7.1</v>
      </c>
      <c r="AI37" s="9">
        <v>8.6</v>
      </c>
      <c r="AJ37" s="9">
        <v>9.1999999999999993</v>
      </c>
      <c r="AK37" s="9">
        <v>10.9</v>
      </c>
      <c r="AL37" s="9">
        <v>12.2</v>
      </c>
      <c r="AM37" s="85">
        <v>13.1</v>
      </c>
      <c r="AN37" s="9">
        <v>5.7</v>
      </c>
      <c r="AO37" s="9">
        <v>6</v>
      </c>
      <c r="AP37" s="9">
        <v>5.9</v>
      </c>
      <c r="AQ37" s="9">
        <v>6</v>
      </c>
      <c r="AR37" s="9">
        <v>6.9</v>
      </c>
      <c r="AS37" s="9">
        <v>7.9</v>
      </c>
      <c r="AT37" s="9">
        <v>8.5</v>
      </c>
      <c r="AU37" s="9">
        <v>9.1999999999999993</v>
      </c>
      <c r="AV37" s="9">
        <v>10.9</v>
      </c>
      <c r="AW37" s="9">
        <v>10.199999999999999</v>
      </c>
      <c r="AX37" s="9">
        <v>9.6999999999999993</v>
      </c>
      <c r="AY37" s="9">
        <v>10</v>
      </c>
      <c r="AZ37" s="9">
        <v>10.7</v>
      </c>
      <c r="BA37" s="9">
        <v>11</v>
      </c>
      <c r="BB37" s="9">
        <v>12.9</v>
      </c>
      <c r="BC37" s="9">
        <v>13.7</v>
      </c>
      <c r="BD37" s="9">
        <v>15.6</v>
      </c>
      <c r="BE37" s="9">
        <v>17.2</v>
      </c>
      <c r="BF37" s="9">
        <v>18.3</v>
      </c>
      <c r="BG37" s="13">
        <v>36</v>
      </c>
      <c r="BH37" s="9">
        <v>38</v>
      </c>
      <c r="BI37" s="9">
        <v>37</v>
      </c>
      <c r="BJ37" s="9">
        <v>39</v>
      </c>
      <c r="BK37" s="9">
        <v>47</v>
      </c>
      <c r="BL37" s="9">
        <v>56</v>
      </c>
      <c r="BM37" s="9">
        <v>61</v>
      </c>
      <c r="BN37" s="9">
        <v>67</v>
      </c>
      <c r="BO37" s="9">
        <v>80</v>
      </c>
      <c r="BP37" s="9">
        <v>75</v>
      </c>
      <c r="BQ37" s="9">
        <v>70</v>
      </c>
      <c r="BR37" s="9">
        <v>73</v>
      </c>
      <c r="BS37" s="9">
        <v>79</v>
      </c>
      <c r="BT37" s="9">
        <v>82</v>
      </c>
      <c r="BU37" s="9">
        <v>97</v>
      </c>
      <c r="BV37" s="9">
        <v>104</v>
      </c>
      <c r="BW37" s="9">
        <v>121</v>
      </c>
      <c r="BX37" s="9">
        <v>134</v>
      </c>
      <c r="BY37" s="9">
        <v>144</v>
      </c>
    </row>
    <row r="39" spans="1:77">
      <c r="A39" s="23" t="s">
        <v>330</v>
      </c>
    </row>
    <row r="40" spans="1:77">
      <c r="A40" s="23"/>
    </row>
    <row r="41" spans="1:77">
      <c r="A41" s="179" t="s">
        <v>39</v>
      </c>
      <c r="B41" s="179"/>
    </row>
  </sheetData>
  <mergeCells count="7">
    <mergeCell ref="BG3:BY3"/>
    <mergeCell ref="A41:B41"/>
    <mergeCell ref="A1:S1"/>
    <mergeCell ref="U1:W1"/>
    <mergeCell ref="B3:T3"/>
    <mergeCell ref="U3:AL3"/>
    <mergeCell ref="AM3:BF3"/>
  </mergeCells>
  <hyperlinks>
    <hyperlink ref="U1" location="Contents!A1" display="back to contents" xr:uid="{5138B309-EAD3-42F0-8116-4F937AAFF0DF}"/>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02AD6-E710-4B57-9C09-D3465E68FBA5}">
  <dimension ref="A3:K33"/>
  <sheetViews>
    <sheetView workbookViewId="0">
      <selection sqref="A1:XFD1048576"/>
    </sheetView>
  </sheetViews>
  <sheetFormatPr defaultRowHeight="14.5"/>
  <sheetData>
    <row r="3" spans="1:11" ht="16">
      <c r="A3">
        <f>_xlfn.RANK.AVG(C3,C$3:C$33)</f>
        <v>12</v>
      </c>
      <c r="B3" s="1" t="s">
        <v>78</v>
      </c>
      <c r="C3">
        <f>'C4 - ASMRs'!T5</f>
        <v>23.4</v>
      </c>
      <c r="D3">
        <f>'C4 - ASMRs'!AM5</f>
        <v>22.8</v>
      </c>
      <c r="E3">
        <f>C3-D3</f>
        <v>0.59999999999999787</v>
      </c>
      <c r="H3">
        <v>1</v>
      </c>
      <c r="I3" t="str">
        <f>VLOOKUP($H3,$A$3:$E$33,2,FALSE)</f>
        <v>Glasgow City</v>
      </c>
      <c r="J3">
        <f>VLOOKUP($H3,$A$3:$E$33,3,FALSE)</f>
        <v>44.4</v>
      </c>
      <c r="K3">
        <f>VLOOKUP($H3,$A$3:$E$33,5,FALSE)</f>
        <v>2.3999999999999986</v>
      </c>
    </row>
    <row r="4" spans="1:11" ht="16">
      <c r="A4">
        <f t="shared" ref="A4:A33" si="0">_xlfn.RANK.AVG(C4,C$3:C$33)</f>
        <v>14</v>
      </c>
      <c r="B4" s="1" t="s">
        <v>150</v>
      </c>
      <c r="C4">
        <f>'C4 - ASMRs'!T6</f>
        <v>22.9</v>
      </c>
      <c r="D4">
        <f>'C4 - ASMRs'!AM6</f>
        <v>20</v>
      </c>
      <c r="E4">
        <f t="shared" ref="E4:E33" si="1">C4-D4</f>
        <v>2.8999999999999986</v>
      </c>
      <c r="H4">
        <v>2</v>
      </c>
      <c r="I4" t="str">
        <f t="shared" ref="I4:I33" si="2">VLOOKUP($H4,$A$3:$E$33,2,FALSE)</f>
        <v>Dundee City</v>
      </c>
      <c r="J4">
        <f t="shared" ref="J4:J33" si="3">VLOOKUP($H4,$A$3:$E$33,3,FALSE)</f>
        <v>43.1</v>
      </c>
      <c r="K4">
        <f t="shared" ref="K4:K33" si="4">VLOOKUP($H4,$A$3:$E$33,5,FALSE)</f>
        <v>5.1000000000000014</v>
      </c>
    </row>
    <row r="5" spans="1:11" ht="16">
      <c r="A5">
        <f t="shared" si="0"/>
        <v>30</v>
      </c>
      <c r="B5" s="1" t="s">
        <v>151</v>
      </c>
      <c r="C5">
        <f>'C4 - ASMRs'!T7</f>
        <v>11.1</v>
      </c>
      <c r="D5">
        <f>'C4 - ASMRs'!AM7</f>
        <v>9.1999999999999993</v>
      </c>
      <c r="E5">
        <f t="shared" si="1"/>
        <v>1.9000000000000004</v>
      </c>
      <c r="H5">
        <v>3</v>
      </c>
      <c r="I5" t="str">
        <f t="shared" si="2"/>
        <v>Inverclyde</v>
      </c>
      <c r="J5">
        <f t="shared" si="3"/>
        <v>37.6</v>
      </c>
      <c r="K5">
        <f t="shared" si="4"/>
        <v>6.4000000000000021</v>
      </c>
    </row>
    <row r="6" spans="1:11" ht="16">
      <c r="A6">
        <f t="shared" si="0"/>
        <v>23</v>
      </c>
      <c r="B6" s="1" t="s">
        <v>152</v>
      </c>
      <c r="C6">
        <f>'C4 - ASMRs'!T8</f>
        <v>16.3</v>
      </c>
      <c r="D6">
        <f>'C4 - ASMRs'!AM8</f>
        <v>12.8</v>
      </c>
      <c r="E6">
        <f t="shared" si="1"/>
        <v>3.5</v>
      </c>
      <c r="H6">
        <v>4</v>
      </c>
      <c r="I6" t="str">
        <f t="shared" si="2"/>
        <v>North Ayrshire</v>
      </c>
      <c r="J6">
        <f t="shared" si="3"/>
        <v>33.700000000000003</v>
      </c>
      <c r="K6">
        <f t="shared" si="4"/>
        <v>4.8000000000000043</v>
      </c>
    </row>
    <row r="7" spans="1:11" ht="16">
      <c r="A7">
        <f t="shared" si="0"/>
        <v>24</v>
      </c>
      <c r="B7" s="1" t="s">
        <v>153</v>
      </c>
      <c r="C7">
        <f>'C4 - ASMRs'!T9</f>
        <v>16.100000000000001</v>
      </c>
      <c r="D7">
        <f>'C4 - ASMRs'!AM9</f>
        <v>12</v>
      </c>
      <c r="E7">
        <f t="shared" si="1"/>
        <v>4.1000000000000014</v>
      </c>
      <c r="H7">
        <v>5</v>
      </c>
      <c r="I7" t="str">
        <f t="shared" si="2"/>
        <v>West Dunbartonshire</v>
      </c>
      <c r="J7">
        <f t="shared" si="3"/>
        <v>31.2</v>
      </c>
      <c r="K7">
        <f t="shared" si="4"/>
        <v>5.3999999999999986</v>
      </c>
    </row>
    <row r="8" spans="1:11" ht="16">
      <c r="A8">
        <v>17</v>
      </c>
      <c r="B8" s="1" t="s">
        <v>154</v>
      </c>
      <c r="C8">
        <f>'C4 - ASMRs'!T10</f>
        <v>19.600000000000001</v>
      </c>
      <c r="D8">
        <f>'C4 - ASMRs'!AM10</f>
        <v>17.8</v>
      </c>
      <c r="E8">
        <f t="shared" si="1"/>
        <v>1.8000000000000007</v>
      </c>
      <c r="H8">
        <v>6</v>
      </c>
      <c r="I8" t="str">
        <f t="shared" si="2"/>
        <v>East Ayrshire</v>
      </c>
      <c r="J8">
        <f t="shared" si="3"/>
        <v>30.8</v>
      </c>
      <c r="K8">
        <f t="shared" si="4"/>
        <v>4.6000000000000014</v>
      </c>
    </row>
    <row r="9" spans="1:11" ht="16">
      <c r="A9">
        <f t="shared" si="0"/>
        <v>8</v>
      </c>
      <c r="B9" s="1" t="s">
        <v>155</v>
      </c>
      <c r="C9">
        <f>'C4 - ASMRs'!T11</f>
        <v>26</v>
      </c>
      <c r="D9">
        <f>'C4 - ASMRs'!AM11</f>
        <v>19.3</v>
      </c>
      <c r="E9">
        <f t="shared" si="1"/>
        <v>6.6999999999999993</v>
      </c>
      <c r="H9">
        <v>7</v>
      </c>
      <c r="I9" t="str">
        <f t="shared" si="2"/>
        <v>Renfrewshire</v>
      </c>
      <c r="J9">
        <f t="shared" si="3"/>
        <v>28.9</v>
      </c>
      <c r="K9">
        <f t="shared" si="4"/>
        <v>3.5999999999999979</v>
      </c>
    </row>
    <row r="10" spans="1:11" ht="16">
      <c r="A10">
        <f t="shared" si="0"/>
        <v>10</v>
      </c>
      <c r="B10" s="1" t="s">
        <v>106</v>
      </c>
      <c r="C10">
        <f>'C4 - ASMRs'!T12</f>
        <v>24.6</v>
      </c>
      <c r="D10">
        <f>'C4 - ASMRs'!AM12</f>
        <v>20.6</v>
      </c>
      <c r="E10">
        <f t="shared" si="1"/>
        <v>4</v>
      </c>
      <c r="H10">
        <v>8</v>
      </c>
      <c r="I10" t="str">
        <f t="shared" si="2"/>
        <v>Clackmannanshire</v>
      </c>
      <c r="J10">
        <f t="shared" si="3"/>
        <v>26</v>
      </c>
      <c r="K10">
        <f t="shared" si="4"/>
        <v>6.6999999999999993</v>
      </c>
    </row>
    <row r="11" spans="1:11" ht="16">
      <c r="A11">
        <f t="shared" si="0"/>
        <v>2</v>
      </c>
      <c r="B11" s="1" t="s">
        <v>156</v>
      </c>
      <c r="C11">
        <f>'C4 - ASMRs'!T13</f>
        <v>43.1</v>
      </c>
      <c r="D11">
        <f>'C4 - ASMRs'!AM13</f>
        <v>38</v>
      </c>
      <c r="E11">
        <f t="shared" si="1"/>
        <v>5.1000000000000014</v>
      </c>
      <c r="H11">
        <v>9</v>
      </c>
      <c r="I11" t="str">
        <f t="shared" si="2"/>
        <v>South Lanarkshire</v>
      </c>
      <c r="J11">
        <f t="shared" si="3"/>
        <v>25.2</v>
      </c>
      <c r="K11">
        <f t="shared" si="4"/>
        <v>2.5</v>
      </c>
    </row>
    <row r="12" spans="1:11" ht="16">
      <c r="A12">
        <f t="shared" si="0"/>
        <v>6</v>
      </c>
      <c r="B12" s="1" t="s">
        <v>157</v>
      </c>
      <c r="C12">
        <f>'C4 - ASMRs'!T14</f>
        <v>30.8</v>
      </c>
      <c r="D12">
        <f>'C4 - ASMRs'!AM14</f>
        <v>26.2</v>
      </c>
      <c r="E12">
        <f t="shared" si="1"/>
        <v>4.6000000000000014</v>
      </c>
      <c r="H12">
        <v>10</v>
      </c>
      <c r="I12" t="str">
        <f t="shared" si="2"/>
        <v>Dumfries &amp; Galloway</v>
      </c>
      <c r="J12">
        <f t="shared" si="3"/>
        <v>24.6</v>
      </c>
      <c r="K12">
        <f t="shared" si="4"/>
        <v>4</v>
      </c>
    </row>
    <row r="13" spans="1:11" ht="16">
      <c r="A13">
        <f t="shared" si="0"/>
        <v>29</v>
      </c>
      <c r="B13" s="1" t="s">
        <v>158</v>
      </c>
      <c r="C13">
        <f>'C4 - ASMRs'!T15</f>
        <v>11.5</v>
      </c>
      <c r="D13">
        <f>'C4 - ASMRs'!AM15</f>
        <v>8.4</v>
      </c>
      <c r="E13">
        <f t="shared" si="1"/>
        <v>3.0999999999999996</v>
      </c>
      <c r="H13">
        <v>11</v>
      </c>
      <c r="I13" t="str">
        <f t="shared" si="2"/>
        <v>North Lanarkshire</v>
      </c>
      <c r="J13">
        <f t="shared" si="3"/>
        <v>24.2</v>
      </c>
      <c r="K13">
        <f t="shared" si="4"/>
        <v>2.3999999999999986</v>
      </c>
    </row>
    <row r="14" spans="1:11" ht="16">
      <c r="A14">
        <f t="shared" si="0"/>
        <v>22</v>
      </c>
      <c r="B14" s="1" t="s">
        <v>159</v>
      </c>
      <c r="C14">
        <f>'C4 - ASMRs'!T16</f>
        <v>16.399999999999999</v>
      </c>
      <c r="D14">
        <f>'C4 - ASMRs'!AM16</f>
        <v>12.8</v>
      </c>
      <c r="E14">
        <f t="shared" si="1"/>
        <v>3.5999999999999979</v>
      </c>
      <c r="H14">
        <v>12</v>
      </c>
      <c r="I14" t="str">
        <f t="shared" si="2"/>
        <v>Scotland</v>
      </c>
      <c r="J14">
        <f t="shared" si="3"/>
        <v>23.4</v>
      </c>
      <c r="K14">
        <f t="shared" si="4"/>
        <v>0.59999999999999787</v>
      </c>
    </row>
    <row r="15" spans="1:11" ht="16">
      <c r="A15">
        <f t="shared" si="0"/>
        <v>31</v>
      </c>
      <c r="B15" s="1" t="s">
        <v>160</v>
      </c>
      <c r="C15">
        <f>'C4 - ASMRs'!T17</f>
        <v>9.5</v>
      </c>
      <c r="D15">
        <f>'C4 - ASMRs'!AM17</f>
        <v>6.6</v>
      </c>
      <c r="E15">
        <f t="shared" si="1"/>
        <v>2.9000000000000004</v>
      </c>
      <c r="H15">
        <v>13</v>
      </c>
      <c r="I15" t="str">
        <f t="shared" si="2"/>
        <v>South Ayrshire</v>
      </c>
      <c r="J15">
        <f t="shared" si="3"/>
        <v>23</v>
      </c>
      <c r="K15">
        <f t="shared" si="4"/>
        <v>4.3999999999999986</v>
      </c>
    </row>
    <row r="16" spans="1:11" ht="16">
      <c r="A16">
        <f t="shared" si="0"/>
        <v>15</v>
      </c>
      <c r="B16" s="1" t="s">
        <v>161</v>
      </c>
      <c r="C16">
        <f>'C4 - ASMRs'!T18</f>
        <v>22.8</v>
      </c>
      <c r="D16">
        <f>'C4 - ASMRs'!AM18</f>
        <v>19.5</v>
      </c>
      <c r="E16">
        <f t="shared" si="1"/>
        <v>3.3000000000000007</v>
      </c>
      <c r="H16">
        <v>14</v>
      </c>
      <c r="I16" t="str">
        <f t="shared" si="2"/>
        <v>Aberdeen City</v>
      </c>
      <c r="J16">
        <f t="shared" si="3"/>
        <v>22.9</v>
      </c>
      <c r="K16">
        <f t="shared" si="4"/>
        <v>2.8999999999999986</v>
      </c>
    </row>
    <row r="17" spans="1:11" ht="16">
      <c r="A17">
        <v>18</v>
      </c>
      <c r="B17" s="1" t="s">
        <v>107</v>
      </c>
      <c r="C17">
        <f>'C4 - ASMRs'!T19</f>
        <v>19.600000000000001</v>
      </c>
      <c r="D17">
        <f>'C4 - ASMRs'!AM19</f>
        <v>17.5</v>
      </c>
      <c r="E17">
        <f t="shared" si="1"/>
        <v>2.1000000000000014</v>
      </c>
      <c r="H17">
        <v>15</v>
      </c>
      <c r="I17" t="str">
        <f t="shared" si="2"/>
        <v>Falkirk</v>
      </c>
      <c r="J17">
        <f t="shared" si="3"/>
        <v>22.8</v>
      </c>
      <c r="K17">
        <f t="shared" si="4"/>
        <v>3.3000000000000007</v>
      </c>
    </row>
    <row r="18" spans="1:11" ht="16">
      <c r="A18">
        <f t="shared" si="0"/>
        <v>1</v>
      </c>
      <c r="B18" s="1" t="s">
        <v>162</v>
      </c>
      <c r="C18">
        <f>'C4 - ASMRs'!T20</f>
        <v>44.4</v>
      </c>
      <c r="D18">
        <f>'C4 - ASMRs'!AM20</f>
        <v>42</v>
      </c>
      <c r="E18">
        <f t="shared" si="1"/>
        <v>2.3999999999999986</v>
      </c>
      <c r="H18">
        <v>16</v>
      </c>
      <c r="I18" t="str">
        <f t="shared" si="2"/>
        <v>Stirling</v>
      </c>
      <c r="J18">
        <f t="shared" si="3"/>
        <v>22.3</v>
      </c>
      <c r="K18">
        <f t="shared" si="4"/>
        <v>4.4000000000000021</v>
      </c>
    </row>
    <row r="19" spans="1:11" ht="16">
      <c r="A19">
        <f t="shared" si="0"/>
        <v>25</v>
      </c>
      <c r="B19" s="1" t="s">
        <v>120</v>
      </c>
      <c r="C19">
        <f>'C4 - ASMRs'!T21</f>
        <v>16</v>
      </c>
      <c r="D19">
        <f>'C4 - ASMRs'!AM21</f>
        <v>13.6</v>
      </c>
      <c r="E19">
        <f t="shared" si="1"/>
        <v>2.4000000000000004</v>
      </c>
      <c r="H19">
        <v>17</v>
      </c>
      <c r="I19" t="str">
        <f t="shared" si="2"/>
        <v>City of Edinburgh</v>
      </c>
      <c r="J19">
        <f t="shared" si="3"/>
        <v>19.600000000000001</v>
      </c>
      <c r="K19">
        <f t="shared" si="4"/>
        <v>1.8000000000000007</v>
      </c>
    </row>
    <row r="20" spans="1:11" ht="16">
      <c r="A20">
        <f t="shared" si="0"/>
        <v>3</v>
      </c>
      <c r="B20" s="1" t="s">
        <v>163</v>
      </c>
      <c r="C20">
        <f>'C4 - ASMRs'!T22</f>
        <v>37.6</v>
      </c>
      <c r="D20">
        <f>'C4 - ASMRs'!AM22</f>
        <v>31.2</v>
      </c>
      <c r="E20">
        <f t="shared" si="1"/>
        <v>6.4000000000000021</v>
      </c>
      <c r="H20">
        <v>18</v>
      </c>
      <c r="I20" t="str">
        <f t="shared" si="2"/>
        <v>Fife</v>
      </c>
      <c r="J20">
        <f t="shared" si="3"/>
        <v>19.600000000000001</v>
      </c>
      <c r="K20">
        <f t="shared" si="4"/>
        <v>2.1000000000000014</v>
      </c>
    </row>
    <row r="21" spans="1:11" ht="16">
      <c r="A21">
        <f t="shared" si="0"/>
        <v>20</v>
      </c>
      <c r="B21" s="1" t="s">
        <v>164</v>
      </c>
      <c r="C21">
        <f>'C4 - ASMRs'!T23</f>
        <v>18.2</v>
      </c>
      <c r="D21">
        <f>'C4 - ASMRs'!AM23</f>
        <v>14.2</v>
      </c>
      <c r="E21">
        <f t="shared" si="1"/>
        <v>4</v>
      </c>
      <c r="H21">
        <v>19</v>
      </c>
      <c r="I21" t="str">
        <f t="shared" si="2"/>
        <v>Perth &amp; Kinross</v>
      </c>
      <c r="J21">
        <f t="shared" si="3"/>
        <v>18.399999999999999</v>
      </c>
      <c r="K21">
        <f t="shared" si="4"/>
        <v>3.1999999999999993</v>
      </c>
    </row>
    <row r="22" spans="1:11" ht="16">
      <c r="A22">
        <f t="shared" si="0"/>
        <v>27</v>
      </c>
      <c r="B22" s="1" t="s">
        <v>165</v>
      </c>
      <c r="C22">
        <f>'C4 - ASMRs'!T24</f>
        <v>14.9</v>
      </c>
      <c r="D22">
        <f>'C4 - ASMRs'!AM24</f>
        <v>11.2</v>
      </c>
      <c r="E22">
        <f t="shared" si="1"/>
        <v>3.7000000000000011</v>
      </c>
      <c r="H22">
        <v>20</v>
      </c>
      <c r="I22" t="str">
        <f t="shared" si="2"/>
        <v>Midlothian</v>
      </c>
      <c r="J22">
        <f t="shared" si="3"/>
        <v>18.2</v>
      </c>
      <c r="K22">
        <f t="shared" si="4"/>
        <v>4</v>
      </c>
    </row>
    <row r="23" spans="1:11" ht="16">
      <c r="A23">
        <f t="shared" si="0"/>
        <v>4</v>
      </c>
      <c r="B23" s="1" t="s">
        <v>167</v>
      </c>
      <c r="C23">
        <f>'C4 - ASMRs'!T26</f>
        <v>33.700000000000003</v>
      </c>
      <c r="D23">
        <f>'C4 - ASMRs'!AM26</f>
        <v>28.9</v>
      </c>
      <c r="E23">
        <f t="shared" si="1"/>
        <v>4.8000000000000043</v>
      </c>
      <c r="H23">
        <v>21</v>
      </c>
      <c r="I23" t="str">
        <f t="shared" si="2"/>
        <v>Scottish Borders</v>
      </c>
      <c r="J23">
        <f t="shared" si="3"/>
        <v>18.100000000000001</v>
      </c>
      <c r="K23">
        <f t="shared" si="4"/>
        <v>3.9000000000000021</v>
      </c>
    </row>
    <row r="24" spans="1:11" ht="16">
      <c r="A24">
        <f t="shared" si="0"/>
        <v>11</v>
      </c>
      <c r="B24" s="1" t="s">
        <v>168</v>
      </c>
      <c r="C24">
        <f>'C4 - ASMRs'!T27</f>
        <v>24.2</v>
      </c>
      <c r="D24">
        <f>'C4 - ASMRs'!AM27</f>
        <v>21.8</v>
      </c>
      <c r="E24">
        <f t="shared" si="1"/>
        <v>2.3999999999999986</v>
      </c>
      <c r="H24">
        <v>22</v>
      </c>
      <c r="I24" t="str">
        <f t="shared" si="2"/>
        <v>East Lothian</v>
      </c>
      <c r="J24">
        <f t="shared" si="3"/>
        <v>16.399999999999999</v>
      </c>
      <c r="K24">
        <f t="shared" si="4"/>
        <v>3.5999999999999979</v>
      </c>
    </row>
    <row r="25" spans="1:11" ht="16">
      <c r="A25">
        <f t="shared" si="0"/>
        <v>19</v>
      </c>
      <c r="B25" s="1" t="s">
        <v>170</v>
      </c>
      <c r="C25">
        <f>'C4 - ASMRs'!T29</f>
        <v>18.399999999999999</v>
      </c>
      <c r="D25">
        <f>'C4 - ASMRs'!AM29</f>
        <v>15.2</v>
      </c>
      <c r="E25">
        <f t="shared" si="1"/>
        <v>3.1999999999999993</v>
      </c>
      <c r="H25">
        <v>23</v>
      </c>
      <c r="I25" t="str">
        <f t="shared" si="2"/>
        <v>Angus</v>
      </c>
      <c r="J25">
        <f t="shared" si="3"/>
        <v>16.3</v>
      </c>
      <c r="K25">
        <f t="shared" si="4"/>
        <v>3.5</v>
      </c>
    </row>
    <row r="26" spans="1:11" ht="16">
      <c r="A26">
        <f t="shared" si="0"/>
        <v>7</v>
      </c>
      <c r="B26" s="1" t="s">
        <v>171</v>
      </c>
      <c r="C26">
        <f>'C4 - ASMRs'!T30</f>
        <v>28.9</v>
      </c>
      <c r="D26">
        <f>'C4 - ASMRs'!AM30</f>
        <v>25.3</v>
      </c>
      <c r="E26">
        <f t="shared" si="1"/>
        <v>3.5999999999999979</v>
      </c>
      <c r="H26">
        <v>24</v>
      </c>
      <c r="I26" t="str">
        <f t="shared" si="2"/>
        <v>Argyll &amp; Bute</v>
      </c>
      <c r="J26">
        <f t="shared" si="3"/>
        <v>16.100000000000001</v>
      </c>
      <c r="K26">
        <f t="shared" si="4"/>
        <v>4.1000000000000014</v>
      </c>
    </row>
    <row r="27" spans="1:11" ht="16">
      <c r="A27">
        <f t="shared" si="0"/>
        <v>21</v>
      </c>
      <c r="B27" s="1" t="s">
        <v>172</v>
      </c>
      <c r="C27">
        <f>'C4 - ASMRs'!T31</f>
        <v>18.100000000000001</v>
      </c>
      <c r="D27">
        <f>'C4 - ASMRs'!AM31</f>
        <v>14.2</v>
      </c>
      <c r="E27">
        <f t="shared" si="1"/>
        <v>3.9000000000000021</v>
      </c>
      <c r="H27">
        <v>25</v>
      </c>
      <c r="I27" t="str">
        <f t="shared" si="2"/>
        <v>Highland</v>
      </c>
      <c r="J27">
        <f t="shared" si="3"/>
        <v>16</v>
      </c>
      <c r="K27">
        <f t="shared" si="4"/>
        <v>2.4000000000000004</v>
      </c>
    </row>
    <row r="28" spans="1:11" ht="16">
      <c r="A28">
        <f t="shared" si="0"/>
        <v>28</v>
      </c>
      <c r="B28" s="1" t="s">
        <v>173</v>
      </c>
      <c r="C28">
        <f>'C4 - ASMRs'!T32</f>
        <v>11.7</v>
      </c>
      <c r="D28">
        <f>'C4 - ASMRs'!AM32</f>
        <v>5.3</v>
      </c>
      <c r="E28">
        <f t="shared" si="1"/>
        <v>6.3999999999999995</v>
      </c>
      <c r="H28">
        <v>26</v>
      </c>
      <c r="I28" t="str">
        <f t="shared" si="2"/>
        <v>West Lothian</v>
      </c>
      <c r="J28">
        <f t="shared" si="3"/>
        <v>15.7</v>
      </c>
      <c r="K28">
        <f t="shared" si="4"/>
        <v>2.5999999999999996</v>
      </c>
    </row>
    <row r="29" spans="1:11" ht="16">
      <c r="A29">
        <f t="shared" si="0"/>
        <v>13</v>
      </c>
      <c r="B29" s="1" t="s">
        <v>174</v>
      </c>
      <c r="C29">
        <f>'C4 - ASMRs'!T33</f>
        <v>23</v>
      </c>
      <c r="D29">
        <f>'C4 - ASMRs'!AM33</f>
        <v>18.600000000000001</v>
      </c>
      <c r="E29">
        <f t="shared" si="1"/>
        <v>4.3999999999999986</v>
      </c>
      <c r="H29">
        <v>27</v>
      </c>
      <c r="I29" t="str">
        <f t="shared" si="2"/>
        <v>Moray</v>
      </c>
      <c r="J29">
        <f t="shared" si="3"/>
        <v>14.9</v>
      </c>
      <c r="K29">
        <f t="shared" si="4"/>
        <v>3.7000000000000011</v>
      </c>
    </row>
    <row r="30" spans="1:11" ht="16">
      <c r="A30">
        <f t="shared" si="0"/>
        <v>9</v>
      </c>
      <c r="B30" s="1" t="s">
        <v>175</v>
      </c>
      <c r="C30">
        <f>'C4 - ASMRs'!T34</f>
        <v>25.2</v>
      </c>
      <c r="D30">
        <f>'C4 - ASMRs'!AM34</f>
        <v>22.7</v>
      </c>
      <c r="E30">
        <f t="shared" si="1"/>
        <v>2.5</v>
      </c>
      <c r="H30">
        <v>28</v>
      </c>
      <c r="I30" t="str">
        <f t="shared" si="2"/>
        <v>Shetland Islands</v>
      </c>
      <c r="J30">
        <f t="shared" si="3"/>
        <v>11.7</v>
      </c>
      <c r="K30">
        <f t="shared" si="4"/>
        <v>6.3999999999999995</v>
      </c>
    </row>
    <row r="31" spans="1:11" ht="16">
      <c r="A31">
        <f t="shared" si="0"/>
        <v>16</v>
      </c>
      <c r="B31" s="1" t="s">
        <v>176</v>
      </c>
      <c r="C31">
        <f>'C4 - ASMRs'!T35</f>
        <v>22.3</v>
      </c>
      <c r="D31">
        <f>'C4 - ASMRs'!AM35</f>
        <v>17.899999999999999</v>
      </c>
      <c r="E31">
        <f t="shared" si="1"/>
        <v>4.4000000000000021</v>
      </c>
      <c r="H31">
        <v>29</v>
      </c>
      <c r="I31" t="str">
        <f t="shared" si="2"/>
        <v>East Dunbartonshire</v>
      </c>
      <c r="J31">
        <f t="shared" si="3"/>
        <v>11.5</v>
      </c>
      <c r="K31">
        <f t="shared" si="4"/>
        <v>3.0999999999999996</v>
      </c>
    </row>
    <row r="32" spans="1:11" ht="16">
      <c r="A32">
        <f t="shared" si="0"/>
        <v>5</v>
      </c>
      <c r="B32" s="1" t="s">
        <v>177</v>
      </c>
      <c r="C32">
        <f>'C4 - ASMRs'!T36</f>
        <v>31.2</v>
      </c>
      <c r="D32">
        <f>'C4 - ASMRs'!AM36</f>
        <v>25.8</v>
      </c>
      <c r="E32">
        <f t="shared" si="1"/>
        <v>5.3999999999999986</v>
      </c>
      <c r="H32">
        <v>30</v>
      </c>
      <c r="I32" t="str">
        <f t="shared" si="2"/>
        <v>Aberdeenshire</v>
      </c>
      <c r="J32">
        <f t="shared" si="3"/>
        <v>11.1</v>
      </c>
      <c r="K32">
        <f t="shared" si="4"/>
        <v>1.9000000000000004</v>
      </c>
    </row>
    <row r="33" spans="1:11" ht="16">
      <c r="A33">
        <f t="shared" si="0"/>
        <v>26</v>
      </c>
      <c r="B33" s="1" t="s">
        <v>178</v>
      </c>
      <c r="C33">
        <f>'C4 - ASMRs'!T37</f>
        <v>15.7</v>
      </c>
      <c r="D33">
        <f>'C4 - ASMRs'!AM37</f>
        <v>13.1</v>
      </c>
      <c r="E33">
        <f t="shared" si="1"/>
        <v>2.5999999999999996</v>
      </c>
      <c r="H33">
        <v>31</v>
      </c>
      <c r="I33" t="str">
        <f t="shared" si="2"/>
        <v>East Renfrewshire</v>
      </c>
      <c r="J33">
        <f t="shared" si="3"/>
        <v>9.5</v>
      </c>
      <c r="K33">
        <f t="shared" si="4"/>
        <v>2.9000000000000004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BA38-9F6C-4342-8F24-67C07366B6CF}">
  <dimension ref="A1:O40"/>
  <sheetViews>
    <sheetView zoomScaleNormal="100" workbookViewId="0">
      <selection sqref="A1:L1"/>
    </sheetView>
  </sheetViews>
  <sheetFormatPr defaultColWidth="8.7265625" defaultRowHeight="14"/>
  <cols>
    <col min="1" max="1" width="21.453125" style="2" customWidth="1"/>
    <col min="2" max="16384" width="8.7265625" style="2"/>
  </cols>
  <sheetData>
    <row r="1" spans="1:15" ht="16.5">
      <c r="A1" s="175" t="s">
        <v>331</v>
      </c>
      <c r="B1" s="175"/>
      <c r="C1" s="175"/>
      <c r="D1" s="175"/>
      <c r="E1" s="175"/>
      <c r="F1" s="175"/>
      <c r="G1" s="175"/>
      <c r="H1" s="175"/>
      <c r="I1" s="175"/>
      <c r="J1" s="175"/>
      <c r="K1" s="175"/>
      <c r="L1" s="175"/>
      <c r="N1" s="189" t="s">
        <v>77</v>
      </c>
      <c r="O1" s="189"/>
    </row>
    <row r="3" spans="1:15">
      <c r="A3" s="33" t="s">
        <v>180</v>
      </c>
      <c r="B3" s="71" t="s">
        <v>145</v>
      </c>
      <c r="C3" s="71" t="s">
        <v>142</v>
      </c>
      <c r="D3" s="71" t="s">
        <v>143</v>
      </c>
      <c r="E3" s="71" t="s">
        <v>144</v>
      </c>
      <c r="F3" s="71" t="s">
        <v>146</v>
      </c>
    </row>
    <row r="4" spans="1:15">
      <c r="A4" s="9" t="s">
        <v>78</v>
      </c>
      <c r="B4" s="17">
        <v>11.219052643962083</v>
      </c>
      <c r="C4" s="17">
        <v>27.858484226797891</v>
      </c>
      <c r="D4" s="17">
        <v>61.512598620742359</v>
      </c>
      <c r="E4" s="17">
        <v>51.300051300051294</v>
      </c>
      <c r="F4" s="17">
        <v>16.832732680415983</v>
      </c>
    </row>
    <row r="5" spans="1:15">
      <c r="A5" s="9" t="s">
        <v>150</v>
      </c>
      <c r="B5" s="17">
        <v>10.029874698208234</v>
      </c>
      <c r="C5" s="17">
        <v>13.719562677112458</v>
      </c>
      <c r="D5" s="17">
        <v>54.726882452737257</v>
      </c>
      <c r="E5" s="17">
        <v>58.626705179168937</v>
      </c>
      <c r="F5" s="17">
        <v>24.700783688500664</v>
      </c>
    </row>
    <row r="6" spans="1:15">
      <c r="A6" s="9" t="s">
        <v>151</v>
      </c>
      <c r="B6" s="17">
        <v>7.7389198015740961</v>
      </c>
      <c r="C6" s="17">
        <v>22.990487685720034</v>
      </c>
      <c r="D6" s="17">
        <v>25.855432872832406</v>
      </c>
      <c r="E6" s="17">
        <v>19.428296803022633</v>
      </c>
      <c r="F6" s="17">
        <v>5.9282892574009303</v>
      </c>
    </row>
    <row r="7" spans="1:15">
      <c r="A7" s="9" t="s">
        <v>152</v>
      </c>
      <c r="B7" s="17">
        <v>11.70177198261451</v>
      </c>
      <c r="C7" s="17">
        <v>14.87111698612029</v>
      </c>
      <c r="D7" s="17">
        <v>59.782941933901526</v>
      </c>
      <c r="E7" s="17">
        <v>23.702890505121072</v>
      </c>
      <c r="F7" s="17">
        <v>9.2853743746880699</v>
      </c>
    </row>
    <row r="8" spans="1:15">
      <c r="A8" s="9" t="s">
        <v>153</v>
      </c>
      <c r="B8" s="17">
        <v>4.3965706748735984</v>
      </c>
      <c r="C8" s="17">
        <v>29.617928719518218</v>
      </c>
      <c r="D8" s="17">
        <v>38.716436265913593</v>
      </c>
      <c r="E8" s="17">
        <v>38.598375511848026</v>
      </c>
      <c r="F8" s="17">
        <v>7.205649228995533</v>
      </c>
    </row>
    <row r="9" spans="1:15">
      <c r="A9" s="9" t="s">
        <v>154</v>
      </c>
      <c r="B9" s="17">
        <v>7.6828745770725293</v>
      </c>
      <c r="C9" s="17">
        <v>12.987434656969382</v>
      </c>
      <c r="D9" s="17">
        <v>40.682739826055212</v>
      </c>
      <c r="E9" s="17">
        <v>53.971451612397118</v>
      </c>
      <c r="F9" s="17">
        <v>19.832916378161524</v>
      </c>
    </row>
    <row r="10" spans="1:15">
      <c r="A10" s="9" t="s">
        <v>155</v>
      </c>
      <c r="B10" s="17">
        <v>3.5788418867654426</v>
      </c>
      <c r="C10" s="17">
        <v>48.17618719889883</v>
      </c>
      <c r="D10" s="17">
        <v>100.98629952536439</v>
      </c>
      <c r="E10" s="17">
        <v>33.468925390041704</v>
      </c>
      <c r="F10" s="17">
        <v>2.6827632461435278</v>
      </c>
    </row>
    <row r="11" spans="1:15">
      <c r="A11" s="9" t="s">
        <v>106</v>
      </c>
      <c r="B11" s="17">
        <v>5.4904329206357918</v>
      </c>
      <c r="C11" s="17">
        <v>42.62915301201609</v>
      </c>
      <c r="D11" s="17">
        <v>83.644142167617375</v>
      </c>
      <c r="E11" s="17">
        <v>37.41114852225963</v>
      </c>
      <c r="F11" s="17">
        <v>9.2608183195824214</v>
      </c>
    </row>
    <row r="12" spans="1:15">
      <c r="A12" s="9" t="s">
        <v>156</v>
      </c>
      <c r="B12" s="17">
        <v>10.203986976002078</v>
      </c>
      <c r="C12" s="17">
        <v>32.024494833121139</v>
      </c>
      <c r="D12" s="17">
        <v>127.47045786010403</v>
      </c>
      <c r="E12" s="17">
        <v>108.9931168477295</v>
      </c>
      <c r="F12" s="17">
        <v>29.371770465053036</v>
      </c>
    </row>
    <row r="13" spans="1:15">
      <c r="A13" s="9" t="s">
        <v>157</v>
      </c>
      <c r="B13" s="17">
        <v>13.876254644690791</v>
      </c>
      <c r="C13" s="17">
        <v>50.649546207444111</v>
      </c>
      <c r="D13" s="17">
        <v>91.123957057835241</v>
      </c>
      <c r="E13" s="17">
        <v>56.459535450942312</v>
      </c>
      <c r="F13" s="17">
        <v>14.65135412322916</v>
      </c>
    </row>
    <row r="14" spans="1:15">
      <c r="A14" s="9" t="s">
        <v>158</v>
      </c>
      <c r="B14" s="17">
        <v>8.7479879627685619</v>
      </c>
      <c r="C14" s="17">
        <v>29.199744502235603</v>
      </c>
      <c r="D14" s="17">
        <v>23.129026928795639</v>
      </c>
      <c r="E14" s="17">
        <v>13.176272169077924</v>
      </c>
      <c r="F14" s="17">
        <v>9.9081023506972823</v>
      </c>
    </row>
    <row r="15" spans="1:15">
      <c r="A15" s="9" t="s">
        <v>159</v>
      </c>
      <c r="B15" s="17">
        <v>11.039964672113049</v>
      </c>
      <c r="C15" s="17">
        <v>6.6806961285365931</v>
      </c>
      <c r="D15" s="17">
        <v>55.417866104277955</v>
      </c>
      <c r="E15" s="17">
        <v>31.813901402356773</v>
      </c>
      <c r="F15" s="17">
        <v>8.8745768728526695</v>
      </c>
    </row>
    <row r="16" spans="1:15">
      <c r="A16" s="9" t="s">
        <v>160</v>
      </c>
      <c r="B16" s="17">
        <v>3.6665627807212129</v>
      </c>
      <c r="C16" s="17">
        <v>15.419181461738402</v>
      </c>
      <c r="D16" s="17">
        <v>15.842839036755386</v>
      </c>
      <c r="E16" s="17">
        <v>24.834920820428913</v>
      </c>
      <c r="F16" s="17">
        <v>7.58334091667425</v>
      </c>
    </row>
    <row r="17" spans="1:6">
      <c r="A17" s="9" t="s">
        <v>161</v>
      </c>
      <c r="B17" s="17">
        <v>11.607930538143659</v>
      </c>
      <c r="C17" s="17">
        <v>42.287659223351035</v>
      </c>
      <c r="D17" s="17">
        <v>51.366046074374154</v>
      </c>
      <c r="E17" s="17">
        <v>51.731783022121505</v>
      </c>
      <c r="F17" s="17">
        <v>11.694959472467366</v>
      </c>
    </row>
    <row r="18" spans="1:6">
      <c r="A18" s="9" t="s">
        <v>107</v>
      </c>
      <c r="B18" s="17">
        <v>15.134212952134613</v>
      </c>
      <c r="C18" s="17">
        <v>27.151655572198518</v>
      </c>
      <c r="D18" s="17">
        <v>55.867968420859818</v>
      </c>
      <c r="E18" s="17">
        <v>33.851361747961221</v>
      </c>
      <c r="F18" s="17">
        <v>11.468942104780256</v>
      </c>
    </row>
    <row r="19" spans="1:6">
      <c r="A19" s="9" t="s">
        <v>162</v>
      </c>
      <c r="B19" s="17">
        <v>9.5729048501122413</v>
      </c>
      <c r="C19" s="17">
        <v>27.472949121326071</v>
      </c>
      <c r="D19" s="17">
        <v>91.713690640233835</v>
      </c>
      <c r="E19" s="17">
        <v>134.07716712614948</v>
      </c>
      <c r="F19" s="17">
        <v>49.071860286961332</v>
      </c>
    </row>
    <row r="20" spans="1:6">
      <c r="A20" s="9" t="s">
        <v>120</v>
      </c>
      <c r="B20" s="17">
        <v>15.04287218572933</v>
      </c>
      <c r="C20" s="17">
        <v>33.550501306909062</v>
      </c>
      <c r="D20" s="17">
        <v>40.606192444347762</v>
      </c>
      <c r="E20" s="17">
        <v>20.275992032727835</v>
      </c>
      <c r="F20" s="17">
        <v>9.4589481649640561</v>
      </c>
    </row>
    <row r="21" spans="1:6">
      <c r="A21" s="9" t="s">
        <v>163</v>
      </c>
      <c r="B21" s="17">
        <v>19.289658331926795</v>
      </c>
      <c r="C21" s="17">
        <v>35.517670040845317</v>
      </c>
      <c r="D21" s="17">
        <v>104.25112938723504</v>
      </c>
      <c r="E21" s="17">
        <v>76.710927654289421</v>
      </c>
      <c r="F21" s="17">
        <v>32.678670631678706</v>
      </c>
    </row>
    <row r="22" spans="1:6">
      <c r="A22" s="9" t="s">
        <v>164</v>
      </c>
      <c r="B22" s="17">
        <v>14.504765851636968</v>
      </c>
      <c r="C22" s="17">
        <v>22.111475855969246</v>
      </c>
      <c r="D22" s="17">
        <v>67.572021886742704</v>
      </c>
      <c r="E22" s="17">
        <v>20.422911364564676</v>
      </c>
      <c r="F22" s="17">
        <v>8.0481601905804343</v>
      </c>
    </row>
    <row r="23" spans="1:6">
      <c r="A23" s="9" t="s">
        <v>165</v>
      </c>
      <c r="B23" s="17">
        <v>5.8498917770021253</v>
      </c>
      <c r="C23" s="17">
        <v>27.19559068822975</v>
      </c>
      <c r="D23" s="17">
        <v>48.486154509212369</v>
      </c>
      <c r="E23" s="17">
        <v>17.468520270762067</v>
      </c>
      <c r="F23" s="17">
        <v>8.7087784486762665</v>
      </c>
    </row>
    <row r="24" spans="1:6">
      <c r="A24" s="9" t="s">
        <v>166</v>
      </c>
      <c r="B24" s="17">
        <v>16.709833737154316</v>
      </c>
      <c r="C24" s="17">
        <v>32.626427406199021</v>
      </c>
      <c r="D24" s="17">
        <v>20.678246484698096</v>
      </c>
      <c r="E24" s="17">
        <v>0</v>
      </c>
      <c r="F24" s="17">
        <v>0</v>
      </c>
    </row>
    <row r="25" spans="1:6">
      <c r="A25" s="9" t="s">
        <v>167</v>
      </c>
      <c r="B25" s="17">
        <v>10.796367022496929</v>
      </c>
      <c r="C25" s="17">
        <v>37.720598140913381</v>
      </c>
      <c r="D25" s="17">
        <v>119.12108730284025</v>
      </c>
      <c r="E25" s="17">
        <v>63.479300458108959</v>
      </c>
      <c r="F25" s="17">
        <v>12.709585960795817</v>
      </c>
    </row>
    <row r="26" spans="1:6">
      <c r="A26" s="9" t="s">
        <v>168</v>
      </c>
      <c r="B26" s="17">
        <v>15.517146446823739</v>
      </c>
      <c r="C26" s="17">
        <v>41.285479709125028</v>
      </c>
      <c r="D26" s="17">
        <v>58.94755934432176</v>
      </c>
      <c r="E26" s="17">
        <v>46.215549322037987</v>
      </c>
      <c r="F26" s="17">
        <v>13.681294250436093</v>
      </c>
    </row>
    <row r="27" spans="1:6">
      <c r="A27" s="9" t="s">
        <v>169</v>
      </c>
      <c r="B27" s="17">
        <v>9.6796050721130591</v>
      </c>
      <c r="C27" s="17">
        <v>24.156534342539658</v>
      </c>
      <c r="D27" s="17">
        <v>8.2041184674706695</v>
      </c>
      <c r="E27" s="17">
        <v>12.447874525424785</v>
      </c>
      <c r="F27" s="17">
        <v>5.8024834629221305</v>
      </c>
    </row>
    <row r="28" spans="1:6">
      <c r="A28" s="9" t="s">
        <v>170</v>
      </c>
      <c r="B28" s="17">
        <v>10.35866891104493</v>
      </c>
      <c r="C28" s="17">
        <v>22.589734748956712</v>
      </c>
      <c r="D28" s="17">
        <v>47.892720306513411</v>
      </c>
      <c r="E28" s="17">
        <v>36.750501785697459</v>
      </c>
      <c r="F28" s="17">
        <v>16.848004398215885</v>
      </c>
    </row>
    <row r="29" spans="1:6">
      <c r="A29" s="9" t="s">
        <v>171</v>
      </c>
      <c r="B29" s="17">
        <v>15.116853275822105</v>
      </c>
      <c r="C29" s="17">
        <v>38.464754578141985</v>
      </c>
      <c r="D29" s="17">
        <v>81.480408488447893</v>
      </c>
      <c r="E29" s="17">
        <v>59.88495784414151</v>
      </c>
      <c r="F29" s="17">
        <v>17.077032943149007</v>
      </c>
    </row>
    <row r="30" spans="1:6">
      <c r="A30" s="9" t="s">
        <v>172</v>
      </c>
      <c r="B30" s="17">
        <v>15.904150983406668</v>
      </c>
      <c r="C30" s="17">
        <v>39.806653397782199</v>
      </c>
      <c r="D30" s="17">
        <v>44.105173876166248</v>
      </c>
      <c r="E30" s="17">
        <v>24.863840871418422</v>
      </c>
      <c r="F30" s="17">
        <v>8.7041671200087034</v>
      </c>
    </row>
    <row r="31" spans="1:6">
      <c r="A31" s="9" t="s">
        <v>173</v>
      </c>
      <c r="B31" s="17">
        <v>0</v>
      </c>
      <c r="C31" s="17">
        <v>22.509003601440575</v>
      </c>
      <c r="D31" s="17">
        <v>22.036139268400177</v>
      </c>
      <c r="E31" s="17">
        <v>18.345257750871401</v>
      </c>
      <c r="F31" s="17">
        <v>18.517375470649959</v>
      </c>
    </row>
    <row r="32" spans="1:6">
      <c r="A32" s="9" t="s">
        <v>174</v>
      </c>
      <c r="B32" s="17">
        <v>10.550007033338023</v>
      </c>
      <c r="C32" s="17">
        <v>37.344619707289318</v>
      </c>
      <c r="D32" s="17">
        <v>71.44226245447733</v>
      </c>
      <c r="E32" s="17">
        <v>37.453667230624184</v>
      </c>
      <c r="F32" s="17">
        <v>12.474201084121477</v>
      </c>
    </row>
    <row r="33" spans="1:6">
      <c r="A33" s="9" t="s">
        <v>175</v>
      </c>
      <c r="B33" s="17">
        <v>13.481038626106324</v>
      </c>
      <c r="C33" s="17">
        <v>39.339103068450036</v>
      </c>
      <c r="D33" s="17">
        <v>65.535061257772909</v>
      </c>
      <c r="E33" s="17">
        <v>50.557633559985781</v>
      </c>
      <c r="F33" s="17">
        <v>14.390377070203877</v>
      </c>
    </row>
    <row r="34" spans="1:6">
      <c r="A34" s="9" t="s">
        <v>176</v>
      </c>
      <c r="B34" s="17">
        <v>16.819571865443425</v>
      </c>
      <c r="C34" s="17">
        <v>38.844789731464274</v>
      </c>
      <c r="D34" s="17">
        <v>61.139876573874169</v>
      </c>
      <c r="E34" s="17">
        <v>38.045959519099071</v>
      </c>
      <c r="F34" s="17">
        <v>12.50625312656328</v>
      </c>
    </row>
    <row r="35" spans="1:6">
      <c r="A35" s="9" t="s">
        <v>177</v>
      </c>
      <c r="B35" s="17">
        <v>16.656256506350196</v>
      </c>
      <c r="C35" s="17">
        <v>28.18092151613358</v>
      </c>
      <c r="D35" s="17">
        <v>86.830680173661364</v>
      </c>
      <c r="E35" s="17">
        <v>76.262798357915912</v>
      </c>
      <c r="F35" s="17">
        <v>14.955731036133047</v>
      </c>
    </row>
    <row r="36" spans="1:6">
      <c r="A36" s="9" t="s">
        <v>178</v>
      </c>
      <c r="B36" s="17">
        <v>11.659994558669206</v>
      </c>
      <c r="C36" s="17">
        <v>27.724831051810778</v>
      </c>
      <c r="D36" s="17">
        <v>36.784239996730285</v>
      </c>
      <c r="E36" s="17">
        <v>26.783452169821565</v>
      </c>
      <c r="F36" s="17">
        <v>9.0389909199227567</v>
      </c>
    </row>
    <row r="37" spans="1:6">
      <c r="A37" s="9"/>
      <c r="B37" s="17"/>
      <c r="C37" s="17"/>
      <c r="D37" s="17"/>
      <c r="E37" s="17"/>
      <c r="F37" s="17"/>
    </row>
    <row r="38" spans="1:6">
      <c r="A38" s="23" t="s">
        <v>330</v>
      </c>
    </row>
    <row r="39" spans="1:6">
      <c r="A39" s="23"/>
    </row>
    <row r="40" spans="1:6">
      <c r="A40" s="179" t="s">
        <v>39</v>
      </c>
      <c r="B40" s="179"/>
    </row>
  </sheetData>
  <mergeCells count="3">
    <mergeCell ref="A40:B40"/>
    <mergeCell ref="A1:L1"/>
    <mergeCell ref="N1:O1"/>
  </mergeCells>
  <hyperlinks>
    <hyperlink ref="N1" location="Contents!A1" display="back to contents" xr:uid="{D99594A2-714C-4ABA-979D-A6CCBB1B97C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F6969-DD63-4E23-B836-928A37CC277F}">
  <dimension ref="A1:J88"/>
  <sheetViews>
    <sheetView workbookViewId="0">
      <selection sqref="A1:E1"/>
    </sheetView>
  </sheetViews>
  <sheetFormatPr defaultColWidth="8.7265625" defaultRowHeight="15.5"/>
  <cols>
    <col min="1" max="1" width="8" style="27" customWidth="1"/>
    <col min="2" max="2" width="15.54296875" style="27" customWidth="1"/>
    <col min="3" max="3" width="13.54296875" style="27" customWidth="1"/>
    <col min="4" max="4" width="8.81640625" style="27" customWidth="1"/>
    <col min="5" max="6" width="11.54296875" style="27" customWidth="1"/>
    <col min="7" max="7" width="11.7265625" style="2" customWidth="1"/>
    <col min="8" max="8" width="10.54296875" style="2" customWidth="1"/>
    <col min="9" max="9" width="11.54296875" style="2" customWidth="1"/>
    <col min="10" max="16384" width="8.7265625" style="2"/>
  </cols>
  <sheetData>
    <row r="1" spans="1:10" ht="16">
      <c r="A1" s="175" t="s">
        <v>210</v>
      </c>
      <c r="B1" s="175"/>
      <c r="C1" s="175"/>
      <c r="D1" s="175"/>
      <c r="E1" s="175"/>
      <c r="F1" s="2"/>
      <c r="G1" s="149" t="s">
        <v>77</v>
      </c>
      <c r="I1" s="149"/>
    </row>
    <row r="2" spans="1:10" ht="14">
      <c r="A2" s="2"/>
      <c r="B2" s="2"/>
      <c r="C2" s="2"/>
      <c r="D2" s="2"/>
      <c r="E2" s="2"/>
      <c r="F2" s="2"/>
    </row>
    <row r="3" spans="1:10" ht="14">
      <c r="A3" s="3" t="s">
        <v>40</v>
      </c>
      <c r="B3" s="4"/>
      <c r="C3" s="5"/>
      <c r="D3" s="4"/>
      <c r="E3" s="4"/>
      <c r="F3" s="4"/>
    </row>
    <row r="4" spans="1:10" s="9" customFormat="1" ht="51.65" customHeight="1">
      <c r="A4" s="6" t="s">
        <v>0</v>
      </c>
      <c r="B4" s="128" t="s">
        <v>1</v>
      </c>
      <c r="C4" s="128" t="s">
        <v>6</v>
      </c>
      <c r="D4" s="129" t="s">
        <v>2</v>
      </c>
      <c r="E4" s="129" t="s">
        <v>4</v>
      </c>
      <c r="F4" s="129" t="s">
        <v>5</v>
      </c>
      <c r="G4" s="130" t="s">
        <v>76</v>
      </c>
      <c r="H4" s="129" t="s">
        <v>4</v>
      </c>
      <c r="I4" s="129" t="s">
        <v>5</v>
      </c>
    </row>
    <row r="5" spans="1:10" s="9" customFormat="1" ht="12.5">
      <c r="A5" s="10">
        <v>1996</v>
      </c>
      <c r="B5" s="11">
        <v>244</v>
      </c>
      <c r="C5" s="11"/>
      <c r="D5" s="12"/>
      <c r="E5" s="12"/>
      <c r="F5" s="12"/>
      <c r="G5" s="13"/>
    </row>
    <row r="6" spans="1:10" s="9" customFormat="1" ht="12.5">
      <c r="A6" s="10">
        <v>1997</v>
      </c>
      <c r="B6" s="11">
        <v>224</v>
      </c>
      <c r="C6" s="14">
        <f>(B6-B5)/B5</f>
        <v>-8.1967213114754092E-2</v>
      </c>
      <c r="D6" s="12"/>
      <c r="E6" s="12"/>
      <c r="F6" s="12"/>
      <c r="G6" s="13"/>
      <c r="J6" s="127"/>
    </row>
    <row r="7" spans="1:10" s="9" customFormat="1" ht="12.5">
      <c r="A7" s="10">
        <v>1998</v>
      </c>
      <c r="B7" s="11">
        <v>249</v>
      </c>
      <c r="C7" s="14">
        <f t="shared" ref="C7:C25" si="0">(B7-B6)/B6</f>
        <v>0.11160714285714286</v>
      </c>
      <c r="D7" s="15">
        <f t="shared" ref="D7:D28" si="1">AVERAGE(B5:B9)</f>
        <v>260</v>
      </c>
      <c r="E7" s="15">
        <f>D7-1.96*SQRT(D7)</f>
        <v>228.39594962666968</v>
      </c>
      <c r="F7" s="15">
        <f t="shared" ref="F7:F28" si="2">D7+1.96*SQRT(D7)</f>
        <v>291.60405037333032</v>
      </c>
      <c r="G7" s="13"/>
      <c r="J7" s="127"/>
    </row>
    <row r="8" spans="1:10" s="9" customFormat="1" ht="12.5">
      <c r="A8" s="10">
        <v>1999</v>
      </c>
      <c r="B8" s="11">
        <v>291</v>
      </c>
      <c r="C8" s="14">
        <f t="shared" si="0"/>
        <v>0.16867469879518071</v>
      </c>
      <c r="D8" s="15">
        <f t="shared" si="1"/>
        <v>277.60000000000002</v>
      </c>
      <c r="E8" s="15">
        <f t="shared" ref="E8:E27" si="3">D8-1.96*SQRT(D8)</f>
        <v>244.94378833973545</v>
      </c>
      <c r="F8" s="15">
        <f t="shared" si="2"/>
        <v>310.25621166026463</v>
      </c>
      <c r="G8" s="13"/>
      <c r="J8" s="127"/>
    </row>
    <row r="9" spans="1:10" s="9" customFormat="1" ht="12.5">
      <c r="A9" s="10">
        <v>2000</v>
      </c>
      <c r="B9" s="11">
        <v>292</v>
      </c>
      <c r="C9" s="14">
        <f t="shared" si="0"/>
        <v>3.4364261168384879E-3</v>
      </c>
      <c r="D9" s="15">
        <f t="shared" si="1"/>
        <v>309.2</v>
      </c>
      <c r="E9" s="15">
        <f t="shared" si="3"/>
        <v>274.73519592395741</v>
      </c>
      <c r="F9" s="15">
        <f t="shared" si="2"/>
        <v>343.66480407604257</v>
      </c>
      <c r="G9" s="16">
        <v>5.3</v>
      </c>
      <c r="H9" s="17">
        <v>4.7</v>
      </c>
      <c r="I9" s="17">
        <v>6</v>
      </c>
      <c r="J9" s="127"/>
    </row>
    <row r="10" spans="1:10" s="9" customFormat="1" ht="12.5">
      <c r="A10" s="10">
        <v>2001</v>
      </c>
      <c r="B10" s="11">
        <v>332</v>
      </c>
      <c r="C10" s="14">
        <f t="shared" si="0"/>
        <v>0.13698630136986301</v>
      </c>
      <c r="D10" s="15">
        <f t="shared" si="1"/>
        <v>322.8</v>
      </c>
      <c r="E10" s="15">
        <f t="shared" si="3"/>
        <v>287.58539393944613</v>
      </c>
      <c r="F10" s="15">
        <f t="shared" si="2"/>
        <v>358.01460606055389</v>
      </c>
      <c r="G10" s="16">
        <v>6.2</v>
      </c>
      <c r="H10" s="17">
        <v>5.5</v>
      </c>
      <c r="I10" s="17">
        <v>6.8</v>
      </c>
      <c r="J10" s="127"/>
    </row>
    <row r="11" spans="1:10" s="9" customFormat="1" ht="12.5">
      <c r="A11" s="10">
        <v>2002</v>
      </c>
      <c r="B11" s="11">
        <v>382</v>
      </c>
      <c r="C11" s="14">
        <f t="shared" si="0"/>
        <v>0.15060240963855423</v>
      </c>
      <c r="D11" s="15">
        <f t="shared" si="1"/>
        <v>335.8</v>
      </c>
      <c r="E11" s="15">
        <f t="shared" si="3"/>
        <v>299.88330081981366</v>
      </c>
      <c r="F11" s="15">
        <f t="shared" si="2"/>
        <v>371.71669918018637</v>
      </c>
      <c r="G11" s="16">
        <v>7.1</v>
      </c>
      <c r="H11" s="17">
        <v>6.4</v>
      </c>
      <c r="I11" s="17">
        <v>7.8</v>
      </c>
      <c r="J11" s="127"/>
    </row>
    <row r="12" spans="1:10" s="9" customFormat="1" ht="12.5">
      <c r="A12" s="10">
        <v>2003</v>
      </c>
      <c r="B12" s="11">
        <v>317</v>
      </c>
      <c r="C12" s="14">
        <f t="shared" si="0"/>
        <v>-0.17015706806282724</v>
      </c>
      <c r="D12" s="15">
        <f t="shared" si="1"/>
        <v>344.6</v>
      </c>
      <c r="E12" s="15">
        <f t="shared" si="3"/>
        <v>308.21572647420317</v>
      </c>
      <c r="F12" s="15">
        <f t="shared" si="2"/>
        <v>380.98427352579688</v>
      </c>
      <c r="G12" s="16">
        <v>5.9</v>
      </c>
      <c r="H12" s="17">
        <v>5.3</v>
      </c>
      <c r="I12" s="17">
        <v>6.6</v>
      </c>
      <c r="J12" s="127"/>
    </row>
    <row r="13" spans="1:10" s="9" customFormat="1" ht="12.5">
      <c r="A13" s="10">
        <v>2004</v>
      </c>
      <c r="B13" s="11">
        <v>356</v>
      </c>
      <c r="C13" s="14">
        <f t="shared" si="0"/>
        <v>0.12302839116719243</v>
      </c>
      <c r="D13" s="15">
        <f t="shared" si="1"/>
        <v>362.4</v>
      </c>
      <c r="E13" s="15">
        <f t="shared" si="3"/>
        <v>325.08785934846406</v>
      </c>
      <c r="F13" s="15">
        <f t="shared" si="2"/>
        <v>399.71214065153589</v>
      </c>
      <c r="G13" s="16">
        <v>6.7</v>
      </c>
      <c r="H13" s="17">
        <v>6</v>
      </c>
      <c r="I13" s="17">
        <v>7.4</v>
      </c>
      <c r="J13" s="127"/>
    </row>
    <row r="14" spans="1:10" s="9" customFormat="1" ht="12.5">
      <c r="A14" s="10">
        <v>2005</v>
      </c>
      <c r="B14" s="11">
        <v>336</v>
      </c>
      <c r="C14" s="14">
        <f t="shared" si="0"/>
        <v>-5.6179775280898875E-2</v>
      </c>
      <c r="D14" s="15">
        <f t="shared" si="1"/>
        <v>377</v>
      </c>
      <c r="E14" s="15">
        <f t="shared" si="3"/>
        <v>338.94368383566268</v>
      </c>
      <c r="F14" s="15">
        <f t="shared" si="2"/>
        <v>415.05631616433732</v>
      </c>
      <c r="G14" s="16">
        <v>6.3</v>
      </c>
      <c r="H14" s="17">
        <v>5.6</v>
      </c>
      <c r="I14" s="17">
        <v>7</v>
      </c>
      <c r="J14" s="127"/>
    </row>
    <row r="15" spans="1:10" s="9" customFormat="1" ht="12.5">
      <c r="A15" s="10">
        <v>2006</v>
      </c>
      <c r="B15" s="11">
        <v>421</v>
      </c>
      <c r="C15" s="14">
        <f t="shared" si="0"/>
        <v>0.25297619047619047</v>
      </c>
      <c r="D15" s="15">
        <f t="shared" si="1"/>
        <v>428.4</v>
      </c>
      <c r="E15" s="15">
        <f t="shared" si="3"/>
        <v>387.83226109332685</v>
      </c>
      <c r="F15" s="15">
        <f t="shared" si="2"/>
        <v>468.96773890667311</v>
      </c>
      <c r="G15" s="16">
        <v>7.9</v>
      </c>
      <c r="H15" s="17">
        <v>7.1</v>
      </c>
      <c r="I15" s="17">
        <v>8.6</v>
      </c>
      <c r="J15" s="127"/>
    </row>
    <row r="16" spans="1:10" s="9" customFormat="1" ht="12.5">
      <c r="A16" s="10">
        <v>2007</v>
      </c>
      <c r="B16" s="11">
        <v>455</v>
      </c>
      <c r="C16" s="14">
        <f t="shared" si="0"/>
        <v>8.076009501187649E-2</v>
      </c>
      <c r="D16" s="15">
        <f t="shared" si="1"/>
        <v>466.2</v>
      </c>
      <c r="E16" s="15">
        <f t="shared" si="3"/>
        <v>423.88033648526965</v>
      </c>
      <c r="F16" s="15">
        <f t="shared" si="2"/>
        <v>508.51966351473033</v>
      </c>
      <c r="G16" s="16">
        <v>8.5</v>
      </c>
      <c r="H16" s="17">
        <v>7.7</v>
      </c>
      <c r="I16" s="17">
        <v>9.1999999999999993</v>
      </c>
      <c r="J16" s="127"/>
    </row>
    <row r="17" spans="1:10" s="9" customFormat="1" ht="12.5">
      <c r="A17" s="10">
        <v>2008</v>
      </c>
      <c r="B17" s="11">
        <v>574</v>
      </c>
      <c r="C17" s="14">
        <f t="shared" si="0"/>
        <v>0.26153846153846155</v>
      </c>
      <c r="D17" s="15">
        <f t="shared" si="1"/>
        <v>496</v>
      </c>
      <c r="E17" s="15">
        <f t="shared" si="3"/>
        <v>452.34872739541265</v>
      </c>
      <c r="F17" s="15">
        <f t="shared" si="2"/>
        <v>539.65127260458735</v>
      </c>
      <c r="G17" s="16">
        <v>10.7</v>
      </c>
      <c r="H17" s="17">
        <v>9.8000000000000007</v>
      </c>
      <c r="I17" s="17">
        <v>11.6</v>
      </c>
      <c r="J17" s="127"/>
    </row>
    <row r="18" spans="1:10" s="9" customFormat="1" ht="12.5">
      <c r="A18" s="10">
        <v>2009</v>
      </c>
      <c r="B18" s="11">
        <v>545</v>
      </c>
      <c r="C18" s="14">
        <f t="shared" si="0"/>
        <v>-5.0522648083623695E-2</v>
      </c>
      <c r="D18" s="15">
        <f t="shared" si="1"/>
        <v>528.6</v>
      </c>
      <c r="E18" s="15">
        <f t="shared" si="3"/>
        <v>483.53704670130912</v>
      </c>
      <c r="F18" s="15">
        <f t="shared" si="2"/>
        <v>573.66295329869092</v>
      </c>
      <c r="G18" s="16">
        <v>10.1</v>
      </c>
      <c r="H18" s="17">
        <v>9.3000000000000007</v>
      </c>
      <c r="I18" s="17">
        <v>11</v>
      </c>
      <c r="J18" s="127"/>
    </row>
    <row r="19" spans="1:10" s="9" customFormat="1" ht="12.5">
      <c r="A19" s="10">
        <v>2010</v>
      </c>
      <c r="B19" s="11">
        <v>485</v>
      </c>
      <c r="C19" s="14">
        <f t="shared" si="0"/>
        <v>-0.11009174311926606</v>
      </c>
      <c r="D19" s="15">
        <f t="shared" si="1"/>
        <v>553.79999999999995</v>
      </c>
      <c r="E19" s="15">
        <f t="shared" si="3"/>
        <v>507.67540699366549</v>
      </c>
      <c r="F19" s="15">
        <f t="shared" si="2"/>
        <v>599.92459300633448</v>
      </c>
      <c r="G19" s="16">
        <v>9</v>
      </c>
      <c r="H19" s="17">
        <v>8.1999999999999993</v>
      </c>
      <c r="I19" s="17">
        <v>9.8000000000000007</v>
      </c>
      <c r="J19" s="127"/>
    </row>
    <row r="20" spans="1:10" s="9" customFormat="1" ht="12.5">
      <c r="A20" s="10">
        <v>2011</v>
      </c>
      <c r="B20" s="11">
        <v>584</v>
      </c>
      <c r="C20" s="14">
        <f t="shared" si="0"/>
        <v>0.20412371134020618</v>
      </c>
      <c r="D20" s="15">
        <f t="shared" si="1"/>
        <v>544.4</v>
      </c>
      <c r="E20" s="15">
        <f t="shared" si="3"/>
        <v>498.6685333714301</v>
      </c>
      <c r="F20" s="15">
        <f t="shared" si="2"/>
        <v>590.1314666285698</v>
      </c>
      <c r="G20" s="16">
        <v>10.9</v>
      </c>
      <c r="H20" s="17">
        <v>10</v>
      </c>
      <c r="I20" s="17">
        <v>11.8</v>
      </c>
      <c r="J20" s="127"/>
    </row>
    <row r="21" spans="1:10" s="9" customFormat="1" ht="12.5">
      <c r="A21" s="10">
        <v>2012</v>
      </c>
      <c r="B21" s="11">
        <v>581</v>
      </c>
      <c r="C21" s="14">
        <f t="shared" si="0"/>
        <v>-5.1369863013698627E-3</v>
      </c>
      <c r="D21" s="15">
        <f t="shared" si="1"/>
        <v>558.20000000000005</v>
      </c>
      <c r="E21" s="15">
        <f t="shared" si="3"/>
        <v>511.8925371025361</v>
      </c>
      <c r="F21" s="15">
        <f t="shared" si="2"/>
        <v>604.50746289746394</v>
      </c>
      <c r="G21" s="16">
        <v>10.9</v>
      </c>
      <c r="H21" s="17">
        <v>10</v>
      </c>
      <c r="I21" s="17">
        <v>11.8</v>
      </c>
      <c r="J21" s="127"/>
    </row>
    <row r="22" spans="1:10" s="9" customFormat="1" ht="12.5">
      <c r="A22" s="10">
        <v>2013</v>
      </c>
      <c r="B22" s="11">
        <v>527</v>
      </c>
      <c r="C22" s="14">
        <f t="shared" si="0"/>
        <v>-9.2943201376936319E-2</v>
      </c>
      <c r="D22" s="15">
        <f t="shared" si="1"/>
        <v>602.4</v>
      </c>
      <c r="E22" s="15">
        <f t="shared" si="3"/>
        <v>554.29407687196931</v>
      </c>
      <c r="F22" s="15">
        <f t="shared" si="2"/>
        <v>650.50592312803064</v>
      </c>
      <c r="G22" s="16">
        <v>9.9</v>
      </c>
      <c r="H22" s="17">
        <v>9.1</v>
      </c>
      <c r="I22" s="17">
        <v>10.7</v>
      </c>
      <c r="J22" s="127"/>
    </row>
    <row r="23" spans="1:10" s="9" customFormat="1" ht="12.5">
      <c r="A23" s="10">
        <v>2014</v>
      </c>
      <c r="B23" s="11">
        <v>614</v>
      </c>
      <c r="C23" s="14">
        <f t="shared" si="0"/>
        <v>0.16508538899430741</v>
      </c>
      <c r="D23" s="15">
        <f t="shared" si="1"/>
        <v>659.2</v>
      </c>
      <c r="E23" s="15">
        <f t="shared" si="3"/>
        <v>608.87721470347651</v>
      </c>
      <c r="F23" s="15">
        <f t="shared" si="2"/>
        <v>709.52278529652358</v>
      </c>
      <c r="G23" s="16">
        <v>11.5</v>
      </c>
      <c r="H23" s="17">
        <v>10.6</v>
      </c>
      <c r="I23" s="17">
        <v>12.5</v>
      </c>
      <c r="J23" s="127"/>
    </row>
    <row r="24" spans="1:10" s="9" customFormat="1" ht="12.5">
      <c r="A24" s="10">
        <v>2015</v>
      </c>
      <c r="B24" s="11">
        <v>706</v>
      </c>
      <c r="C24" s="14">
        <f t="shared" si="0"/>
        <v>0.14983713355048861</v>
      </c>
      <c r="D24" s="15">
        <f t="shared" si="1"/>
        <v>729.8</v>
      </c>
      <c r="E24" s="15">
        <f t="shared" si="3"/>
        <v>676.85097092486012</v>
      </c>
      <c r="F24" s="15">
        <f t="shared" si="2"/>
        <v>782.74902907513979</v>
      </c>
      <c r="G24" s="16">
        <v>13.3</v>
      </c>
      <c r="H24" s="17">
        <v>12.4</v>
      </c>
      <c r="I24" s="17">
        <v>14.3</v>
      </c>
      <c r="J24" s="127"/>
    </row>
    <row r="25" spans="1:10" s="9" customFormat="1" ht="12.5">
      <c r="A25" s="10">
        <v>2016</v>
      </c>
      <c r="B25" s="11">
        <v>868</v>
      </c>
      <c r="C25" s="14">
        <f t="shared" si="0"/>
        <v>0.22946175637393768</v>
      </c>
      <c r="D25" s="15">
        <f t="shared" si="1"/>
        <v>861.8</v>
      </c>
      <c r="E25" s="15">
        <f t="shared" si="3"/>
        <v>804.26139661062314</v>
      </c>
      <c r="F25" s="15">
        <f t="shared" si="2"/>
        <v>919.33860338937677</v>
      </c>
      <c r="G25" s="16">
        <v>16.399999999999999</v>
      </c>
      <c r="H25" s="17">
        <v>15.3</v>
      </c>
      <c r="I25" s="17">
        <v>17.5</v>
      </c>
      <c r="J25" s="127"/>
    </row>
    <row r="26" spans="1:10" s="9" customFormat="1" ht="12.5">
      <c r="A26" s="10">
        <v>2017</v>
      </c>
      <c r="B26" s="11">
        <v>934</v>
      </c>
      <c r="C26" s="14">
        <f t="shared" ref="C26:C31" si="4">(B26-B25)/B25</f>
        <v>7.6036866359447008E-2</v>
      </c>
      <c r="D26" s="15">
        <f t="shared" si="1"/>
        <v>995</v>
      </c>
      <c r="E26" s="15">
        <f t="shared" si="3"/>
        <v>933.17450364129695</v>
      </c>
      <c r="F26" s="15">
        <f t="shared" si="2"/>
        <v>1056.825496358703</v>
      </c>
      <c r="G26" s="16">
        <v>17.7</v>
      </c>
      <c r="H26" s="17">
        <v>16.600000000000001</v>
      </c>
      <c r="I26" s="17">
        <v>18.899999999999999</v>
      </c>
      <c r="J26" s="127"/>
    </row>
    <row r="27" spans="1:10" s="9" customFormat="1" ht="12.5">
      <c r="A27" s="10">
        <v>2018</v>
      </c>
      <c r="B27" s="11">
        <v>1187</v>
      </c>
      <c r="C27" s="14">
        <f t="shared" si="4"/>
        <v>0.27087794432548179</v>
      </c>
      <c r="D27" s="15">
        <f t="shared" si="1"/>
        <v>1121.5999999999999</v>
      </c>
      <c r="E27" s="15">
        <f t="shared" si="3"/>
        <v>1055.9590176795014</v>
      </c>
      <c r="F27" s="15">
        <f t="shared" si="2"/>
        <v>1187.2409823204985</v>
      </c>
      <c r="G27" s="16">
        <v>22.5</v>
      </c>
      <c r="H27" s="17">
        <v>21.2</v>
      </c>
      <c r="I27" s="17">
        <v>23.8</v>
      </c>
      <c r="J27" s="127"/>
    </row>
    <row r="28" spans="1:10" s="9" customFormat="1" ht="12.5">
      <c r="A28" s="10">
        <v>2019</v>
      </c>
      <c r="B28" s="11">
        <v>1280</v>
      </c>
      <c r="C28" s="14">
        <f t="shared" si="4"/>
        <v>7.834877843302443E-2</v>
      </c>
      <c r="D28" s="15">
        <f t="shared" si="1"/>
        <v>1214</v>
      </c>
      <c r="E28" s="15">
        <f>D28-1.96*SQRT(D28)</f>
        <v>1145.7086945504773</v>
      </c>
      <c r="F28" s="15">
        <f t="shared" si="2"/>
        <v>1282.2913054495227</v>
      </c>
      <c r="G28" s="16">
        <v>24.4</v>
      </c>
      <c r="H28" s="17">
        <v>23</v>
      </c>
      <c r="I28" s="17">
        <v>25.7</v>
      </c>
      <c r="J28" s="127"/>
    </row>
    <row r="29" spans="1:10" s="9" customFormat="1" ht="12.5">
      <c r="A29" s="10">
        <v>2020</v>
      </c>
      <c r="B29" s="11">
        <v>1339</v>
      </c>
      <c r="C29" s="14">
        <f t="shared" si="4"/>
        <v>4.6093750000000003E-2</v>
      </c>
      <c r="D29" s="15">
        <f>AVERAGE(B27:B31)</f>
        <v>1237.4000000000001</v>
      </c>
      <c r="E29" s="15">
        <f>D29-1.96*SQRT(D29)</f>
        <v>1168.4536742095709</v>
      </c>
      <c r="F29" s="15">
        <f t="shared" ref="F29" si="5">D29+1.96*SQRT(D29)</f>
        <v>1306.3463257904293</v>
      </c>
      <c r="G29" s="16">
        <v>25.2</v>
      </c>
      <c r="H29" s="17">
        <v>23.8</v>
      </c>
      <c r="I29" s="17">
        <v>26.6</v>
      </c>
      <c r="J29" s="127"/>
    </row>
    <row r="30" spans="1:10" s="9" customFormat="1" ht="12.5">
      <c r="A30" s="10">
        <v>2021</v>
      </c>
      <c r="B30" s="11">
        <v>1330</v>
      </c>
      <c r="C30" s="14">
        <f t="shared" si="4"/>
        <v>-6.7214339058999251E-3</v>
      </c>
      <c r="D30" s="12"/>
      <c r="E30" s="12"/>
      <c r="F30" s="12"/>
      <c r="G30" s="16">
        <v>25</v>
      </c>
      <c r="H30" s="17">
        <v>23.7</v>
      </c>
      <c r="I30" s="17">
        <v>26.4</v>
      </c>
      <c r="J30" s="127"/>
    </row>
    <row r="31" spans="1:10" s="9" customFormat="1" ht="12.5">
      <c r="A31" s="10">
        <v>2022</v>
      </c>
      <c r="B31" s="11">
        <v>1051</v>
      </c>
      <c r="C31" s="14">
        <f t="shared" si="4"/>
        <v>-0.20977443609022556</v>
      </c>
      <c r="D31" s="12"/>
      <c r="E31" s="12"/>
      <c r="F31" s="12"/>
      <c r="G31" s="16">
        <v>19.8</v>
      </c>
      <c r="H31" s="17">
        <v>18.600000000000001</v>
      </c>
      <c r="I31" s="17">
        <v>21</v>
      </c>
      <c r="J31" s="127"/>
    </row>
    <row r="32" spans="1:10" s="9" customFormat="1" ht="14.5">
      <c r="A32" s="18"/>
      <c r="B32" s="18"/>
      <c r="C32" s="18"/>
      <c r="D32" s="19"/>
      <c r="E32" s="20"/>
      <c r="F32" s="19"/>
      <c r="J32" s="127"/>
    </row>
    <row r="33" spans="1:9" s="9" customFormat="1" ht="13">
      <c r="A33" s="3" t="s">
        <v>41</v>
      </c>
      <c r="B33" s="4"/>
      <c r="C33" s="5"/>
      <c r="D33" s="4"/>
      <c r="E33" s="4"/>
      <c r="F33" s="4"/>
    </row>
    <row r="34" spans="1:9" s="9" customFormat="1" ht="51.65" customHeight="1">
      <c r="A34" s="131" t="s">
        <v>0</v>
      </c>
      <c r="B34" s="7" t="s">
        <v>1</v>
      </c>
      <c r="C34" s="7" t="s">
        <v>6</v>
      </c>
      <c r="D34" s="8" t="s">
        <v>2</v>
      </c>
      <c r="E34" s="8" t="s">
        <v>4</v>
      </c>
      <c r="F34" s="8" t="s">
        <v>5</v>
      </c>
      <c r="G34" s="111" t="s">
        <v>76</v>
      </c>
      <c r="H34" s="8" t="s">
        <v>4</v>
      </c>
      <c r="I34" s="8" t="s">
        <v>5</v>
      </c>
    </row>
    <row r="35" spans="1:9" s="9" customFormat="1" ht="12.5">
      <c r="A35" s="10">
        <v>2000</v>
      </c>
      <c r="B35" s="11">
        <v>53</v>
      </c>
      <c r="C35" s="14"/>
      <c r="D35" s="15"/>
      <c r="E35" s="15"/>
      <c r="F35" s="15"/>
      <c r="G35" s="13">
        <v>1.9</v>
      </c>
      <c r="H35" s="9">
        <v>1.4</v>
      </c>
      <c r="I35" s="9">
        <v>2.4</v>
      </c>
    </row>
    <row r="36" spans="1:9" s="9" customFormat="1" ht="12.5">
      <c r="A36" s="10">
        <v>2001</v>
      </c>
      <c r="B36" s="11">
        <v>66</v>
      </c>
      <c r="C36" s="14">
        <f t="shared" ref="C36:C57" si="6">(B36-B35)/B35</f>
        <v>0.24528301886792453</v>
      </c>
      <c r="D36" s="15"/>
      <c r="E36" s="15"/>
      <c r="F36" s="15"/>
      <c r="G36" s="13">
        <v>2.4</v>
      </c>
      <c r="H36" s="9">
        <v>1.8</v>
      </c>
      <c r="I36" s="9">
        <v>3</v>
      </c>
    </row>
    <row r="37" spans="1:9" s="9" customFormat="1" ht="12.5">
      <c r="A37" s="10">
        <v>2002</v>
      </c>
      <c r="B37" s="11">
        <v>61</v>
      </c>
      <c r="C37" s="14">
        <f t="shared" si="6"/>
        <v>-7.575757575757576E-2</v>
      </c>
      <c r="D37" s="15">
        <f>AVERAGE(B35:B39)</f>
        <v>61.8</v>
      </c>
      <c r="E37" s="15">
        <f t="shared" ref="E37:E53" si="7">D37-1.96*SQRT(D37)</f>
        <v>46.391856698485697</v>
      </c>
      <c r="F37" s="15">
        <f t="shared" ref="F37:F55" si="8">D37+1.96*SQRT(D37)</f>
        <v>77.208143301514298</v>
      </c>
      <c r="G37" s="13">
        <v>2.2999999999999998</v>
      </c>
      <c r="H37" s="9">
        <v>1.7</v>
      </c>
      <c r="I37" s="9">
        <v>2.8</v>
      </c>
    </row>
    <row r="38" spans="1:9" s="9" customFormat="1" ht="12.5">
      <c r="A38" s="10">
        <v>2003</v>
      </c>
      <c r="B38" s="11">
        <v>62</v>
      </c>
      <c r="C38" s="14">
        <f t="shared" si="6"/>
        <v>1.6393442622950821E-2</v>
      </c>
      <c r="D38" s="15">
        <f t="shared" ref="D38:D55" si="9">AVERAGE(B36:B40)</f>
        <v>66.599999999999994</v>
      </c>
      <c r="E38" s="15">
        <f t="shared" si="7"/>
        <v>50.604670681727114</v>
      </c>
      <c r="F38" s="15">
        <f t="shared" si="8"/>
        <v>82.595329318272874</v>
      </c>
      <c r="G38" s="13">
        <v>2.2999999999999998</v>
      </c>
      <c r="H38" s="9">
        <v>1.7</v>
      </c>
      <c r="I38" s="9">
        <v>2.9</v>
      </c>
    </row>
    <row r="39" spans="1:9" s="9" customFormat="1" ht="12.5">
      <c r="A39" s="10">
        <v>2004</v>
      </c>
      <c r="B39" s="11">
        <v>67</v>
      </c>
      <c r="C39" s="14">
        <f t="shared" si="6"/>
        <v>8.0645161290322578E-2</v>
      </c>
      <c r="D39" s="15">
        <f t="shared" si="9"/>
        <v>70.8</v>
      </c>
      <c r="E39" s="15">
        <f t="shared" si="7"/>
        <v>54.308023769117298</v>
      </c>
      <c r="F39" s="15">
        <f t="shared" si="8"/>
        <v>87.291976230882696</v>
      </c>
      <c r="G39" s="13">
        <v>2.5</v>
      </c>
      <c r="H39" s="9">
        <v>1.9</v>
      </c>
      <c r="I39" s="9">
        <v>3.1</v>
      </c>
    </row>
    <row r="40" spans="1:9" s="9" customFormat="1" ht="12.5">
      <c r="A40" s="10">
        <v>2005</v>
      </c>
      <c r="B40" s="11">
        <v>77</v>
      </c>
      <c r="C40" s="14">
        <f t="shared" si="6"/>
        <v>0.14925373134328357</v>
      </c>
      <c r="D40" s="15">
        <f t="shared" si="9"/>
        <v>71</v>
      </c>
      <c r="E40" s="15">
        <f t="shared" si="7"/>
        <v>54.484746444574341</v>
      </c>
      <c r="F40" s="15">
        <f t="shared" si="8"/>
        <v>87.515253555425659</v>
      </c>
      <c r="G40" s="13">
        <v>2.8</v>
      </c>
      <c r="H40" s="9">
        <v>2.2000000000000002</v>
      </c>
      <c r="I40" s="9">
        <v>3.5</v>
      </c>
    </row>
    <row r="41" spans="1:9" s="9" customFormat="1" ht="12.5">
      <c r="A41" s="10">
        <v>2006</v>
      </c>
      <c r="B41" s="11">
        <v>87</v>
      </c>
      <c r="C41" s="14">
        <f t="shared" si="6"/>
        <v>0.12987012987012986</v>
      </c>
      <c r="D41" s="15">
        <f t="shared" si="9"/>
        <v>81.2</v>
      </c>
      <c r="E41" s="15">
        <f t="shared" si="7"/>
        <v>63.538235648724111</v>
      </c>
      <c r="F41" s="15">
        <f t="shared" si="8"/>
        <v>98.861764351275895</v>
      </c>
      <c r="G41" s="13">
        <v>3.2</v>
      </c>
      <c r="H41" s="9">
        <v>2.5</v>
      </c>
      <c r="I41" s="9">
        <v>3.9</v>
      </c>
    </row>
    <row r="42" spans="1:9" s="9" customFormat="1" ht="12.5">
      <c r="A42" s="10">
        <v>2007</v>
      </c>
      <c r="B42" s="11">
        <v>62</v>
      </c>
      <c r="C42" s="14">
        <f t="shared" si="6"/>
        <v>-0.28735632183908044</v>
      </c>
      <c r="D42" s="15">
        <f t="shared" si="9"/>
        <v>94.2</v>
      </c>
      <c r="E42" s="15">
        <f t="shared" si="7"/>
        <v>75.176889844192146</v>
      </c>
      <c r="F42" s="15">
        <f t="shared" si="8"/>
        <v>113.22311015580786</v>
      </c>
      <c r="G42" s="13">
        <v>2.2000000000000002</v>
      </c>
      <c r="H42" s="9">
        <v>1.7</v>
      </c>
      <c r="I42" s="9">
        <v>2.8</v>
      </c>
    </row>
    <row r="43" spans="1:9" s="9" customFormat="1" ht="12.5">
      <c r="A43" s="10">
        <v>2008</v>
      </c>
      <c r="B43" s="11">
        <v>113</v>
      </c>
      <c r="C43" s="14">
        <f t="shared" si="6"/>
        <v>0.82258064516129037</v>
      </c>
      <c r="D43" s="15">
        <f t="shared" si="9"/>
        <v>103.2</v>
      </c>
      <c r="E43" s="15">
        <f t="shared" si="7"/>
        <v>83.288869444453937</v>
      </c>
      <c r="F43" s="15">
        <f t="shared" si="8"/>
        <v>123.11113055554607</v>
      </c>
      <c r="G43" s="13">
        <v>4.0999999999999996</v>
      </c>
      <c r="H43" s="9">
        <v>3.3</v>
      </c>
      <c r="I43" s="9">
        <v>4.9000000000000004</v>
      </c>
    </row>
    <row r="44" spans="1:9" s="9" customFormat="1" ht="12.5">
      <c r="A44" s="10">
        <v>2009</v>
      </c>
      <c r="B44" s="11">
        <v>132</v>
      </c>
      <c r="C44" s="14">
        <f t="shared" si="6"/>
        <v>0.16814159292035399</v>
      </c>
      <c r="D44" s="15">
        <f t="shared" si="9"/>
        <v>116.8</v>
      </c>
      <c r="E44" s="15">
        <f t="shared" si="7"/>
        <v>95.617486456985318</v>
      </c>
      <c r="F44" s="15">
        <f t="shared" si="8"/>
        <v>137.98251354301468</v>
      </c>
      <c r="G44" s="13">
        <v>4.8</v>
      </c>
      <c r="H44" s="9">
        <v>4</v>
      </c>
      <c r="I44" s="9">
        <v>5.7</v>
      </c>
    </row>
    <row r="45" spans="1:9" s="9" customFormat="1" ht="12.5">
      <c r="A45" s="10">
        <v>2010</v>
      </c>
      <c r="B45" s="11">
        <v>122</v>
      </c>
      <c r="C45" s="14">
        <f t="shared" si="6"/>
        <v>-7.575757575757576E-2</v>
      </c>
      <c r="D45" s="15">
        <f t="shared" si="9"/>
        <v>137.4</v>
      </c>
      <c r="E45" s="15">
        <f t="shared" si="7"/>
        <v>114.4253217650388</v>
      </c>
      <c r="F45" s="15">
        <f t="shared" si="8"/>
        <v>160.37467823496121</v>
      </c>
      <c r="G45" s="13">
        <v>4.4000000000000004</v>
      </c>
      <c r="H45" s="9">
        <v>3.6</v>
      </c>
      <c r="I45" s="9">
        <v>5.2</v>
      </c>
    </row>
    <row r="46" spans="1:9" s="9" customFormat="1" ht="12.5">
      <c r="A46" s="10">
        <v>2011</v>
      </c>
      <c r="B46" s="11">
        <v>155</v>
      </c>
      <c r="C46" s="14">
        <f t="shared" si="6"/>
        <v>0.27049180327868855</v>
      </c>
      <c r="D46" s="15">
        <f t="shared" si="9"/>
        <v>141.6</v>
      </c>
      <c r="E46" s="15">
        <f t="shared" si="7"/>
        <v>118.27682354395097</v>
      </c>
      <c r="F46" s="15">
        <f t="shared" si="8"/>
        <v>164.92317645604902</v>
      </c>
      <c r="G46" s="13">
        <v>5.7</v>
      </c>
      <c r="H46" s="9">
        <v>4.8</v>
      </c>
      <c r="I46" s="9">
        <v>6.6</v>
      </c>
    </row>
    <row r="47" spans="1:9" s="9" customFormat="1" ht="12.5">
      <c r="A47" s="10">
        <v>2012</v>
      </c>
      <c r="B47" s="11">
        <v>165</v>
      </c>
      <c r="C47" s="14">
        <f t="shared" si="6"/>
        <v>6.4516129032258063E-2</v>
      </c>
      <c r="D47" s="15">
        <f t="shared" si="9"/>
        <v>147.4</v>
      </c>
      <c r="E47" s="15">
        <f t="shared" si="7"/>
        <v>123.60395326950294</v>
      </c>
      <c r="F47" s="15">
        <f t="shared" si="8"/>
        <v>171.19604673049707</v>
      </c>
      <c r="G47" s="13">
        <v>6</v>
      </c>
      <c r="H47" s="9">
        <v>5.0999999999999996</v>
      </c>
      <c r="I47" s="9">
        <v>6.9</v>
      </c>
    </row>
    <row r="48" spans="1:9" s="9" customFormat="1" ht="12.5">
      <c r="A48" s="10">
        <v>2013</v>
      </c>
      <c r="B48" s="11">
        <v>134</v>
      </c>
      <c r="C48" s="14">
        <f t="shared" si="6"/>
        <v>-0.18787878787878787</v>
      </c>
      <c r="D48" s="15">
        <f t="shared" si="9"/>
        <v>167.4</v>
      </c>
      <c r="E48" s="15">
        <f t="shared" si="7"/>
        <v>142.04090222425097</v>
      </c>
      <c r="F48" s="15">
        <f t="shared" si="8"/>
        <v>192.75909777574904</v>
      </c>
      <c r="G48" s="13">
        <v>4.9000000000000004</v>
      </c>
      <c r="H48" s="9">
        <v>4.0999999999999996</v>
      </c>
      <c r="I48" s="9">
        <v>5.7</v>
      </c>
    </row>
    <row r="49" spans="1:9" s="9" customFormat="1" ht="12.5">
      <c r="A49" s="10">
        <v>2014</v>
      </c>
      <c r="B49" s="11">
        <v>161</v>
      </c>
      <c r="C49" s="14">
        <f t="shared" si="6"/>
        <v>0.20149253731343283</v>
      </c>
      <c r="D49" s="15">
        <f t="shared" si="9"/>
        <v>191.4</v>
      </c>
      <c r="E49" s="15">
        <f t="shared" si="7"/>
        <v>164.28391178654266</v>
      </c>
      <c r="F49" s="15">
        <f t="shared" si="8"/>
        <v>218.51608821345735</v>
      </c>
      <c r="G49" s="13">
        <v>5.9</v>
      </c>
      <c r="H49" s="9">
        <v>5</v>
      </c>
      <c r="I49" s="9">
        <v>6.9</v>
      </c>
    </row>
    <row r="50" spans="1:9" s="9" customFormat="1" ht="12.5">
      <c r="A50" s="10">
        <v>2015</v>
      </c>
      <c r="B50" s="11">
        <v>222</v>
      </c>
      <c r="C50" s="14">
        <f t="shared" si="6"/>
        <v>0.37888198757763975</v>
      </c>
      <c r="D50" s="15">
        <f t="shared" si="9"/>
        <v>214.8</v>
      </c>
      <c r="E50" s="15">
        <f t="shared" si="7"/>
        <v>186.07412873383996</v>
      </c>
      <c r="F50" s="15">
        <f t="shared" si="8"/>
        <v>243.52587126616007</v>
      </c>
      <c r="G50" s="13">
        <v>8.1999999999999993</v>
      </c>
      <c r="H50" s="9">
        <v>7.1</v>
      </c>
      <c r="I50" s="9">
        <v>9.3000000000000007</v>
      </c>
    </row>
    <row r="51" spans="1:9" s="9" customFormat="1" ht="12.5">
      <c r="A51" s="10">
        <v>2016</v>
      </c>
      <c r="B51" s="11">
        <v>275</v>
      </c>
      <c r="C51" s="14">
        <f t="shared" si="6"/>
        <v>0.23873873873873874</v>
      </c>
      <c r="D51" s="15">
        <f t="shared" si="9"/>
        <v>253.4</v>
      </c>
      <c r="E51" s="15">
        <f t="shared" si="7"/>
        <v>222.19965641214827</v>
      </c>
      <c r="F51" s="15">
        <f t="shared" si="8"/>
        <v>284.60034358785174</v>
      </c>
      <c r="G51" s="13">
        <v>10.1</v>
      </c>
      <c r="H51" s="9">
        <v>8.9</v>
      </c>
      <c r="I51" s="9">
        <v>11.3</v>
      </c>
    </row>
    <row r="52" spans="1:9" s="9" customFormat="1" ht="12.5">
      <c r="A52" s="10">
        <v>2017</v>
      </c>
      <c r="B52" s="11">
        <v>282</v>
      </c>
      <c r="C52" s="14">
        <f t="shared" si="6"/>
        <v>2.5454545454545455E-2</v>
      </c>
      <c r="D52" s="15">
        <f t="shared" si="9"/>
        <v>299.8</v>
      </c>
      <c r="E52" s="15">
        <f t="shared" si="7"/>
        <v>265.86312212356597</v>
      </c>
      <c r="F52" s="15">
        <f t="shared" si="8"/>
        <v>333.73687787643405</v>
      </c>
      <c r="G52" s="13">
        <v>10.6</v>
      </c>
      <c r="H52" s="9">
        <v>9.3000000000000007</v>
      </c>
      <c r="I52" s="9">
        <v>11.8</v>
      </c>
    </row>
    <row r="53" spans="1:9" s="9" customFormat="1" ht="12.5">
      <c r="A53" s="10">
        <v>2018</v>
      </c>
      <c r="B53" s="11">
        <v>327</v>
      </c>
      <c r="C53" s="14">
        <f t="shared" si="6"/>
        <v>0.15957446808510639</v>
      </c>
      <c r="D53" s="15">
        <f t="shared" si="9"/>
        <v>328.6</v>
      </c>
      <c r="E53" s="15">
        <f t="shared" si="7"/>
        <v>293.07043822392404</v>
      </c>
      <c r="F53" s="15">
        <f t="shared" si="8"/>
        <v>364.129561776076</v>
      </c>
      <c r="G53" s="13">
        <v>12.2</v>
      </c>
      <c r="H53" s="9">
        <v>10.9</v>
      </c>
      <c r="I53" s="9">
        <v>13.5</v>
      </c>
    </row>
    <row r="54" spans="1:9" s="9" customFormat="1" ht="12.5">
      <c r="A54" s="10">
        <v>2019</v>
      </c>
      <c r="B54" s="11">
        <v>393</v>
      </c>
      <c r="C54" s="14">
        <f t="shared" si="6"/>
        <v>0.20183486238532111</v>
      </c>
      <c r="D54" s="15">
        <f t="shared" si="9"/>
        <v>353</v>
      </c>
      <c r="E54" s="15">
        <f>D54-1.96*SQRT(D54)</f>
        <v>316.17494331301037</v>
      </c>
      <c r="F54" s="15">
        <f t="shared" si="8"/>
        <v>389.82505668698963</v>
      </c>
      <c r="G54" s="13">
        <v>14.7</v>
      </c>
      <c r="H54" s="9">
        <v>13.2</v>
      </c>
      <c r="I54" s="9">
        <v>16.100000000000001</v>
      </c>
    </row>
    <row r="55" spans="1:9" s="9" customFormat="1" ht="12.5">
      <c r="A55" s="10">
        <v>2020</v>
      </c>
      <c r="B55" s="11">
        <v>366</v>
      </c>
      <c r="C55" s="14">
        <f t="shared" si="6"/>
        <v>-6.8702290076335881E-2</v>
      </c>
      <c r="D55" s="15">
        <f t="shared" si="9"/>
        <v>368.4</v>
      </c>
      <c r="E55" s="15">
        <f>D55-1.96*SQRT(D55)</f>
        <v>330.78025199446438</v>
      </c>
      <c r="F55" s="15">
        <f t="shared" si="8"/>
        <v>406.01974800553558</v>
      </c>
      <c r="G55" s="13">
        <v>13.6</v>
      </c>
      <c r="H55" s="9">
        <v>12.2</v>
      </c>
      <c r="I55" s="9">
        <v>15</v>
      </c>
    </row>
    <row r="56" spans="1:9" s="9" customFormat="1" ht="12.5">
      <c r="A56" s="10">
        <v>2021</v>
      </c>
      <c r="B56" s="11">
        <v>397</v>
      </c>
      <c r="C56" s="14">
        <f t="shared" si="6"/>
        <v>8.4699453551912565E-2</v>
      </c>
      <c r="D56" s="12"/>
      <c r="E56" s="12"/>
      <c r="F56" s="12"/>
      <c r="G56" s="13">
        <v>14.7</v>
      </c>
      <c r="H56" s="9">
        <v>13.2</v>
      </c>
      <c r="I56" s="9">
        <v>16.100000000000001</v>
      </c>
    </row>
    <row r="57" spans="1:9" s="9" customFormat="1" ht="12.5">
      <c r="A57" s="10">
        <v>2022</v>
      </c>
      <c r="B57" s="11">
        <v>359</v>
      </c>
      <c r="C57" s="14">
        <f t="shared" si="6"/>
        <v>-9.5717884130982367E-2</v>
      </c>
      <c r="D57" s="12"/>
      <c r="E57" s="12"/>
      <c r="F57" s="12"/>
      <c r="G57" s="13">
        <v>13.3</v>
      </c>
      <c r="H57" s="9">
        <v>11.9</v>
      </c>
      <c r="I57" s="9">
        <v>14.6</v>
      </c>
    </row>
    <row r="58" spans="1:9" s="9" customFormat="1" ht="26.5" customHeight="1">
      <c r="A58" s="18"/>
      <c r="B58" s="18"/>
      <c r="C58" s="18"/>
      <c r="D58" s="19"/>
      <c r="E58" s="20"/>
      <c r="F58" s="19"/>
    </row>
    <row r="59" spans="1:9" s="9" customFormat="1" ht="13">
      <c r="A59" s="3" t="s">
        <v>42</v>
      </c>
      <c r="B59" s="4"/>
      <c r="C59" s="5"/>
      <c r="D59" s="4"/>
      <c r="E59" s="4"/>
      <c r="F59" s="4"/>
    </row>
    <row r="60" spans="1:9" s="9" customFormat="1" ht="47.5" customHeight="1">
      <c r="A60" s="6" t="s">
        <v>0</v>
      </c>
      <c r="B60" s="128" t="s">
        <v>1</v>
      </c>
      <c r="C60" s="128" t="s">
        <v>6</v>
      </c>
      <c r="D60" s="129" t="s">
        <v>2</v>
      </c>
      <c r="E60" s="129" t="s">
        <v>4</v>
      </c>
      <c r="F60" s="129" t="s">
        <v>5</v>
      </c>
      <c r="G60" s="130" t="s">
        <v>76</v>
      </c>
      <c r="H60" s="129" t="s">
        <v>4</v>
      </c>
      <c r="I60" s="129" t="s">
        <v>5</v>
      </c>
    </row>
    <row r="61" spans="1:9" s="9" customFormat="1" ht="12.5">
      <c r="A61" s="10">
        <v>2000</v>
      </c>
      <c r="B61" s="11">
        <v>239</v>
      </c>
      <c r="C61" s="14"/>
      <c r="D61" s="15"/>
      <c r="E61" s="15"/>
      <c r="F61" s="15"/>
      <c r="G61" s="13">
        <v>9</v>
      </c>
      <c r="H61" s="9">
        <v>7.9</v>
      </c>
      <c r="I61" s="9">
        <v>10.199999999999999</v>
      </c>
    </row>
    <row r="62" spans="1:9" s="9" customFormat="1" ht="12.5">
      <c r="A62" s="10">
        <v>2001</v>
      </c>
      <c r="B62" s="11">
        <v>267</v>
      </c>
      <c r="C62" s="14">
        <f t="shared" ref="C62:C83" si="10">(B62-B61)/B61</f>
        <v>0.11715481171548117</v>
      </c>
      <c r="D62" s="15"/>
      <c r="E62" s="15"/>
      <c r="F62" s="15"/>
      <c r="G62" s="13">
        <v>10</v>
      </c>
      <c r="H62" s="9">
        <v>8.8000000000000007</v>
      </c>
      <c r="I62" s="9">
        <v>11.2</v>
      </c>
    </row>
    <row r="63" spans="1:9" s="9" customFormat="1" ht="12.5">
      <c r="A63" s="10">
        <v>2002</v>
      </c>
      <c r="B63" s="11">
        <v>321</v>
      </c>
      <c r="C63" s="14">
        <f t="shared" si="10"/>
        <v>0.20224719101123595</v>
      </c>
      <c r="D63" s="15">
        <f>AVERAGE(B61:B65)</f>
        <v>274.60000000000002</v>
      </c>
      <c r="E63" s="15">
        <f t="shared" ref="E63:E79" si="11">D63-1.96*SQRT(D63)</f>
        <v>242.12072414600351</v>
      </c>
      <c r="F63" s="15">
        <f t="shared" ref="F63:F81" si="12">D63+1.96*SQRT(D63)</f>
        <v>307.07927585399653</v>
      </c>
      <c r="G63" s="13">
        <v>12.2</v>
      </c>
      <c r="H63" s="9">
        <v>10.9</v>
      </c>
      <c r="I63" s="9">
        <v>13.5</v>
      </c>
    </row>
    <row r="64" spans="1:9" s="9" customFormat="1" ht="12.5">
      <c r="A64" s="10">
        <v>2003</v>
      </c>
      <c r="B64" s="11">
        <v>257</v>
      </c>
      <c r="C64" s="14">
        <f t="shared" si="10"/>
        <v>-0.19937694704049844</v>
      </c>
      <c r="D64" s="15">
        <f t="shared" ref="D64:D81" si="13">AVERAGE(B62:B66)</f>
        <v>278.60000000000002</v>
      </c>
      <c r="E64" s="15">
        <f t="shared" si="11"/>
        <v>245.8850223903485</v>
      </c>
      <c r="F64" s="15">
        <f t="shared" si="12"/>
        <v>311.31497760965152</v>
      </c>
      <c r="G64" s="13">
        <v>9.8000000000000007</v>
      </c>
      <c r="H64" s="9">
        <v>8.6</v>
      </c>
      <c r="I64" s="9">
        <v>11</v>
      </c>
    </row>
    <row r="65" spans="1:9" s="9" customFormat="1" ht="12.5">
      <c r="A65" s="10">
        <v>2004</v>
      </c>
      <c r="B65" s="11">
        <v>289</v>
      </c>
      <c r="C65" s="14">
        <f t="shared" si="10"/>
        <v>0.1245136186770428</v>
      </c>
      <c r="D65" s="15">
        <f t="shared" si="13"/>
        <v>291.8</v>
      </c>
      <c r="E65" s="15">
        <f t="shared" si="11"/>
        <v>258.31897731550009</v>
      </c>
      <c r="F65" s="15">
        <f t="shared" si="12"/>
        <v>325.28102268449993</v>
      </c>
      <c r="G65" s="13">
        <v>11.1</v>
      </c>
      <c r="H65" s="9">
        <v>9.8000000000000007</v>
      </c>
      <c r="I65" s="9">
        <v>12.4</v>
      </c>
    </row>
    <row r="66" spans="1:9" s="9" customFormat="1" ht="12.5">
      <c r="A66" s="10">
        <v>2005</v>
      </c>
      <c r="B66" s="11">
        <v>259</v>
      </c>
      <c r="C66" s="14">
        <f t="shared" si="10"/>
        <v>-0.10380622837370242</v>
      </c>
      <c r="D66" s="15">
        <f t="shared" si="13"/>
        <v>306.2</v>
      </c>
      <c r="E66" s="15">
        <f t="shared" si="11"/>
        <v>271.90280011429502</v>
      </c>
      <c r="F66" s="15">
        <f t="shared" si="12"/>
        <v>340.49719988570496</v>
      </c>
      <c r="G66" s="13">
        <v>10</v>
      </c>
      <c r="H66" s="9">
        <v>8.8000000000000007</v>
      </c>
      <c r="I66" s="9">
        <v>11.3</v>
      </c>
    </row>
    <row r="67" spans="1:9" s="9" customFormat="1" ht="12.5">
      <c r="A67" s="10">
        <v>2006</v>
      </c>
      <c r="B67" s="11">
        <v>333</v>
      </c>
      <c r="C67" s="14">
        <f t="shared" si="10"/>
        <v>0.2857142857142857</v>
      </c>
      <c r="D67" s="15">
        <f t="shared" si="13"/>
        <v>347</v>
      </c>
      <c r="E67" s="15">
        <f t="shared" si="11"/>
        <v>310.48924542001356</v>
      </c>
      <c r="F67" s="15">
        <f t="shared" si="12"/>
        <v>383.51075457998644</v>
      </c>
      <c r="G67" s="13">
        <v>12.8</v>
      </c>
      <c r="H67" s="9">
        <v>11.4</v>
      </c>
      <c r="I67" s="9">
        <v>14.1</v>
      </c>
    </row>
    <row r="68" spans="1:9" s="9" customFormat="1" ht="12.5">
      <c r="A68" s="10">
        <v>2007</v>
      </c>
      <c r="B68" s="11">
        <v>393</v>
      </c>
      <c r="C68" s="14">
        <f t="shared" si="10"/>
        <v>0.18018018018018017</v>
      </c>
      <c r="D68" s="15">
        <f t="shared" si="13"/>
        <v>371.8</v>
      </c>
      <c r="E68" s="15">
        <f t="shared" si="11"/>
        <v>334.00705250976051</v>
      </c>
      <c r="F68" s="15">
        <f t="shared" si="12"/>
        <v>409.59294749023951</v>
      </c>
      <c r="G68" s="13">
        <v>15</v>
      </c>
      <c r="H68" s="9">
        <v>13.5</v>
      </c>
      <c r="I68" s="9">
        <v>16.399999999999999</v>
      </c>
    </row>
    <row r="69" spans="1:9" s="9" customFormat="1" ht="12.5">
      <c r="A69" s="10">
        <v>2008</v>
      </c>
      <c r="B69" s="11">
        <v>461</v>
      </c>
      <c r="C69" s="14">
        <f t="shared" si="10"/>
        <v>0.17302798982188294</v>
      </c>
      <c r="D69" s="15">
        <f t="shared" si="13"/>
        <v>392.6</v>
      </c>
      <c r="E69" s="15">
        <f t="shared" si="11"/>
        <v>353.76429271919977</v>
      </c>
      <c r="F69" s="15">
        <f t="shared" si="12"/>
        <v>431.43570728080027</v>
      </c>
      <c r="G69" s="13">
        <v>17.600000000000001</v>
      </c>
      <c r="H69" s="9">
        <v>15.9</v>
      </c>
      <c r="I69" s="9">
        <v>19.2</v>
      </c>
    </row>
    <row r="70" spans="1:9" s="9" customFormat="1" ht="12.5">
      <c r="A70" s="10">
        <v>2009</v>
      </c>
      <c r="B70" s="11">
        <v>413</v>
      </c>
      <c r="C70" s="14">
        <f t="shared" si="10"/>
        <v>-0.10412147505422993</v>
      </c>
      <c r="D70" s="15">
        <f t="shared" si="13"/>
        <v>411.8</v>
      </c>
      <c r="E70" s="15">
        <f t="shared" si="11"/>
        <v>372.02600246392126</v>
      </c>
      <c r="F70" s="15">
        <f t="shared" si="12"/>
        <v>451.57399753607876</v>
      </c>
      <c r="G70" s="13">
        <v>15.7</v>
      </c>
      <c r="H70" s="9">
        <v>14.2</v>
      </c>
      <c r="I70" s="9">
        <v>17.2</v>
      </c>
    </row>
    <row r="71" spans="1:9" s="9" customFormat="1" ht="12.5">
      <c r="A71" s="10">
        <v>2010</v>
      </c>
      <c r="B71" s="11">
        <v>363</v>
      </c>
      <c r="C71" s="14">
        <f t="shared" si="10"/>
        <v>-0.12106537530266344</v>
      </c>
      <c r="D71" s="15">
        <f t="shared" si="13"/>
        <v>416.4</v>
      </c>
      <c r="E71" s="15">
        <f t="shared" si="11"/>
        <v>376.40447225001276</v>
      </c>
      <c r="F71" s="15">
        <f t="shared" si="12"/>
        <v>456.3955277499872</v>
      </c>
      <c r="G71" s="13">
        <v>13.8</v>
      </c>
      <c r="H71" s="9">
        <v>12.4</v>
      </c>
      <c r="I71" s="9">
        <v>15.2</v>
      </c>
    </row>
    <row r="72" spans="1:9" s="9" customFormat="1" ht="12.5">
      <c r="A72" s="10">
        <v>2011</v>
      </c>
      <c r="B72" s="11">
        <v>429</v>
      </c>
      <c r="C72" s="14">
        <f t="shared" si="10"/>
        <v>0.18181818181818182</v>
      </c>
      <c r="D72" s="15">
        <f t="shared" si="13"/>
        <v>402.8</v>
      </c>
      <c r="E72" s="15">
        <f t="shared" si="11"/>
        <v>363.46303926330864</v>
      </c>
      <c r="F72" s="15">
        <f t="shared" si="12"/>
        <v>442.13696073669138</v>
      </c>
      <c r="G72" s="13">
        <v>16.3</v>
      </c>
      <c r="H72" s="9">
        <v>14.8</v>
      </c>
      <c r="I72" s="9">
        <v>17.899999999999999</v>
      </c>
    </row>
    <row r="73" spans="1:9" s="9" customFormat="1" ht="12.5">
      <c r="A73" s="10">
        <v>2012</v>
      </c>
      <c r="B73" s="11">
        <v>416</v>
      </c>
      <c r="C73" s="14">
        <f t="shared" si="10"/>
        <v>-3.0303030303030304E-2</v>
      </c>
      <c r="D73" s="15">
        <f t="shared" si="13"/>
        <v>410.8</v>
      </c>
      <c r="E73" s="15">
        <f t="shared" si="11"/>
        <v>371.0743246753438</v>
      </c>
      <c r="F73" s="15">
        <f t="shared" si="12"/>
        <v>450.52567532465622</v>
      </c>
      <c r="G73" s="13">
        <v>16</v>
      </c>
      <c r="H73" s="9">
        <v>14.4</v>
      </c>
      <c r="I73" s="9">
        <v>17.5</v>
      </c>
    </row>
    <row r="74" spans="1:9" s="9" customFormat="1" ht="12.5">
      <c r="A74" s="10">
        <v>2013</v>
      </c>
      <c r="B74" s="11">
        <v>393</v>
      </c>
      <c r="C74" s="14">
        <f t="shared" si="10"/>
        <v>-5.5288461538461536E-2</v>
      </c>
      <c r="D74" s="15">
        <f t="shared" si="13"/>
        <v>435</v>
      </c>
      <c r="E74" s="15">
        <f t="shared" si="11"/>
        <v>394.12095891535614</v>
      </c>
      <c r="F74" s="15">
        <f t="shared" si="12"/>
        <v>475.87904108464386</v>
      </c>
      <c r="G74" s="13">
        <v>15.1</v>
      </c>
      <c r="H74" s="9">
        <v>13.6</v>
      </c>
      <c r="I74" s="9">
        <v>16.600000000000001</v>
      </c>
    </row>
    <row r="75" spans="1:9" s="9" customFormat="1" ht="12.5">
      <c r="A75" s="10">
        <v>2014</v>
      </c>
      <c r="B75" s="11">
        <v>453</v>
      </c>
      <c r="C75" s="14">
        <f t="shared" si="10"/>
        <v>0.15267175572519084</v>
      </c>
      <c r="D75" s="15">
        <f t="shared" si="13"/>
        <v>467.8</v>
      </c>
      <c r="E75" s="15">
        <f t="shared" si="11"/>
        <v>425.40777807191512</v>
      </c>
      <c r="F75" s="15">
        <f t="shared" si="12"/>
        <v>510.1922219280849</v>
      </c>
      <c r="G75" s="13">
        <v>17.399999999999999</v>
      </c>
      <c r="H75" s="9">
        <v>15.8</v>
      </c>
      <c r="I75" s="9">
        <v>19</v>
      </c>
    </row>
    <row r="76" spans="1:9" s="9" customFormat="1" ht="12.5">
      <c r="A76" s="10">
        <v>2015</v>
      </c>
      <c r="B76" s="11">
        <v>484</v>
      </c>
      <c r="C76" s="14">
        <f t="shared" si="10"/>
        <v>6.8432671081677707E-2</v>
      </c>
      <c r="D76" s="15">
        <f t="shared" si="13"/>
        <v>515</v>
      </c>
      <c r="E76" s="15">
        <f t="shared" si="11"/>
        <v>470.52052158579193</v>
      </c>
      <c r="F76" s="15">
        <f t="shared" si="12"/>
        <v>559.47947841420807</v>
      </c>
      <c r="G76" s="13">
        <v>18.7</v>
      </c>
      <c r="H76" s="9">
        <v>17</v>
      </c>
      <c r="I76" s="9">
        <v>20.399999999999999</v>
      </c>
    </row>
    <row r="77" spans="1:9" s="9" customFormat="1" ht="12.5">
      <c r="A77" s="10">
        <v>2016</v>
      </c>
      <c r="B77" s="11">
        <v>593</v>
      </c>
      <c r="C77" s="14">
        <f t="shared" si="10"/>
        <v>0.22520661157024793</v>
      </c>
      <c r="D77" s="15">
        <f t="shared" si="13"/>
        <v>608.4</v>
      </c>
      <c r="E77" s="15">
        <f t="shared" si="11"/>
        <v>560.05509913134574</v>
      </c>
      <c r="F77" s="15">
        <f t="shared" si="12"/>
        <v>656.74490086865421</v>
      </c>
      <c r="G77" s="13">
        <v>23</v>
      </c>
      <c r="H77" s="9">
        <v>21.1</v>
      </c>
      <c r="I77" s="9">
        <v>24.8</v>
      </c>
    </row>
    <row r="78" spans="1:9" s="9" customFormat="1" ht="12.5">
      <c r="A78" s="10">
        <v>2017</v>
      </c>
      <c r="B78" s="11">
        <v>652</v>
      </c>
      <c r="C78" s="14">
        <f t="shared" si="10"/>
        <v>9.949409780775717E-2</v>
      </c>
      <c r="D78" s="15">
        <f t="shared" si="13"/>
        <v>695.2</v>
      </c>
      <c r="E78" s="15">
        <f t="shared" si="11"/>
        <v>643.52137463128497</v>
      </c>
      <c r="F78" s="15">
        <f t="shared" si="12"/>
        <v>746.87862536871512</v>
      </c>
      <c r="G78" s="13">
        <v>25.2</v>
      </c>
      <c r="H78" s="9">
        <v>23.2</v>
      </c>
      <c r="I78" s="9">
        <v>27.1</v>
      </c>
    </row>
    <row r="79" spans="1:9" s="9" customFormat="1" ht="12.5">
      <c r="A79" s="10">
        <v>2018</v>
      </c>
      <c r="B79" s="11">
        <v>860</v>
      </c>
      <c r="C79" s="14">
        <f t="shared" si="10"/>
        <v>0.31901840490797545</v>
      </c>
      <c r="D79" s="15">
        <f t="shared" si="13"/>
        <v>793</v>
      </c>
      <c r="E79" s="15">
        <f t="shared" si="11"/>
        <v>737.80589886591144</v>
      </c>
      <c r="F79" s="15">
        <f t="shared" si="12"/>
        <v>848.19410113408856</v>
      </c>
      <c r="G79" s="13">
        <v>33.299999999999997</v>
      </c>
      <c r="H79" s="9">
        <v>31.1</v>
      </c>
      <c r="I79" s="9">
        <v>35.5</v>
      </c>
    </row>
    <row r="80" spans="1:9" s="9" customFormat="1" ht="12.5">
      <c r="A80" s="10">
        <v>2019</v>
      </c>
      <c r="B80" s="11">
        <v>887</v>
      </c>
      <c r="C80" s="14">
        <f t="shared" si="10"/>
        <v>3.1395348837209305E-2</v>
      </c>
      <c r="D80" s="15">
        <f t="shared" si="13"/>
        <v>861</v>
      </c>
      <c r="E80" s="15">
        <f>D80-1.96*SQRT(D80)</f>
        <v>803.48810905560481</v>
      </c>
      <c r="F80" s="15">
        <f t="shared" si="12"/>
        <v>918.51189094439519</v>
      </c>
      <c r="G80" s="13">
        <v>34.5</v>
      </c>
      <c r="H80" s="9">
        <v>32.200000000000003</v>
      </c>
      <c r="I80" s="9">
        <v>36.700000000000003</v>
      </c>
    </row>
    <row r="81" spans="1:9" s="9" customFormat="1" ht="12.5">
      <c r="A81" s="10">
        <v>2020</v>
      </c>
      <c r="B81" s="11">
        <v>973</v>
      </c>
      <c r="C81" s="14">
        <f t="shared" si="10"/>
        <v>9.6956031567080048E-2</v>
      </c>
      <c r="D81" s="15">
        <f t="shared" si="13"/>
        <v>869</v>
      </c>
      <c r="E81" s="15">
        <f>D81-1.96*SQRT(D81)</f>
        <v>811.22154034590403</v>
      </c>
      <c r="F81" s="15">
        <f t="shared" si="12"/>
        <v>926.77845965409597</v>
      </c>
      <c r="G81" s="13">
        <v>37.299999999999997</v>
      </c>
      <c r="H81" s="9">
        <v>34.9</v>
      </c>
      <c r="I81" s="9">
        <v>39.6</v>
      </c>
    </row>
    <row r="82" spans="1:9" s="9" customFormat="1" ht="12.5">
      <c r="A82" s="10">
        <v>2021</v>
      </c>
      <c r="B82" s="11">
        <v>933</v>
      </c>
      <c r="C82" s="14">
        <f t="shared" si="10"/>
        <v>-4.1109969167523124E-2</v>
      </c>
      <c r="D82" s="12"/>
      <c r="E82" s="12"/>
      <c r="F82" s="12"/>
      <c r="G82" s="13">
        <v>35.799999999999997</v>
      </c>
      <c r="H82" s="9">
        <v>33.5</v>
      </c>
      <c r="I82" s="9">
        <v>38.1</v>
      </c>
    </row>
    <row r="83" spans="1:9" s="9" customFormat="1" ht="12.5">
      <c r="A83" s="10">
        <v>2022</v>
      </c>
      <c r="B83" s="11">
        <v>692</v>
      </c>
      <c r="C83" s="14">
        <f t="shared" si="10"/>
        <v>-0.25830653804930331</v>
      </c>
      <c r="D83" s="12"/>
      <c r="E83" s="12"/>
      <c r="F83" s="12"/>
      <c r="G83" s="13">
        <v>26.6</v>
      </c>
      <c r="H83" s="9">
        <v>24.6</v>
      </c>
      <c r="I83" s="9">
        <v>28.6</v>
      </c>
    </row>
    <row r="84" spans="1:9" ht="14">
      <c r="A84" s="173" t="s">
        <v>3</v>
      </c>
      <c r="B84" s="173"/>
      <c r="C84" s="21"/>
      <c r="D84" s="22"/>
      <c r="E84" s="22"/>
      <c r="F84" s="22"/>
    </row>
    <row r="85" spans="1:9" ht="14">
      <c r="A85" s="2"/>
      <c r="B85" s="2"/>
      <c r="C85" s="2"/>
      <c r="D85" s="2"/>
      <c r="E85" s="2"/>
      <c r="F85" s="2"/>
    </row>
    <row r="86" spans="1:9" ht="14">
      <c r="A86" s="23" t="s">
        <v>201</v>
      </c>
      <c r="B86" s="24"/>
      <c r="C86" s="24"/>
      <c r="D86" s="24"/>
      <c r="E86" s="24"/>
      <c r="F86" s="24"/>
    </row>
    <row r="87" spans="1:9" ht="14">
      <c r="A87" s="25"/>
      <c r="B87" s="25"/>
      <c r="C87" s="25"/>
      <c r="D87" s="25"/>
      <c r="E87" s="25"/>
      <c r="F87" s="25"/>
    </row>
    <row r="88" spans="1:9">
      <c r="A88" s="174" t="s">
        <v>39</v>
      </c>
      <c r="B88" s="174"/>
      <c r="C88" s="22"/>
      <c r="D88" s="26"/>
      <c r="E88" s="26"/>
      <c r="F88" s="26"/>
    </row>
  </sheetData>
  <mergeCells count="3">
    <mergeCell ref="A84:B84"/>
    <mergeCell ref="A88:B88"/>
    <mergeCell ref="A1:E1"/>
  </mergeCells>
  <hyperlinks>
    <hyperlink ref="G1" location="Contents!A1" display="back to contents" xr:uid="{E1ADBE92-B618-42EF-9E1E-9990F9D8A0A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54A01-2BD8-464F-9B30-4B7F7F75ECFA}">
  <dimension ref="A1:J36"/>
  <sheetViews>
    <sheetView workbookViewId="0">
      <selection sqref="A1:G1"/>
    </sheetView>
  </sheetViews>
  <sheetFormatPr defaultColWidth="8.7265625" defaultRowHeight="15.5"/>
  <cols>
    <col min="1" max="1" width="11.26953125" style="42" customWidth="1"/>
    <col min="2" max="2" width="14.81640625" style="42" customWidth="1"/>
    <col min="3" max="3" width="15.26953125" style="42" customWidth="1"/>
    <col min="4" max="4" width="11.7265625" style="42" customWidth="1"/>
    <col min="5" max="5" width="14.54296875" style="42" customWidth="1"/>
    <col min="6" max="6" width="11.81640625" style="42" customWidth="1"/>
    <col min="7" max="7" width="13.54296875" style="45" customWidth="1"/>
    <col min="8" max="16384" width="8.7265625" style="2"/>
  </cols>
  <sheetData>
    <row r="1" spans="1:10" ht="16.5">
      <c r="A1" s="180" t="s">
        <v>322</v>
      </c>
      <c r="B1" s="180"/>
      <c r="C1" s="180"/>
      <c r="D1" s="180"/>
      <c r="E1" s="180"/>
      <c r="F1" s="180"/>
      <c r="G1" s="180"/>
      <c r="I1" s="181" t="s">
        <v>77</v>
      </c>
      <c r="J1" s="181"/>
    </row>
    <row r="2" spans="1:10">
      <c r="A2" s="29"/>
      <c r="B2" s="30"/>
      <c r="C2" s="31"/>
      <c r="D2" s="30"/>
      <c r="E2" s="30"/>
      <c r="F2" s="30"/>
      <c r="G2" s="32"/>
    </row>
    <row r="3" spans="1:10" ht="43" customHeight="1">
      <c r="A3" s="132" t="s">
        <v>0</v>
      </c>
      <c r="B3" s="133" t="s">
        <v>7</v>
      </c>
      <c r="C3" s="134" t="s">
        <v>224</v>
      </c>
      <c r="D3" s="134" t="s">
        <v>9</v>
      </c>
      <c r="E3" s="134" t="s">
        <v>10</v>
      </c>
      <c r="F3" s="134" t="s">
        <v>11</v>
      </c>
      <c r="G3" s="134" t="s">
        <v>12</v>
      </c>
    </row>
    <row r="4" spans="1:10" ht="14">
      <c r="A4" s="35" t="s">
        <v>13</v>
      </c>
      <c r="B4" s="36">
        <v>244</v>
      </c>
      <c r="C4" s="37">
        <v>175</v>
      </c>
      <c r="D4" s="37">
        <v>10</v>
      </c>
      <c r="E4" s="37">
        <v>41</v>
      </c>
      <c r="F4" s="37">
        <v>0</v>
      </c>
      <c r="G4" s="37">
        <v>18</v>
      </c>
    </row>
    <row r="5" spans="1:10" ht="14">
      <c r="A5" s="35">
        <v>1997</v>
      </c>
      <c r="B5" s="36">
        <v>224</v>
      </c>
      <c r="C5" s="37">
        <v>142</v>
      </c>
      <c r="D5" s="37">
        <v>14</v>
      </c>
      <c r="E5" s="37">
        <v>42</v>
      </c>
      <c r="F5" s="37">
        <v>0</v>
      </c>
      <c r="G5" s="37">
        <v>26</v>
      </c>
    </row>
    <row r="6" spans="1:10" ht="14">
      <c r="A6" s="35">
        <v>1998</v>
      </c>
      <c r="B6" s="36">
        <v>249</v>
      </c>
      <c r="C6" s="37">
        <v>179</v>
      </c>
      <c r="D6" s="37">
        <v>16</v>
      </c>
      <c r="E6" s="37">
        <v>32</v>
      </c>
      <c r="F6" s="37">
        <v>0</v>
      </c>
      <c r="G6" s="37">
        <v>22</v>
      </c>
    </row>
    <row r="7" spans="1:10" ht="14">
      <c r="A7" s="35">
        <v>1999</v>
      </c>
      <c r="B7" s="36">
        <v>291</v>
      </c>
      <c r="C7" s="37">
        <v>227</v>
      </c>
      <c r="D7" s="37">
        <v>12</v>
      </c>
      <c r="E7" s="37">
        <v>19</v>
      </c>
      <c r="F7" s="37">
        <v>1</v>
      </c>
      <c r="G7" s="37">
        <v>32</v>
      </c>
    </row>
    <row r="8" spans="1:10" ht="14">
      <c r="A8" s="35">
        <v>2000</v>
      </c>
      <c r="B8" s="36">
        <v>292</v>
      </c>
      <c r="C8" s="37">
        <v>221</v>
      </c>
      <c r="D8" s="37">
        <v>11</v>
      </c>
      <c r="E8" s="37">
        <v>34</v>
      </c>
      <c r="F8" s="37">
        <v>0</v>
      </c>
      <c r="G8" s="37">
        <v>26</v>
      </c>
    </row>
    <row r="9" spans="1:10" ht="14">
      <c r="A9" s="35">
        <v>2001</v>
      </c>
      <c r="B9" s="36">
        <v>333</v>
      </c>
      <c r="C9" s="37">
        <v>228</v>
      </c>
      <c r="D9" s="37">
        <v>18</v>
      </c>
      <c r="E9" s="37">
        <v>35</v>
      </c>
      <c r="F9" s="37" t="s">
        <v>225</v>
      </c>
      <c r="G9" s="37">
        <v>52</v>
      </c>
    </row>
    <row r="10" spans="1:10" ht="14">
      <c r="A10" s="35">
        <v>2002</v>
      </c>
      <c r="B10" s="36">
        <v>382</v>
      </c>
      <c r="C10" s="37">
        <v>280</v>
      </c>
      <c r="D10" s="37">
        <v>17</v>
      </c>
      <c r="E10" s="37">
        <v>30</v>
      </c>
      <c r="F10" s="37" t="s">
        <v>225</v>
      </c>
      <c r="G10" s="37">
        <v>55</v>
      </c>
    </row>
    <row r="11" spans="1:10" ht="14">
      <c r="A11" s="35">
        <v>2003</v>
      </c>
      <c r="B11" s="36">
        <v>319</v>
      </c>
      <c r="C11" s="37">
        <v>216</v>
      </c>
      <c r="D11" s="37">
        <v>15</v>
      </c>
      <c r="E11" s="37">
        <v>42</v>
      </c>
      <c r="F11" s="37" t="s">
        <v>225</v>
      </c>
      <c r="G11" s="37">
        <v>46</v>
      </c>
    </row>
    <row r="12" spans="1:10" ht="14">
      <c r="A12" s="35">
        <v>2004</v>
      </c>
      <c r="B12" s="36">
        <v>356</v>
      </c>
      <c r="C12" s="37">
        <v>232</v>
      </c>
      <c r="D12" s="37">
        <v>32</v>
      </c>
      <c r="E12" s="37">
        <v>32</v>
      </c>
      <c r="F12" s="37" t="s">
        <v>225</v>
      </c>
      <c r="G12" s="37">
        <v>60</v>
      </c>
    </row>
    <row r="13" spans="1:10" ht="14">
      <c r="A13" s="35">
        <v>2005</v>
      </c>
      <c r="B13" s="36">
        <v>336</v>
      </c>
      <c r="C13" s="37">
        <v>204</v>
      </c>
      <c r="D13" s="37">
        <v>31</v>
      </c>
      <c r="E13" s="37">
        <v>43</v>
      </c>
      <c r="F13" s="37" t="s">
        <v>225</v>
      </c>
      <c r="G13" s="37">
        <v>58</v>
      </c>
    </row>
    <row r="14" spans="1:10" ht="14">
      <c r="A14" s="35">
        <v>2006</v>
      </c>
      <c r="B14" s="36">
        <v>420</v>
      </c>
      <c r="C14" s="37">
        <v>280</v>
      </c>
      <c r="D14" s="37">
        <v>50</v>
      </c>
      <c r="E14" s="37">
        <v>40</v>
      </c>
      <c r="F14" s="37" t="s">
        <v>225</v>
      </c>
      <c r="G14" s="37">
        <v>50</v>
      </c>
    </row>
    <row r="15" spans="1:10" ht="14">
      <c r="A15" s="35">
        <v>2007</v>
      </c>
      <c r="B15" s="36">
        <v>455</v>
      </c>
      <c r="C15" s="37">
        <v>299</v>
      </c>
      <c r="D15" s="37">
        <v>39</v>
      </c>
      <c r="E15" s="37">
        <v>27</v>
      </c>
      <c r="F15" s="37" t="s">
        <v>225</v>
      </c>
      <c r="G15" s="37">
        <v>90</v>
      </c>
    </row>
    <row r="16" spans="1:10" ht="14">
      <c r="A16" s="35">
        <v>2008</v>
      </c>
      <c r="B16" s="36">
        <v>574</v>
      </c>
      <c r="C16" s="37">
        <v>370</v>
      </c>
      <c r="D16" s="37">
        <v>59</v>
      </c>
      <c r="E16" s="37">
        <v>34</v>
      </c>
      <c r="F16" s="37" t="s">
        <v>225</v>
      </c>
      <c r="G16" s="37">
        <v>111</v>
      </c>
    </row>
    <row r="17" spans="1:7" ht="14">
      <c r="A17" s="35">
        <v>2009</v>
      </c>
      <c r="B17" s="36">
        <v>545</v>
      </c>
      <c r="C17" s="37">
        <v>381</v>
      </c>
      <c r="D17" s="37">
        <v>60</v>
      </c>
      <c r="E17" s="37">
        <v>34</v>
      </c>
      <c r="F17" s="37" t="s">
        <v>225</v>
      </c>
      <c r="G17" s="37">
        <v>70</v>
      </c>
    </row>
    <row r="18" spans="1:7" ht="14.5" thickBot="1">
      <c r="A18" s="38">
        <v>2010</v>
      </c>
      <c r="B18" s="39">
        <v>485</v>
      </c>
      <c r="C18" s="40">
        <v>312</v>
      </c>
      <c r="D18" s="40">
        <v>67</v>
      </c>
      <c r="E18" s="40">
        <v>28</v>
      </c>
      <c r="F18" s="40" t="s">
        <v>225</v>
      </c>
      <c r="G18" s="40">
        <v>78</v>
      </c>
    </row>
    <row r="19" spans="1:7" ht="14">
      <c r="A19" s="41">
        <v>2011</v>
      </c>
      <c r="B19" s="36">
        <v>584</v>
      </c>
      <c r="C19" s="37">
        <v>12</v>
      </c>
      <c r="D19" s="36">
        <v>346</v>
      </c>
      <c r="E19" s="37">
        <v>36</v>
      </c>
      <c r="F19" s="37" t="s">
        <v>225</v>
      </c>
      <c r="G19" s="37">
        <v>190</v>
      </c>
    </row>
    <row r="20" spans="1:7" ht="14">
      <c r="A20" s="41">
        <v>2012</v>
      </c>
      <c r="B20" s="36">
        <v>581</v>
      </c>
      <c r="C20" s="37">
        <v>26</v>
      </c>
      <c r="D20" s="36">
        <v>365</v>
      </c>
      <c r="E20" s="37">
        <v>65</v>
      </c>
      <c r="F20" s="37" t="s">
        <v>225</v>
      </c>
      <c r="G20" s="37">
        <v>125</v>
      </c>
    </row>
    <row r="21" spans="1:7" ht="14">
      <c r="A21" s="41">
        <v>2013</v>
      </c>
      <c r="B21" s="36">
        <v>527</v>
      </c>
      <c r="C21" s="37">
        <v>22</v>
      </c>
      <c r="D21" s="36">
        <v>366</v>
      </c>
      <c r="E21" s="37">
        <v>50</v>
      </c>
      <c r="F21" s="37">
        <v>1</v>
      </c>
      <c r="G21" s="37">
        <v>88</v>
      </c>
    </row>
    <row r="22" spans="1:7" ht="14">
      <c r="A22" s="41">
        <v>2014</v>
      </c>
      <c r="B22" s="36">
        <v>614</v>
      </c>
      <c r="C22" s="37">
        <v>32</v>
      </c>
      <c r="D22" s="36">
        <v>471</v>
      </c>
      <c r="E22" s="37">
        <v>45</v>
      </c>
      <c r="F22" s="37" t="s">
        <v>225</v>
      </c>
      <c r="G22" s="37">
        <v>66</v>
      </c>
    </row>
    <row r="23" spans="1:7" ht="14">
      <c r="A23" s="41">
        <v>2015</v>
      </c>
      <c r="B23" s="36">
        <v>706</v>
      </c>
      <c r="C23" s="37">
        <v>49</v>
      </c>
      <c r="D23" s="36">
        <v>553</v>
      </c>
      <c r="E23" s="37">
        <v>54</v>
      </c>
      <c r="F23" s="37" t="s">
        <v>225</v>
      </c>
      <c r="G23" s="37">
        <v>50</v>
      </c>
    </row>
    <row r="24" spans="1:7" ht="14">
      <c r="A24" s="41">
        <v>2016</v>
      </c>
      <c r="B24" s="36">
        <v>868</v>
      </c>
      <c r="C24" s="37">
        <v>32</v>
      </c>
      <c r="D24" s="36">
        <v>730</v>
      </c>
      <c r="E24" s="37">
        <v>48</v>
      </c>
      <c r="F24" s="37" t="s">
        <v>225</v>
      </c>
      <c r="G24" s="37">
        <v>58</v>
      </c>
    </row>
    <row r="25" spans="1:7" ht="14">
      <c r="A25" s="41">
        <v>2017</v>
      </c>
      <c r="B25" s="36">
        <v>934</v>
      </c>
      <c r="C25" s="37">
        <v>34</v>
      </c>
      <c r="D25" s="36">
        <v>807</v>
      </c>
      <c r="E25" s="37">
        <v>54</v>
      </c>
      <c r="F25" s="37" t="s">
        <v>225</v>
      </c>
      <c r="G25" s="37">
        <v>39</v>
      </c>
    </row>
    <row r="26" spans="1:7" ht="14">
      <c r="A26" s="41">
        <v>2018</v>
      </c>
      <c r="B26" s="36">
        <v>1187</v>
      </c>
      <c r="C26" s="37">
        <v>45</v>
      </c>
      <c r="D26" s="36">
        <v>1017</v>
      </c>
      <c r="E26" s="37">
        <v>59</v>
      </c>
      <c r="F26" s="37" t="s">
        <v>225</v>
      </c>
      <c r="G26" s="37">
        <v>66</v>
      </c>
    </row>
    <row r="27" spans="1:7" ht="14">
      <c r="A27" s="41">
        <v>2019</v>
      </c>
      <c r="B27" s="36">
        <v>1280</v>
      </c>
      <c r="C27" s="37">
        <v>47</v>
      </c>
      <c r="D27" s="36">
        <v>1134</v>
      </c>
      <c r="E27" s="37">
        <v>43</v>
      </c>
      <c r="F27" s="37" t="s">
        <v>225</v>
      </c>
      <c r="G27" s="37">
        <v>56</v>
      </c>
    </row>
    <row r="28" spans="1:7" ht="14">
      <c r="A28" s="41">
        <v>2020</v>
      </c>
      <c r="B28" s="36">
        <v>1339</v>
      </c>
      <c r="C28" s="37">
        <v>14</v>
      </c>
      <c r="D28" s="36">
        <v>1242</v>
      </c>
      <c r="E28" s="37">
        <v>57</v>
      </c>
      <c r="F28" s="37">
        <v>1</v>
      </c>
      <c r="G28" s="37">
        <v>25</v>
      </c>
    </row>
    <row r="29" spans="1:7" ht="14">
      <c r="A29" s="41">
        <v>2021</v>
      </c>
      <c r="B29" s="36">
        <v>1330</v>
      </c>
      <c r="C29" s="37">
        <v>41</v>
      </c>
      <c r="D29" s="36">
        <v>1208</v>
      </c>
      <c r="E29" s="37">
        <v>68</v>
      </c>
      <c r="F29" s="37" t="s">
        <v>225</v>
      </c>
      <c r="G29" s="37">
        <v>13</v>
      </c>
    </row>
    <row r="30" spans="1:7" ht="14">
      <c r="A30" s="41">
        <v>2022</v>
      </c>
      <c r="B30" s="36">
        <v>1051</v>
      </c>
      <c r="C30" s="37">
        <v>32</v>
      </c>
      <c r="D30" s="36">
        <v>936</v>
      </c>
      <c r="E30" s="37">
        <v>72</v>
      </c>
      <c r="F30" s="37">
        <v>2</v>
      </c>
      <c r="G30" s="37">
        <v>9</v>
      </c>
    </row>
    <row r="31" spans="1:7">
      <c r="C31" s="43"/>
      <c r="D31" s="43"/>
      <c r="E31" s="43"/>
      <c r="F31" s="43"/>
      <c r="G31" s="43"/>
    </row>
    <row r="32" spans="1:7">
      <c r="A32" s="44" t="s">
        <v>15</v>
      </c>
    </row>
    <row r="33" spans="1:7" ht="49.5" customHeight="1">
      <c r="A33" s="176" t="s">
        <v>16</v>
      </c>
      <c r="B33" s="177"/>
      <c r="C33" s="177"/>
      <c r="D33" s="177"/>
      <c r="E33" s="177"/>
      <c r="F33" s="177"/>
      <c r="G33" s="177"/>
    </row>
    <row r="34" spans="1:7" ht="33" customHeight="1">
      <c r="A34" s="177" t="s">
        <v>17</v>
      </c>
      <c r="B34" s="177"/>
      <c r="C34" s="177"/>
      <c r="D34" s="177"/>
      <c r="E34" s="177"/>
      <c r="F34" s="177"/>
      <c r="G34" s="177"/>
    </row>
    <row r="35" spans="1:7">
      <c r="A35" s="178" t="s">
        <v>39</v>
      </c>
      <c r="B35" s="179"/>
      <c r="C35" s="43"/>
      <c r="D35" s="43"/>
      <c r="E35" s="43"/>
      <c r="F35" s="43"/>
      <c r="G35" s="43"/>
    </row>
    <row r="36" spans="1:7">
      <c r="C36" s="43"/>
      <c r="D36" s="43"/>
      <c r="E36" s="43"/>
      <c r="F36" s="43"/>
      <c r="G36" s="43"/>
    </row>
  </sheetData>
  <mergeCells count="5">
    <mergeCell ref="A33:G33"/>
    <mergeCell ref="A35:B35"/>
    <mergeCell ref="A34:G34"/>
    <mergeCell ref="A1:G1"/>
    <mergeCell ref="I1:J1"/>
  </mergeCells>
  <hyperlinks>
    <hyperlink ref="I1" location="Contents!A1" display="back to contents" xr:uid="{C25FA61E-C592-4FD0-8B18-09E2D650146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5B76E-E2C7-4207-8F6E-6F25A22CD78C}">
  <dimension ref="A1:V44"/>
  <sheetViews>
    <sheetView workbookViewId="0">
      <selection sqref="A1:F1"/>
    </sheetView>
  </sheetViews>
  <sheetFormatPr defaultColWidth="7.453125" defaultRowHeight="15.5"/>
  <cols>
    <col min="1" max="1" width="17" style="42" customWidth="1"/>
    <col min="2" max="2" width="11.81640625" style="42" customWidth="1"/>
    <col min="3" max="3" width="11.1796875" style="42" customWidth="1"/>
    <col min="4" max="4" width="12.26953125" style="42" customWidth="1"/>
    <col min="5" max="5" width="11.54296875" style="42" customWidth="1"/>
    <col min="6" max="6" width="14.453125" style="42" customWidth="1"/>
    <col min="7" max="8" width="11.54296875" style="42" customWidth="1"/>
    <col min="9" max="9" width="15.54296875" style="42" customWidth="1"/>
    <col min="10" max="10" width="14.81640625" style="42" customWidth="1"/>
    <col min="11" max="11" width="11.7265625" style="42" customWidth="1"/>
    <col min="12" max="12" width="15.54296875" style="42" customWidth="1"/>
    <col min="13" max="14" width="11.7265625" style="42" customWidth="1"/>
    <col min="15" max="15" width="9.453125" style="42" customWidth="1"/>
    <col min="16" max="16" width="8.1796875" style="42" customWidth="1"/>
    <col min="17" max="17" width="14.26953125" style="45" customWidth="1"/>
    <col min="18" max="18" width="10.54296875" style="42" customWidth="1"/>
    <col min="19" max="19" width="3" style="42" customWidth="1"/>
    <col min="20" max="16384" width="7.453125" style="42"/>
  </cols>
  <sheetData>
    <row r="1" spans="1:22" ht="16.5">
      <c r="A1" s="187" t="s">
        <v>323</v>
      </c>
      <c r="B1" s="187"/>
      <c r="C1" s="187"/>
      <c r="D1" s="187"/>
      <c r="E1" s="187"/>
      <c r="F1" s="187"/>
      <c r="G1" s="171"/>
      <c r="H1" s="188" t="s">
        <v>77</v>
      </c>
      <c r="I1" s="188"/>
      <c r="K1" s="29"/>
      <c r="L1" s="29"/>
      <c r="M1" s="29"/>
      <c r="N1" s="29"/>
      <c r="O1" s="29"/>
      <c r="R1" s="29"/>
      <c r="T1" s="182"/>
      <c r="U1" s="182"/>
      <c r="V1" s="182"/>
    </row>
    <row r="2" spans="1:22">
      <c r="A2" s="47"/>
      <c r="B2" s="47"/>
      <c r="C2" s="47"/>
      <c r="D2" s="48"/>
      <c r="E2" s="48"/>
      <c r="F2" s="48"/>
      <c r="G2" s="48"/>
      <c r="H2" s="48"/>
      <c r="I2" s="48"/>
      <c r="J2" s="48"/>
      <c r="K2" s="48"/>
      <c r="L2" s="48"/>
      <c r="M2" s="48"/>
      <c r="N2" s="48"/>
      <c r="O2" s="48"/>
      <c r="P2" s="48"/>
      <c r="Q2" s="48"/>
      <c r="R2" s="48"/>
    </row>
    <row r="3" spans="1:22" ht="60.65" customHeight="1">
      <c r="A3" s="132" t="s">
        <v>0</v>
      </c>
      <c r="B3" s="135" t="s">
        <v>7</v>
      </c>
      <c r="C3" s="135" t="s">
        <v>25</v>
      </c>
      <c r="D3" s="136" t="s">
        <v>211</v>
      </c>
      <c r="E3" s="132" t="s">
        <v>26</v>
      </c>
      <c r="F3" s="133" t="s">
        <v>27</v>
      </c>
      <c r="G3" s="133" t="s">
        <v>28</v>
      </c>
      <c r="H3" s="133" t="s">
        <v>29</v>
      </c>
      <c r="I3" s="135" t="s">
        <v>73</v>
      </c>
      <c r="J3" s="133" t="s">
        <v>212</v>
      </c>
      <c r="K3" s="137" t="s">
        <v>213</v>
      </c>
      <c r="L3" s="133" t="s">
        <v>209</v>
      </c>
      <c r="M3" s="137" t="s">
        <v>214</v>
      </c>
      <c r="N3" s="136" t="s">
        <v>18</v>
      </c>
      <c r="O3" s="137" t="s">
        <v>19</v>
      </c>
      <c r="P3" s="134" t="s">
        <v>20</v>
      </c>
      <c r="Q3" s="134" t="s">
        <v>21</v>
      </c>
      <c r="R3" s="138" t="s">
        <v>22</v>
      </c>
    </row>
    <row r="4" spans="1:22">
      <c r="A4" s="35">
        <v>1996</v>
      </c>
      <c r="B4" s="50">
        <v>244</v>
      </c>
      <c r="C4" s="51" t="s">
        <v>30</v>
      </c>
      <c r="D4" s="51">
        <v>84</v>
      </c>
      <c r="E4" s="51">
        <v>100</v>
      </c>
      <c r="F4" s="51" t="s">
        <v>30</v>
      </c>
      <c r="G4" s="51" t="s">
        <v>30</v>
      </c>
      <c r="H4" s="51" t="s">
        <v>30</v>
      </c>
      <c r="I4" s="51" t="s">
        <v>30</v>
      </c>
      <c r="J4" s="51" t="s">
        <v>30</v>
      </c>
      <c r="K4" s="51">
        <v>84</v>
      </c>
      <c r="L4" s="51" t="s">
        <v>30</v>
      </c>
      <c r="M4" s="51" t="s">
        <v>30</v>
      </c>
      <c r="N4" s="51" t="s">
        <v>30</v>
      </c>
      <c r="O4" s="51">
        <v>3</v>
      </c>
      <c r="P4" s="51">
        <v>9</v>
      </c>
      <c r="Q4" s="51" t="s">
        <v>30</v>
      </c>
      <c r="R4" s="51">
        <v>87</v>
      </c>
    </row>
    <row r="5" spans="1:22">
      <c r="A5" s="35">
        <v>1997</v>
      </c>
      <c r="B5" s="50">
        <v>224</v>
      </c>
      <c r="C5" s="51" t="s">
        <v>30</v>
      </c>
      <c r="D5" s="51">
        <v>74</v>
      </c>
      <c r="E5" s="51">
        <v>86</v>
      </c>
      <c r="F5" s="51" t="s">
        <v>30</v>
      </c>
      <c r="G5" s="51" t="s">
        <v>30</v>
      </c>
      <c r="H5" s="51" t="s">
        <v>30</v>
      </c>
      <c r="I5" s="51" t="s">
        <v>30</v>
      </c>
      <c r="J5" s="51" t="s">
        <v>30</v>
      </c>
      <c r="K5" s="51">
        <v>93</v>
      </c>
      <c r="L5" s="51" t="s">
        <v>30</v>
      </c>
      <c r="M5" s="51" t="s">
        <v>30</v>
      </c>
      <c r="N5" s="51" t="s">
        <v>30</v>
      </c>
      <c r="O5" s="51">
        <v>5</v>
      </c>
      <c r="P5" s="51">
        <v>2</v>
      </c>
      <c r="Q5" s="51" t="s">
        <v>30</v>
      </c>
      <c r="R5" s="51">
        <v>70</v>
      </c>
    </row>
    <row r="6" spans="1:22">
      <c r="A6" s="35">
        <v>1998</v>
      </c>
      <c r="B6" s="50">
        <v>249</v>
      </c>
      <c r="C6" s="51" t="s">
        <v>30</v>
      </c>
      <c r="D6" s="51">
        <v>121</v>
      </c>
      <c r="E6" s="51">
        <v>64</v>
      </c>
      <c r="F6" s="51" t="s">
        <v>30</v>
      </c>
      <c r="G6" s="51" t="s">
        <v>30</v>
      </c>
      <c r="H6" s="51" t="s">
        <v>30</v>
      </c>
      <c r="I6" s="51" t="s">
        <v>30</v>
      </c>
      <c r="J6" s="51" t="s">
        <v>30</v>
      </c>
      <c r="K6" s="51">
        <v>113</v>
      </c>
      <c r="L6" s="51" t="s">
        <v>30</v>
      </c>
      <c r="M6" s="51" t="s">
        <v>30</v>
      </c>
      <c r="N6" s="51" t="s">
        <v>30</v>
      </c>
      <c r="O6" s="51">
        <v>4</v>
      </c>
      <c r="P6" s="51">
        <v>3</v>
      </c>
      <c r="Q6" s="51" t="s">
        <v>30</v>
      </c>
      <c r="R6" s="51">
        <v>86</v>
      </c>
    </row>
    <row r="7" spans="1:22">
      <c r="A7" s="35">
        <v>1999</v>
      </c>
      <c r="B7" s="50">
        <v>291</v>
      </c>
      <c r="C7" s="51" t="s">
        <v>30</v>
      </c>
      <c r="D7" s="51">
        <v>167</v>
      </c>
      <c r="E7" s="51">
        <v>63</v>
      </c>
      <c r="F7" s="51" t="s">
        <v>30</v>
      </c>
      <c r="G7" s="51" t="s">
        <v>30</v>
      </c>
      <c r="H7" s="51" t="s">
        <v>30</v>
      </c>
      <c r="I7" s="51" t="s">
        <v>30</v>
      </c>
      <c r="J7" s="51" t="s">
        <v>30</v>
      </c>
      <c r="K7" s="51">
        <v>142</v>
      </c>
      <c r="L7" s="51" t="s">
        <v>30</v>
      </c>
      <c r="M7" s="51" t="s">
        <v>30</v>
      </c>
      <c r="N7" s="51" t="s">
        <v>30</v>
      </c>
      <c r="O7" s="51">
        <v>12</v>
      </c>
      <c r="P7" s="51">
        <v>8</v>
      </c>
      <c r="Q7" s="51" t="s">
        <v>30</v>
      </c>
      <c r="R7" s="51">
        <v>89</v>
      </c>
    </row>
    <row r="8" spans="1:22">
      <c r="A8" s="35">
        <v>2000</v>
      </c>
      <c r="B8" s="50">
        <v>292</v>
      </c>
      <c r="C8" s="51">
        <v>263</v>
      </c>
      <c r="D8" s="51">
        <v>196</v>
      </c>
      <c r="E8" s="51">
        <v>55</v>
      </c>
      <c r="F8" s="51">
        <v>0</v>
      </c>
      <c r="G8" s="51">
        <v>17</v>
      </c>
      <c r="H8" s="51">
        <v>32</v>
      </c>
      <c r="I8" s="51">
        <v>164</v>
      </c>
      <c r="J8" s="51">
        <v>164</v>
      </c>
      <c r="K8" s="51">
        <v>146</v>
      </c>
      <c r="L8" s="51">
        <v>0</v>
      </c>
      <c r="M8" s="51">
        <v>0</v>
      </c>
      <c r="N8" s="51">
        <v>0</v>
      </c>
      <c r="O8" s="51">
        <v>4</v>
      </c>
      <c r="P8" s="51">
        <v>12</v>
      </c>
      <c r="Q8" s="51">
        <v>3</v>
      </c>
      <c r="R8" s="51">
        <v>123</v>
      </c>
    </row>
    <row r="9" spans="1:22">
      <c r="A9" s="35">
        <v>2001</v>
      </c>
      <c r="B9" s="50">
        <v>332</v>
      </c>
      <c r="C9" s="51">
        <v>301</v>
      </c>
      <c r="D9" s="51">
        <v>216</v>
      </c>
      <c r="E9" s="51">
        <v>69</v>
      </c>
      <c r="F9" s="51">
        <v>0</v>
      </c>
      <c r="G9" s="51">
        <v>9</v>
      </c>
      <c r="H9" s="51">
        <v>51</v>
      </c>
      <c r="I9" s="51">
        <v>182</v>
      </c>
      <c r="J9" s="51">
        <v>182</v>
      </c>
      <c r="K9" s="51">
        <v>156</v>
      </c>
      <c r="L9" s="51">
        <v>0</v>
      </c>
      <c r="M9" s="51">
        <v>0</v>
      </c>
      <c r="N9" s="51">
        <v>0</v>
      </c>
      <c r="O9" s="51">
        <v>19</v>
      </c>
      <c r="P9" s="51">
        <v>21</v>
      </c>
      <c r="Q9" s="51">
        <v>5</v>
      </c>
      <c r="R9" s="51">
        <v>140</v>
      </c>
    </row>
    <row r="10" spans="1:22">
      <c r="A10" s="35">
        <v>2002</v>
      </c>
      <c r="B10" s="50">
        <v>382</v>
      </c>
      <c r="C10" s="51">
        <v>339</v>
      </c>
      <c r="D10" s="51">
        <v>248</v>
      </c>
      <c r="E10" s="51">
        <v>98</v>
      </c>
      <c r="F10" s="51">
        <v>0</v>
      </c>
      <c r="G10" s="51">
        <v>11</v>
      </c>
      <c r="H10" s="51">
        <v>55</v>
      </c>
      <c r="I10" s="51">
        <v>245</v>
      </c>
      <c r="J10" s="51">
        <v>245</v>
      </c>
      <c r="K10" s="51">
        <v>214</v>
      </c>
      <c r="L10" s="51">
        <v>0</v>
      </c>
      <c r="M10" s="51">
        <v>0</v>
      </c>
      <c r="N10" s="51">
        <v>0</v>
      </c>
      <c r="O10" s="51">
        <v>31</v>
      </c>
      <c r="P10" s="51">
        <v>20</v>
      </c>
      <c r="Q10" s="51">
        <v>13</v>
      </c>
      <c r="R10" s="51">
        <v>156</v>
      </c>
    </row>
    <row r="11" spans="1:22">
      <c r="A11" s="35">
        <v>2003</v>
      </c>
      <c r="B11" s="50">
        <v>317</v>
      </c>
      <c r="C11" s="51">
        <v>285</v>
      </c>
      <c r="D11" s="51">
        <v>175</v>
      </c>
      <c r="E11" s="51">
        <v>87</v>
      </c>
      <c r="F11" s="51">
        <v>0</v>
      </c>
      <c r="G11" s="51">
        <v>18</v>
      </c>
      <c r="H11" s="51">
        <v>51</v>
      </c>
      <c r="I11" s="51">
        <v>186</v>
      </c>
      <c r="J11" s="51">
        <v>186</v>
      </c>
      <c r="K11" s="51">
        <v>153</v>
      </c>
      <c r="L11" s="51">
        <v>0</v>
      </c>
      <c r="M11" s="51">
        <v>0</v>
      </c>
      <c r="N11" s="51">
        <v>0</v>
      </c>
      <c r="O11" s="51">
        <v>29</v>
      </c>
      <c r="P11" s="51">
        <v>15</v>
      </c>
      <c r="Q11" s="51">
        <v>10</v>
      </c>
      <c r="R11" s="51">
        <v>129</v>
      </c>
    </row>
    <row r="12" spans="1:22">
      <c r="A12" s="35">
        <v>2004</v>
      </c>
      <c r="B12" s="50">
        <v>356</v>
      </c>
      <c r="C12" s="51">
        <v>324</v>
      </c>
      <c r="D12" s="51">
        <v>225</v>
      </c>
      <c r="E12" s="51">
        <v>80</v>
      </c>
      <c r="F12" s="51">
        <v>0</v>
      </c>
      <c r="G12" s="51">
        <v>25</v>
      </c>
      <c r="H12" s="51">
        <v>41</v>
      </c>
      <c r="I12" s="51">
        <v>140</v>
      </c>
      <c r="J12" s="51">
        <v>140</v>
      </c>
      <c r="K12" s="51">
        <v>113</v>
      </c>
      <c r="L12" s="51">
        <v>0</v>
      </c>
      <c r="M12" s="51">
        <v>0</v>
      </c>
      <c r="N12" s="51">
        <v>0</v>
      </c>
      <c r="O12" s="51">
        <v>38</v>
      </c>
      <c r="P12" s="51">
        <v>17</v>
      </c>
      <c r="Q12" s="51">
        <v>10</v>
      </c>
      <c r="R12" s="51">
        <v>116</v>
      </c>
    </row>
    <row r="13" spans="1:22">
      <c r="A13" s="35">
        <v>2005</v>
      </c>
      <c r="B13" s="50">
        <v>336</v>
      </c>
      <c r="C13" s="51">
        <v>288</v>
      </c>
      <c r="D13" s="51">
        <v>194</v>
      </c>
      <c r="E13" s="51">
        <v>71</v>
      </c>
      <c r="F13" s="51">
        <v>0</v>
      </c>
      <c r="G13" s="51">
        <v>12</v>
      </c>
      <c r="H13" s="51">
        <v>49</v>
      </c>
      <c r="I13" s="51">
        <v>110</v>
      </c>
      <c r="J13" s="51">
        <v>110</v>
      </c>
      <c r="K13" s="51">
        <v>90</v>
      </c>
      <c r="L13" s="51">
        <v>0</v>
      </c>
      <c r="M13" s="51">
        <v>0</v>
      </c>
      <c r="N13" s="51">
        <v>0</v>
      </c>
      <c r="O13" s="51">
        <v>44</v>
      </c>
      <c r="P13" s="51">
        <v>10</v>
      </c>
      <c r="Q13" s="51">
        <v>11</v>
      </c>
      <c r="R13" s="51">
        <v>114</v>
      </c>
    </row>
    <row r="14" spans="1:22">
      <c r="A14" s="35">
        <v>2006</v>
      </c>
      <c r="B14" s="50">
        <v>421</v>
      </c>
      <c r="C14" s="51">
        <v>366</v>
      </c>
      <c r="D14" s="51">
        <v>260</v>
      </c>
      <c r="E14" s="51">
        <v>96</v>
      </c>
      <c r="F14" s="51">
        <v>0</v>
      </c>
      <c r="G14" s="51">
        <v>25</v>
      </c>
      <c r="H14" s="51">
        <v>42</v>
      </c>
      <c r="I14" s="51">
        <v>94</v>
      </c>
      <c r="J14" s="51">
        <v>94</v>
      </c>
      <c r="K14" s="51">
        <v>78</v>
      </c>
      <c r="L14" s="51">
        <v>0</v>
      </c>
      <c r="M14" s="51">
        <v>0</v>
      </c>
      <c r="N14" s="51">
        <v>0</v>
      </c>
      <c r="O14" s="51">
        <v>33</v>
      </c>
      <c r="P14" s="51">
        <v>12</v>
      </c>
      <c r="Q14" s="51">
        <v>11</v>
      </c>
      <c r="R14" s="51">
        <v>131</v>
      </c>
    </row>
    <row r="15" spans="1:22" ht="16" thickBot="1">
      <c r="A15" s="35">
        <v>2007</v>
      </c>
      <c r="B15" s="50">
        <v>455</v>
      </c>
      <c r="C15" s="52">
        <v>409</v>
      </c>
      <c r="D15" s="52">
        <v>289</v>
      </c>
      <c r="E15" s="52">
        <v>114</v>
      </c>
      <c r="F15" s="52">
        <v>2</v>
      </c>
      <c r="G15" s="52">
        <v>15</v>
      </c>
      <c r="H15" s="52">
        <v>50</v>
      </c>
      <c r="I15" s="52">
        <v>109</v>
      </c>
      <c r="J15" s="52">
        <v>109</v>
      </c>
      <c r="K15" s="52">
        <v>79</v>
      </c>
      <c r="L15" s="52">
        <v>0</v>
      </c>
      <c r="M15" s="52">
        <v>0</v>
      </c>
      <c r="N15" s="52">
        <v>0</v>
      </c>
      <c r="O15" s="52">
        <v>47</v>
      </c>
      <c r="P15" s="52">
        <v>11</v>
      </c>
      <c r="Q15" s="52">
        <v>11</v>
      </c>
      <c r="R15" s="52">
        <v>157</v>
      </c>
    </row>
    <row r="16" spans="1:22">
      <c r="A16" s="35">
        <v>2008</v>
      </c>
      <c r="B16" s="50">
        <v>574</v>
      </c>
      <c r="C16" s="51">
        <v>507</v>
      </c>
      <c r="D16" s="51">
        <v>324</v>
      </c>
      <c r="E16" s="51">
        <v>169</v>
      </c>
      <c r="F16" s="51">
        <v>0</v>
      </c>
      <c r="G16" s="51">
        <v>24</v>
      </c>
      <c r="H16" s="51">
        <v>67</v>
      </c>
      <c r="I16" s="51">
        <v>149</v>
      </c>
      <c r="J16" s="51">
        <v>148</v>
      </c>
      <c r="K16" s="51">
        <v>115</v>
      </c>
      <c r="L16" s="51">
        <v>1</v>
      </c>
      <c r="M16" s="51">
        <v>0</v>
      </c>
      <c r="N16" s="51">
        <v>2</v>
      </c>
      <c r="O16" s="51">
        <v>36</v>
      </c>
      <c r="P16" s="51">
        <v>5</v>
      </c>
      <c r="Q16" s="51">
        <v>11</v>
      </c>
      <c r="R16" s="51">
        <v>167</v>
      </c>
      <c r="U16" s="43"/>
    </row>
    <row r="17" spans="1:22">
      <c r="A17" s="35">
        <v>2009</v>
      </c>
      <c r="B17" s="50">
        <v>545</v>
      </c>
      <c r="C17" s="51">
        <v>498</v>
      </c>
      <c r="D17" s="51">
        <v>322</v>
      </c>
      <c r="E17" s="51">
        <v>173</v>
      </c>
      <c r="F17" s="51">
        <v>2</v>
      </c>
      <c r="G17" s="51">
        <v>33</v>
      </c>
      <c r="H17" s="51">
        <v>64</v>
      </c>
      <c r="I17" s="51">
        <v>154</v>
      </c>
      <c r="J17" s="51">
        <v>154</v>
      </c>
      <c r="K17" s="51">
        <v>116</v>
      </c>
      <c r="L17" s="51">
        <v>1</v>
      </c>
      <c r="M17" s="51">
        <v>0</v>
      </c>
      <c r="N17" s="51">
        <v>2</v>
      </c>
      <c r="O17" s="51">
        <v>32</v>
      </c>
      <c r="P17" s="51">
        <v>2</v>
      </c>
      <c r="Q17" s="51">
        <v>6</v>
      </c>
      <c r="R17" s="51">
        <v>165</v>
      </c>
    </row>
    <row r="18" spans="1:22">
      <c r="A18" s="35">
        <v>2010</v>
      </c>
      <c r="B18" s="50">
        <v>485</v>
      </c>
      <c r="C18" s="51">
        <v>442</v>
      </c>
      <c r="D18" s="51">
        <v>254</v>
      </c>
      <c r="E18" s="51">
        <v>174</v>
      </c>
      <c r="F18" s="51">
        <v>4</v>
      </c>
      <c r="G18" s="51">
        <v>11</v>
      </c>
      <c r="H18" s="51">
        <v>58</v>
      </c>
      <c r="I18" s="51">
        <v>122</v>
      </c>
      <c r="J18" s="51">
        <v>122</v>
      </c>
      <c r="K18" s="51">
        <v>93</v>
      </c>
      <c r="L18" s="51">
        <v>0</v>
      </c>
      <c r="M18" s="51">
        <v>0</v>
      </c>
      <c r="N18" s="51">
        <v>3</v>
      </c>
      <c r="O18" s="51">
        <v>33</v>
      </c>
      <c r="P18" s="51">
        <v>0</v>
      </c>
      <c r="Q18" s="51">
        <v>3</v>
      </c>
      <c r="R18" s="51">
        <v>127</v>
      </c>
    </row>
    <row r="19" spans="1:22">
      <c r="A19" s="35">
        <v>2011</v>
      </c>
      <c r="B19" s="50">
        <v>584</v>
      </c>
      <c r="C19" s="51">
        <v>524</v>
      </c>
      <c r="D19" s="51">
        <v>206</v>
      </c>
      <c r="E19" s="51">
        <v>275</v>
      </c>
      <c r="F19" s="51">
        <v>10</v>
      </c>
      <c r="G19" s="51">
        <v>32</v>
      </c>
      <c r="H19" s="51">
        <v>85</v>
      </c>
      <c r="I19" s="51">
        <v>185</v>
      </c>
      <c r="J19" s="51">
        <v>172</v>
      </c>
      <c r="K19" s="51">
        <v>123</v>
      </c>
      <c r="L19" s="51">
        <v>14</v>
      </c>
      <c r="M19" s="51">
        <v>0</v>
      </c>
      <c r="N19" s="51">
        <v>8</v>
      </c>
      <c r="O19" s="51">
        <v>36</v>
      </c>
      <c r="P19" s="51">
        <v>8</v>
      </c>
      <c r="Q19" s="51">
        <v>24</v>
      </c>
      <c r="R19" s="51">
        <v>129</v>
      </c>
    </row>
    <row r="20" spans="1:22">
      <c r="A20" s="35">
        <v>2012</v>
      </c>
      <c r="B20" s="50">
        <v>581</v>
      </c>
      <c r="C20" s="51">
        <v>499</v>
      </c>
      <c r="D20" s="51">
        <v>221</v>
      </c>
      <c r="E20" s="51">
        <v>237</v>
      </c>
      <c r="F20" s="51">
        <v>8</v>
      </c>
      <c r="G20" s="51">
        <v>33</v>
      </c>
      <c r="H20" s="51">
        <v>84</v>
      </c>
      <c r="I20" s="51">
        <v>196</v>
      </c>
      <c r="J20" s="51">
        <v>179</v>
      </c>
      <c r="K20" s="51">
        <v>160</v>
      </c>
      <c r="L20" s="51">
        <v>20</v>
      </c>
      <c r="M20" s="51">
        <v>1</v>
      </c>
      <c r="N20" s="51">
        <v>25</v>
      </c>
      <c r="O20" s="51">
        <v>31</v>
      </c>
      <c r="P20" s="51">
        <v>9</v>
      </c>
      <c r="Q20" s="51">
        <v>18</v>
      </c>
      <c r="R20" s="51">
        <v>111</v>
      </c>
    </row>
    <row r="21" spans="1:22">
      <c r="A21" s="35">
        <v>2013</v>
      </c>
      <c r="B21" s="50">
        <v>527</v>
      </c>
      <c r="C21" s="51">
        <v>461</v>
      </c>
      <c r="D21" s="51">
        <v>221</v>
      </c>
      <c r="E21" s="51">
        <v>216</v>
      </c>
      <c r="F21" s="51">
        <v>11</v>
      </c>
      <c r="G21" s="51">
        <v>33</v>
      </c>
      <c r="H21" s="51">
        <v>81</v>
      </c>
      <c r="I21" s="51">
        <v>149</v>
      </c>
      <c r="J21" s="51">
        <v>126</v>
      </c>
      <c r="K21" s="51">
        <v>106</v>
      </c>
      <c r="L21" s="51">
        <v>40</v>
      </c>
      <c r="M21" s="51">
        <v>8</v>
      </c>
      <c r="N21" s="51">
        <v>56</v>
      </c>
      <c r="O21" s="51">
        <v>45</v>
      </c>
      <c r="P21" s="51">
        <v>17</v>
      </c>
      <c r="Q21" s="51">
        <v>27</v>
      </c>
      <c r="R21" s="51">
        <v>103</v>
      </c>
    </row>
    <row r="22" spans="1:22">
      <c r="A22" s="35">
        <v>2014</v>
      </c>
      <c r="B22" s="50">
        <v>614</v>
      </c>
      <c r="C22" s="51">
        <v>536</v>
      </c>
      <c r="D22" s="51">
        <v>309</v>
      </c>
      <c r="E22" s="51">
        <v>214</v>
      </c>
      <c r="F22" s="51">
        <v>29</v>
      </c>
      <c r="G22" s="51">
        <v>38</v>
      </c>
      <c r="H22" s="51">
        <v>69</v>
      </c>
      <c r="I22" s="51">
        <v>121</v>
      </c>
      <c r="J22" s="51">
        <v>92</v>
      </c>
      <c r="K22" s="51">
        <v>84</v>
      </c>
      <c r="L22" s="51">
        <v>41</v>
      </c>
      <c r="M22" s="51">
        <v>34</v>
      </c>
      <c r="N22" s="51">
        <v>86</v>
      </c>
      <c r="O22" s="51">
        <v>45</v>
      </c>
      <c r="P22" s="51">
        <v>14</v>
      </c>
      <c r="Q22" s="51">
        <v>22</v>
      </c>
      <c r="R22" s="51">
        <v>106</v>
      </c>
      <c r="S22" s="53"/>
      <c r="T22" s="53"/>
      <c r="U22" s="53"/>
      <c r="V22" s="53"/>
    </row>
    <row r="23" spans="1:22">
      <c r="A23" s="35">
        <v>2015</v>
      </c>
      <c r="B23" s="50">
        <v>706</v>
      </c>
      <c r="C23" s="51">
        <v>606</v>
      </c>
      <c r="D23" s="51">
        <v>345</v>
      </c>
      <c r="E23" s="51">
        <v>251</v>
      </c>
      <c r="F23" s="51">
        <v>25</v>
      </c>
      <c r="G23" s="51">
        <v>31</v>
      </c>
      <c r="H23" s="51">
        <v>94</v>
      </c>
      <c r="I23" s="51">
        <v>191</v>
      </c>
      <c r="J23" s="51">
        <v>143</v>
      </c>
      <c r="K23" s="51">
        <v>121</v>
      </c>
      <c r="L23" s="51">
        <v>58</v>
      </c>
      <c r="M23" s="51">
        <v>43</v>
      </c>
      <c r="N23" s="51">
        <v>131</v>
      </c>
      <c r="O23" s="51">
        <v>93</v>
      </c>
      <c r="P23" s="51">
        <v>15</v>
      </c>
      <c r="Q23" s="51">
        <v>17</v>
      </c>
      <c r="R23" s="51">
        <v>107</v>
      </c>
    </row>
    <row r="24" spans="1:22">
      <c r="A24" s="35">
        <v>2016</v>
      </c>
      <c r="B24" s="50">
        <v>868</v>
      </c>
      <c r="C24" s="51">
        <v>766</v>
      </c>
      <c r="D24" s="51">
        <v>473</v>
      </c>
      <c r="E24" s="51">
        <v>362</v>
      </c>
      <c r="F24" s="51">
        <v>39</v>
      </c>
      <c r="G24" s="51">
        <v>43</v>
      </c>
      <c r="H24" s="51">
        <v>114</v>
      </c>
      <c r="I24" s="51">
        <v>426</v>
      </c>
      <c r="J24" s="51">
        <v>173</v>
      </c>
      <c r="K24" s="51">
        <v>154</v>
      </c>
      <c r="L24" s="51">
        <v>303</v>
      </c>
      <c r="M24" s="51">
        <v>223</v>
      </c>
      <c r="N24" s="51">
        <v>208</v>
      </c>
      <c r="O24" s="51">
        <v>123</v>
      </c>
      <c r="P24" s="51">
        <v>28</v>
      </c>
      <c r="Q24" s="51">
        <v>25</v>
      </c>
      <c r="R24" s="51">
        <v>112</v>
      </c>
    </row>
    <row r="25" spans="1:22">
      <c r="A25" s="35">
        <v>2017</v>
      </c>
      <c r="B25" s="50">
        <v>934</v>
      </c>
      <c r="C25" s="51">
        <v>815</v>
      </c>
      <c r="D25" s="51">
        <v>470</v>
      </c>
      <c r="E25" s="51">
        <v>439</v>
      </c>
      <c r="F25" s="51">
        <v>36</v>
      </c>
      <c r="G25" s="51">
        <v>27</v>
      </c>
      <c r="H25" s="51">
        <v>97</v>
      </c>
      <c r="I25" s="51">
        <v>552</v>
      </c>
      <c r="J25" s="51">
        <v>234</v>
      </c>
      <c r="K25" s="51">
        <v>205</v>
      </c>
      <c r="L25" s="51">
        <v>423</v>
      </c>
      <c r="M25" s="51">
        <v>299</v>
      </c>
      <c r="N25" s="51">
        <v>242</v>
      </c>
      <c r="O25" s="51">
        <v>176</v>
      </c>
      <c r="P25" s="51">
        <v>27</v>
      </c>
      <c r="Q25" s="51">
        <v>32</v>
      </c>
      <c r="R25" s="51">
        <v>90</v>
      </c>
    </row>
    <row r="26" spans="1:22">
      <c r="A26" s="35">
        <v>2018</v>
      </c>
      <c r="B26" s="50">
        <v>1187</v>
      </c>
      <c r="C26" s="50">
        <v>1021</v>
      </c>
      <c r="D26" s="51">
        <v>537</v>
      </c>
      <c r="E26" s="51">
        <v>560</v>
      </c>
      <c r="F26" s="51">
        <v>89</v>
      </c>
      <c r="G26" s="51">
        <v>57</v>
      </c>
      <c r="H26" s="51">
        <v>133</v>
      </c>
      <c r="I26" s="51">
        <v>792</v>
      </c>
      <c r="J26" s="51">
        <v>238</v>
      </c>
      <c r="K26" s="51">
        <v>211</v>
      </c>
      <c r="L26" s="51">
        <v>675</v>
      </c>
      <c r="M26" s="51">
        <v>548</v>
      </c>
      <c r="N26" s="51">
        <v>367</v>
      </c>
      <c r="O26" s="51">
        <v>273</v>
      </c>
      <c r="P26" s="51">
        <v>35</v>
      </c>
      <c r="Q26" s="51">
        <v>46</v>
      </c>
      <c r="R26" s="51">
        <v>156</v>
      </c>
    </row>
    <row r="27" spans="1:22">
      <c r="A27" s="35">
        <v>2019</v>
      </c>
      <c r="B27" s="50">
        <v>1280</v>
      </c>
      <c r="C27" s="50">
        <v>1106</v>
      </c>
      <c r="D27" s="51">
        <v>651</v>
      </c>
      <c r="E27" s="51">
        <v>567</v>
      </c>
      <c r="F27" s="51">
        <v>82</v>
      </c>
      <c r="G27" s="51">
        <v>57</v>
      </c>
      <c r="H27" s="51">
        <v>118</v>
      </c>
      <c r="I27" s="51">
        <v>902</v>
      </c>
      <c r="J27" s="51">
        <v>204</v>
      </c>
      <c r="K27" s="51">
        <v>188</v>
      </c>
      <c r="L27" s="51">
        <v>823</v>
      </c>
      <c r="M27" s="51">
        <v>754</v>
      </c>
      <c r="N27" s="51">
        <v>443</v>
      </c>
      <c r="O27" s="51">
        <v>372</v>
      </c>
      <c r="P27" s="51">
        <v>25</v>
      </c>
      <c r="Q27" s="51">
        <v>52</v>
      </c>
      <c r="R27" s="51">
        <v>140</v>
      </c>
    </row>
    <row r="28" spans="1:22">
      <c r="A28" s="35">
        <v>2020</v>
      </c>
      <c r="B28" s="50">
        <v>1339</v>
      </c>
      <c r="C28" s="50">
        <v>1192</v>
      </c>
      <c r="D28" s="51">
        <v>605</v>
      </c>
      <c r="E28" s="51">
        <v>708</v>
      </c>
      <c r="F28" s="51">
        <v>97</v>
      </c>
      <c r="G28" s="51">
        <v>51</v>
      </c>
      <c r="H28" s="51">
        <v>151</v>
      </c>
      <c r="I28" s="51">
        <v>974</v>
      </c>
      <c r="J28" s="51">
        <v>210</v>
      </c>
      <c r="K28" s="51">
        <v>194</v>
      </c>
      <c r="L28" s="51">
        <v>879</v>
      </c>
      <c r="M28" s="51">
        <v>806</v>
      </c>
      <c r="N28" s="51">
        <v>502</v>
      </c>
      <c r="O28" s="51">
        <v>459</v>
      </c>
      <c r="P28" s="51">
        <v>40</v>
      </c>
      <c r="Q28" s="51">
        <v>60</v>
      </c>
      <c r="R28" s="51">
        <v>173</v>
      </c>
    </row>
    <row r="29" spans="1:22">
      <c r="A29" s="35">
        <v>2021</v>
      </c>
      <c r="B29" s="50">
        <v>1330</v>
      </c>
      <c r="C29" s="50">
        <v>1119</v>
      </c>
      <c r="D29" s="51">
        <v>480</v>
      </c>
      <c r="E29" s="51">
        <v>635</v>
      </c>
      <c r="F29" s="50">
        <v>128</v>
      </c>
      <c r="G29" s="51">
        <v>59</v>
      </c>
      <c r="H29" s="51">
        <v>136</v>
      </c>
      <c r="I29" s="51">
        <v>918</v>
      </c>
      <c r="J29" s="51">
        <v>214</v>
      </c>
      <c r="K29" s="51">
        <v>187</v>
      </c>
      <c r="L29" s="51">
        <v>842</v>
      </c>
      <c r="M29" s="51">
        <v>772</v>
      </c>
      <c r="N29" s="51">
        <v>473</v>
      </c>
      <c r="O29" s="51">
        <v>403</v>
      </c>
      <c r="P29" s="51">
        <v>20</v>
      </c>
      <c r="Q29" s="51">
        <v>42</v>
      </c>
      <c r="R29" s="51">
        <v>155</v>
      </c>
    </row>
    <row r="30" spans="1:22">
      <c r="A30" s="35">
        <v>2022</v>
      </c>
      <c r="B30" s="50">
        <v>1051</v>
      </c>
      <c r="C30" s="50">
        <v>867</v>
      </c>
      <c r="D30" s="51">
        <v>419</v>
      </c>
      <c r="E30" s="51">
        <v>474</v>
      </c>
      <c r="F30" s="50">
        <v>67</v>
      </c>
      <c r="G30" s="51">
        <v>53</v>
      </c>
      <c r="H30" s="51">
        <v>96</v>
      </c>
      <c r="I30" s="51">
        <v>601</v>
      </c>
      <c r="J30" s="51">
        <v>190</v>
      </c>
      <c r="K30" s="51">
        <v>161</v>
      </c>
      <c r="L30" s="51">
        <v>505</v>
      </c>
      <c r="M30" s="51">
        <v>382</v>
      </c>
      <c r="N30" s="51">
        <v>367</v>
      </c>
      <c r="O30" s="51">
        <v>371</v>
      </c>
      <c r="P30" s="51">
        <v>22</v>
      </c>
      <c r="Q30" s="51">
        <v>28</v>
      </c>
      <c r="R30" s="51">
        <v>117</v>
      </c>
      <c r="U30" s="43"/>
    </row>
    <row r="31" spans="1:22">
      <c r="A31" s="54"/>
      <c r="B31" s="54"/>
      <c r="C31" s="54"/>
      <c r="D31" s="54"/>
      <c r="E31" s="54"/>
      <c r="F31" s="54"/>
      <c r="G31" s="54"/>
      <c r="H31" s="54"/>
      <c r="I31" s="54"/>
      <c r="J31" s="54"/>
      <c r="K31" s="54"/>
      <c r="L31" s="54"/>
      <c r="M31" s="54"/>
      <c r="N31" s="54"/>
      <c r="O31" s="54"/>
      <c r="P31" s="54"/>
      <c r="Q31" s="54"/>
      <c r="R31" s="54"/>
    </row>
    <row r="32" spans="1:22">
      <c r="A32" s="55"/>
      <c r="B32" s="56"/>
      <c r="C32" s="57"/>
      <c r="D32" s="57"/>
      <c r="E32" s="57"/>
      <c r="F32" s="57"/>
      <c r="G32" s="57"/>
      <c r="H32" s="57"/>
      <c r="I32" s="56"/>
      <c r="J32" s="57"/>
      <c r="K32" s="57"/>
      <c r="L32" s="57"/>
      <c r="M32" s="57"/>
      <c r="N32" s="56"/>
      <c r="O32" s="56"/>
      <c r="P32" s="57"/>
      <c r="Q32" s="57"/>
      <c r="R32" s="57"/>
    </row>
    <row r="33" spans="1:18">
      <c r="A33" s="58" t="s">
        <v>3</v>
      </c>
      <c r="B33" s="55"/>
      <c r="C33" s="56"/>
      <c r="D33" s="55"/>
      <c r="E33" s="55"/>
      <c r="F33" s="43"/>
      <c r="G33" s="55"/>
      <c r="H33" s="55"/>
      <c r="I33" s="56"/>
      <c r="J33" s="55"/>
      <c r="K33" s="55"/>
      <c r="L33" s="55"/>
      <c r="M33" s="55"/>
      <c r="N33" s="55"/>
      <c r="O33" s="55"/>
      <c r="P33" s="55"/>
      <c r="Q33" s="55"/>
      <c r="R33" s="55"/>
    </row>
    <row r="34" spans="1:18">
      <c r="A34" s="183" t="s">
        <v>31</v>
      </c>
      <c r="B34" s="184"/>
      <c r="C34" s="184"/>
      <c r="D34" s="184"/>
      <c r="E34" s="184"/>
      <c r="F34" s="184"/>
      <c r="G34" s="184"/>
      <c r="H34" s="184"/>
      <c r="I34" s="184"/>
      <c r="J34" s="184"/>
      <c r="K34" s="184"/>
      <c r="L34" s="184"/>
      <c r="M34" s="184"/>
      <c r="N34" s="60"/>
      <c r="O34" s="60"/>
      <c r="P34" s="60"/>
      <c r="Q34" s="60"/>
      <c r="R34" s="60"/>
    </row>
    <row r="35" spans="1:18">
      <c r="A35" s="184"/>
      <c r="B35" s="184"/>
      <c r="C35" s="184"/>
      <c r="D35" s="184"/>
      <c r="E35" s="184"/>
      <c r="F35" s="184"/>
      <c r="G35" s="184"/>
      <c r="H35" s="184"/>
      <c r="I35" s="184"/>
      <c r="J35" s="184"/>
      <c r="K35" s="184"/>
      <c r="L35" s="184"/>
      <c r="M35" s="184"/>
      <c r="N35" s="60"/>
      <c r="O35" s="60"/>
      <c r="P35" s="60"/>
      <c r="Q35" s="60"/>
      <c r="R35" s="60"/>
    </row>
    <row r="36" spans="1:18" s="64" customFormat="1" ht="11.5">
      <c r="A36" s="61" t="s">
        <v>32</v>
      </c>
      <c r="B36" s="62"/>
      <c r="C36" s="62"/>
      <c r="D36" s="62"/>
      <c r="E36" s="62"/>
      <c r="F36" s="62"/>
      <c r="G36" s="62"/>
      <c r="H36" s="62"/>
      <c r="I36" s="62"/>
      <c r="J36" s="62"/>
      <c r="K36" s="62"/>
      <c r="L36" s="62"/>
      <c r="M36" s="62"/>
      <c r="N36" s="63"/>
      <c r="O36" s="63"/>
      <c r="P36" s="63"/>
      <c r="Q36" s="63"/>
      <c r="R36" s="63"/>
    </row>
    <row r="37" spans="1:18" s="64" customFormat="1" ht="11.5">
      <c r="A37" s="65" t="s">
        <v>33</v>
      </c>
      <c r="B37" s="62"/>
      <c r="C37" s="62"/>
      <c r="D37" s="62"/>
      <c r="E37" s="62"/>
      <c r="F37" s="62"/>
      <c r="G37" s="62"/>
      <c r="H37" s="62"/>
      <c r="I37" s="62"/>
      <c r="J37" s="62"/>
      <c r="K37" s="62"/>
      <c r="L37" s="62"/>
      <c r="M37" s="62"/>
      <c r="N37" s="63"/>
      <c r="O37" s="63"/>
      <c r="P37" s="63"/>
      <c r="Q37" s="63"/>
      <c r="R37" s="63"/>
    </row>
    <row r="38" spans="1:18" s="64" customFormat="1" ht="11.5">
      <c r="A38" s="61" t="s">
        <v>34</v>
      </c>
      <c r="B38" s="59"/>
      <c r="C38" s="59"/>
      <c r="D38" s="59"/>
      <c r="E38" s="59"/>
      <c r="F38" s="59"/>
      <c r="G38" s="59"/>
      <c r="H38" s="59"/>
      <c r="I38" s="59"/>
      <c r="J38" s="59"/>
      <c r="K38" s="59"/>
      <c r="L38" s="59"/>
      <c r="M38" s="59"/>
      <c r="N38" s="60"/>
      <c r="O38" s="60"/>
      <c r="P38" s="60"/>
      <c r="Q38" s="60"/>
      <c r="R38" s="60"/>
    </row>
    <row r="39" spans="1:18" s="64" customFormat="1" ht="11.5">
      <c r="A39" s="65" t="s">
        <v>35</v>
      </c>
      <c r="B39" s="66"/>
      <c r="C39" s="66"/>
      <c r="D39" s="66"/>
      <c r="E39" s="66"/>
      <c r="F39" s="66"/>
      <c r="G39" s="66"/>
      <c r="H39" s="66"/>
      <c r="I39" s="66"/>
      <c r="J39" s="66"/>
      <c r="K39" s="66"/>
      <c r="L39" s="66"/>
      <c r="M39" s="66"/>
      <c r="N39" s="67"/>
      <c r="O39" s="67"/>
      <c r="P39" s="67"/>
      <c r="Q39" s="67"/>
      <c r="R39" s="67"/>
    </row>
    <row r="40" spans="1:18" s="64" customFormat="1" ht="11.5">
      <c r="A40" s="185" t="s">
        <v>36</v>
      </c>
      <c r="B40" s="185"/>
      <c r="C40" s="185"/>
      <c r="D40" s="185"/>
      <c r="E40" s="185"/>
      <c r="F40" s="185"/>
      <c r="G40" s="185"/>
      <c r="H40" s="185"/>
      <c r="I40" s="185"/>
      <c r="J40" s="185"/>
      <c r="K40" s="185"/>
      <c r="L40" s="185"/>
      <c r="M40" s="185"/>
      <c r="N40" s="69"/>
      <c r="O40" s="69"/>
      <c r="P40" s="69"/>
      <c r="Q40" s="69"/>
      <c r="R40" s="69"/>
    </row>
    <row r="41" spans="1:18" s="64" customFormat="1" ht="11.5">
      <c r="A41" s="186" t="s">
        <v>37</v>
      </c>
      <c r="B41" s="185"/>
      <c r="C41" s="185"/>
      <c r="D41" s="185"/>
      <c r="E41" s="185"/>
      <c r="F41" s="185"/>
      <c r="G41" s="185"/>
      <c r="H41" s="185"/>
      <c r="I41" s="185"/>
      <c r="J41" s="185"/>
      <c r="K41" s="185"/>
      <c r="L41" s="185"/>
      <c r="M41" s="185"/>
      <c r="N41" s="69"/>
      <c r="O41" s="69"/>
      <c r="P41" s="69"/>
      <c r="Q41" s="69"/>
      <c r="R41" s="69"/>
    </row>
    <row r="42" spans="1:18" s="64" customFormat="1" ht="11.5">
      <c r="A42" s="70" t="s">
        <v>38</v>
      </c>
      <c r="B42" s="68"/>
      <c r="C42" s="68"/>
      <c r="D42" s="68"/>
      <c r="E42" s="68"/>
      <c r="F42" s="68"/>
      <c r="G42" s="68"/>
      <c r="H42" s="68"/>
      <c r="I42" s="68"/>
      <c r="J42" s="68"/>
      <c r="K42" s="68"/>
      <c r="L42" s="68"/>
      <c r="M42" s="68"/>
      <c r="N42" s="69"/>
      <c r="O42" s="69"/>
      <c r="P42" s="69"/>
      <c r="Q42" s="69"/>
      <c r="R42" s="69"/>
    </row>
    <row r="43" spans="1:18" s="64" customFormat="1">
      <c r="A43" s="42"/>
      <c r="B43" s="42"/>
      <c r="C43" s="42"/>
      <c r="D43" s="42"/>
      <c r="E43" s="42"/>
      <c r="F43" s="42"/>
      <c r="G43" s="42"/>
      <c r="H43" s="42"/>
      <c r="I43" s="42"/>
      <c r="J43" s="42"/>
      <c r="K43" s="42"/>
      <c r="L43" s="42"/>
      <c r="M43" s="42"/>
      <c r="N43" s="42"/>
      <c r="O43" s="42"/>
      <c r="P43" s="42"/>
      <c r="Q43" s="45"/>
      <c r="R43" s="42"/>
    </row>
    <row r="44" spans="1:18" s="64" customFormat="1">
      <c r="A44" s="179" t="s">
        <v>39</v>
      </c>
      <c r="B44" s="179"/>
      <c r="C44" s="46"/>
      <c r="D44" s="46"/>
      <c r="E44" s="42"/>
      <c r="F44" s="42"/>
      <c r="G44" s="42"/>
      <c r="H44" s="42"/>
      <c r="I44" s="42"/>
      <c r="J44" s="42"/>
      <c r="K44" s="42"/>
      <c r="L44" s="42"/>
      <c r="M44" s="42"/>
      <c r="N44" s="42"/>
      <c r="O44" s="42"/>
      <c r="P44" s="42"/>
      <c r="Q44" s="45"/>
      <c r="R44" s="42"/>
    </row>
  </sheetData>
  <mergeCells count="7">
    <mergeCell ref="T1:V1"/>
    <mergeCell ref="A34:M35"/>
    <mergeCell ref="A40:M40"/>
    <mergeCell ref="A41:M41"/>
    <mergeCell ref="A44:B44"/>
    <mergeCell ref="A1:F1"/>
    <mergeCell ref="H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BE710-6152-4679-AA2E-955179E04334}">
  <dimension ref="A1:Y84"/>
  <sheetViews>
    <sheetView workbookViewId="0">
      <selection sqref="A1:H1"/>
    </sheetView>
  </sheetViews>
  <sheetFormatPr defaultColWidth="8.7265625" defaultRowHeight="14"/>
  <cols>
    <col min="1" max="1" width="12.81640625" style="2" customWidth="1"/>
    <col min="2" max="16384" width="8.7265625" style="2"/>
  </cols>
  <sheetData>
    <row r="1" spans="1:25" ht="14.5">
      <c r="A1" s="180" t="s">
        <v>64</v>
      </c>
      <c r="B1" s="180"/>
      <c r="C1" s="180"/>
      <c r="D1" s="180"/>
      <c r="E1" s="180"/>
      <c r="F1" s="180"/>
      <c r="G1" s="180"/>
      <c r="H1" s="180"/>
      <c r="I1" s="149"/>
      <c r="J1" s="189" t="s">
        <v>77</v>
      </c>
      <c r="K1" s="189"/>
    </row>
    <row r="3" spans="1:25" s="9" customFormat="1" ht="12.5">
      <c r="A3" s="9" t="s">
        <v>40</v>
      </c>
    </row>
    <row r="4" spans="1:25" s="9" customFormat="1" ht="12.5">
      <c r="A4" s="74" t="s">
        <v>65</v>
      </c>
      <c r="B4" s="74" t="s">
        <v>43</v>
      </c>
      <c r="C4" s="139" t="s">
        <v>202</v>
      </c>
      <c r="D4" s="139" t="s">
        <v>59</v>
      </c>
      <c r="E4" s="139" t="s">
        <v>60</v>
      </c>
      <c r="F4" s="74" t="s">
        <v>46</v>
      </c>
      <c r="G4" s="74" t="s">
        <v>47</v>
      </c>
      <c r="H4" s="74" t="s">
        <v>48</v>
      </c>
      <c r="I4" s="74" t="s">
        <v>49</v>
      </c>
      <c r="J4" s="74" t="s">
        <v>50</v>
      </c>
      <c r="K4" s="74" t="s">
        <v>51</v>
      </c>
      <c r="L4" s="74" t="s">
        <v>52</v>
      </c>
      <c r="M4" s="74" t="s">
        <v>53</v>
      </c>
      <c r="N4" s="74" t="s">
        <v>54</v>
      </c>
      <c r="O4" s="74" t="s">
        <v>55</v>
      </c>
      <c r="P4" s="74" t="s">
        <v>56</v>
      </c>
      <c r="Q4" s="74" t="s">
        <v>57</v>
      </c>
      <c r="R4" s="74" t="s">
        <v>61</v>
      </c>
      <c r="S4" s="74" t="s">
        <v>62</v>
      </c>
      <c r="T4" s="74" t="s">
        <v>63</v>
      </c>
      <c r="U4" s="74" t="s">
        <v>227</v>
      </c>
      <c r="V4" s="74" t="s">
        <v>186</v>
      </c>
      <c r="W4" s="74" t="s">
        <v>204</v>
      </c>
      <c r="X4" s="74" t="s">
        <v>44</v>
      </c>
      <c r="Y4" s="71"/>
    </row>
    <row r="5" spans="1:25" s="9" customFormat="1" ht="12.5">
      <c r="A5" s="9">
        <v>2000</v>
      </c>
      <c r="B5" s="9">
        <v>292</v>
      </c>
      <c r="C5" s="9">
        <v>0</v>
      </c>
      <c r="D5" s="9">
        <v>0</v>
      </c>
      <c r="E5" s="9">
        <v>0</v>
      </c>
      <c r="F5" s="9">
        <v>20</v>
      </c>
      <c r="G5" s="9">
        <v>53</v>
      </c>
      <c r="H5" s="9">
        <v>68</v>
      </c>
      <c r="I5" s="9">
        <v>58</v>
      </c>
      <c r="J5" s="9">
        <v>42</v>
      </c>
      <c r="K5" s="9">
        <v>27</v>
      </c>
      <c r="L5" s="9">
        <v>8</v>
      </c>
      <c r="M5" s="9">
        <v>8</v>
      </c>
      <c r="N5" s="9">
        <v>1</v>
      </c>
      <c r="O5" s="9">
        <v>2</v>
      </c>
      <c r="P5" s="9">
        <v>1</v>
      </c>
      <c r="Q5" s="9">
        <v>1</v>
      </c>
      <c r="R5" s="9">
        <v>1</v>
      </c>
      <c r="S5" s="9">
        <v>0</v>
      </c>
      <c r="T5" s="9">
        <v>2</v>
      </c>
      <c r="U5" s="9">
        <v>0</v>
      </c>
      <c r="V5" s="9">
        <f>SUM(C5:G5)</f>
        <v>73</v>
      </c>
      <c r="W5" s="9">
        <f>SUM(N5:U5)</f>
        <v>8</v>
      </c>
      <c r="X5" s="17">
        <v>32.212299999999999</v>
      </c>
    </row>
    <row r="6" spans="1:25" s="9" customFormat="1" ht="12.5">
      <c r="A6" s="9">
        <v>2001</v>
      </c>
      <c r="B6" s="9">
        <v>333</v>
      </c>
      <c r="C6" s="9">
        <v>0</v>
      </c>
      <c r="D6" s="9">
        <v>0</v>
      </c>
      <c r="E6" s="9">
        <v>1</v>
      </c>
      <c r="F6" s="9">
        <v>23</v>
      </c>
      <c r="G6" s="9">
        <v>56</v>
      </c>
      <c r="H6" s="9">
        <v>67</v>
      </c>
      <c r="I6" s="9">
        <v>73</v>
      </c>
      <c r="J6" s="9">
        <v>45</v>
      </c>
      <c r="K6" s="9">
        <v>25</v>
      </c>
      <c r="L6" s="9">
        <v>22</v>
      </c>
      <c r="M6" s="9">
        <v>9</v>
      </c>
      <c r="N6" s="9">
        <v>6</v>
      </c>
      <c r="O6" s="9">
        <v>2</v>
      </c>
      <c r="P6" s="9">
        <v>0</v>
      </c>
      <c r="Q6" s="9">
        <v>4</v>
      </c>
      <c r="R6" s="9">
        <v>0</v>
      </c>
      <c r="S6" s="9">
        <v>0</v>
      </c>
      <c r="T6" s="9">
        <v>0</v>
      </c>
      <c r="U6" s="9">
        <v>0</v>
      </c>
      <c r="V6" s="9">
        <f t="shared" ref="V6:V27" si="0">SUM(C6:G6)</f>
        <v>80</v>
      </c>
      <c r="W6" s="9">
        <f t="shared" ref="W6:W27" si="1">SUM(N6:U6)</f>
        <v>12</v>
      </c>
      <c r="X6" s="17">
        <v>32.815300000000001</v>
      </c>
    </row>
    <row r="7" spans="1:25" s="9" customFormat="1" ht="12.5">
      <c r="A7" s="9">
        <v>2002</v>
      </c>
      <c r="B7" s="9">
        <v>382</v>
      </c>
      <c r="C7" s="9">
        <v>0</v>
      </c>
      <c r="D7" s="9">
        <v>0</v>
      </c>
      <c r="E7" s="9">
        <v>0</v>
      </c>
      <c r="F7" s="9">
        <v>23</v>
      </c>
      <c r="G7" s="9">
        <v>77</v>
      </c>
      <c r="H7" s="9">
        <v>91</v>
      </c>
      <c r="I7" s="9">
        <v>62</v>
      </c>
      <c r="J7" s="9">
        <v>55</v>
      </c>
      <c r="K7" s="9">
        <v>37</v>
      </c>
      <c r="L7" s="9">
        <v>20</v>
      </c>
      <c r="M7" s="9">
        <v>7</v>
      </c>
      <c r="N7" s="9">
        <v>6</v>
      </c>
      <c r="O7" s="9">
        <v>1</v>
      </c>
      <c r="P7" s="9">
        <v>0</v>
      </c>
      <c r="Q7" s="9">
        <v>3</v>
      </c>
      <c r="R7" s="9">
        <v>0</v>
      </c>
      <c r="S7" s="9">
        <v>0</v>
      </c>
      <c r="T7" s="9">
        <v>0</v>
      </c>
      <c r="U7" s="9">
        <v>0</v>
      </c>
      <c r="V7" s="9">
        <f t="shared" si="0"/>
        <v>100</v>
      </c>
      <c r="W7" s="9">
        <f t="shared" si="1"/>
        <v>10</v>
      </c>
      <c r="X7" s="17">
        <v>32.023600000000002</v>
      </c>
    </row>
    <row r="8" spans="1:25" s="9" customFormat="1" ht="12.5">
      <c r="A8" s="9">
        <v>2003</v>
      </c>
      <c r="B8" s="9">
        <v>319</v>
      </c>
      <c r="C8" s="9">
        <v>0</v>
      </c>
      <c r="D8" s="9">
        <v>0</v>
      </c>
      <c r="E8" s="9">
        <v>0</v>
      </c>
      <c r="F8" s="9">
        <v>18</v>
      </c>
      <c r="G8" s="9">
        <v>60</v>
      </c>
      <c r="H8" s="9">
        <v>51</v>
      </c>
      <c r="I8" s="9">
        <v>72</v>
      </c>
      <c r="J8" s="9">
        <v>60</v>
      </c>
      <c r="K8" s="9">
        <v>21</v>
      </c>
      <c r="L8" s="9">
        <v>9</v>
      </c>
      <c r="M8" s="9">
        <v>11</v>
      </c>
      <c r="N8" s="9">
        <v>10</v>
      </c>
      <c r="O8" s="9">
        <v>1</v>
      </c>
      <c r="P8" s="9">
        <v>3</v>
      </c>
      <c r="Q8" s="9">
        <v>2</v>
      </c>
      <c r="R8" s="9">
        <v>0</v>
      </c>
      <c r="S8" s="9">
        <v>1</v>
      </c>
      <c r="T8" s="9">
        <v>0</v>
      </c>
      <c r="U8" s="9">
        <v>0</v>
      </c>
      <c r="V8" s="9">
        <f t="shared" si="0"/>
        <v>78</v>
      </c>
      <c r="W8" s="9">
        <f t="shared" si="1"/>
        <v>17</v>
      </c>
      <c r="X8" s="17">
        <v>33.343299999999999</v>
      </c>
    </row>
    <row r="9" spans="1:25" s="9" customFormat="1" ht="12.5">
      <c r="A9" s="9">
        <v>2004</v>
      </c>
      <c r="B9" s="9">
        <v>356</v>
      </c>
      <c r="C9" s="9">
        <v>0</v>
      </c>
      <c r="D9" s="9">
        <v>0</v>
      </c>
      <c r="E9" s="9">
        <v>0</v>
      </c>
      <c r="F9" s="9">
        <v>14</v>
      </c>
      <c r="G9" s="9">
        <v>67</v>
      </c>
      <c r="H9" s="9">
        <v>76</v>
      </c>
      <c r="I9" s="9">
        <v>62</v>
      </c>
      <c r="J9" s="9">
        <v>62</v>
      </c>
      <c r="K9" s="9">
        <v>30</v>
      </c>
      <c r="L9" s="9">
        <v>22</v>
      </c>
      <c r="M9" s="9">
        <v>13</v>
      </c>
      <c r="N9" s="9">
        <v>2</v>
      </c>
      <c r="O9" s="9">
        <v>0</v>
      </c>
      <c r="P9" s="9">
        <v>2</v>
      </c>
      <c r="Q9" s="9">
        <v>3</v>
      </c>
      <c r="R9" s="9">
        <v>2</v>
      </c>
      <c r="S9" s="9">
        <v>1</v>
      </c>
      <c r="T9" s="9">
        <v>0</v>
      </c>
      <c r="U9" s="9">
        <v>0</v>
      </c>
      <c r="V9" s="9">
        <f t="shared" si="0"/>
        <v>81</v>
      </c>
      <c r="W9" s="9">
        <f t="shared" si="1"/>
        <v>10</v>
      </c>
      <c r="X9" s="17">
        <v>33.415700000000001</v>
      </c>
    </row>
    <row r="10" spans="1:25" s="9" customFormat="1" ht="12.5">
      <c r="A10" s="9">
        <v>2005</v>
      </c>
      <c r="B10" s="9">
        <v>336</v>
      </c>
      <c r="C10" s="9">
        <v>1</v>
      </c>
      <c r="D10" s="9">
        <v>0</v>
      </c>
      <c r="E10" s="9">
        <v>0</v>
      </c>
      <c r="F10" s="9">
        <v>13</v>
      </c>
      <c r="G10" s="9">
        <v>34</v>
      </c>
      <c r="H10" s="9">
        <v>53</v>
      </c>
      <c r="I10" s="9">
        <v>51</v>
      </c>
      <c r="J10" s="9">
        <v>76</v>
      </c>
      <c r="K10" s="9">
        <v>50</v>
      </c>
      <c r="L10" s="9">
        <v>22</v>
      </c>
      <c r="M10" s="9">
        <v>15</v>
      </c>
      <c r="N10" s="9">
        <v>6</v>
      </c>
      <c r="O10" s="9">
        <v>5</v>
      </c>
      <c r="P10" s="9">
        <v>4</v>
      </c>
      <c r="Q10" s="9">
        <v>2</v>
      </c>
      <c r="R10" s="9">
        <v>1</v>
      </c>
      <c r="S10" s="9">
        <v>2</v>
      </c>
      <c r="T10" s="9">
        <v>0</v>
      </c>
      <c r="U10" s="9">
        <v>1</v>
      </c>
      <c r="V10" s="9">
        <f t="shared" si="0"/>
        <v>48</v>
      </c>
      <c r="W10" s="9">
        <f t="shared" si="1"/>
        <v>21</v>
      </c>
      <c r="X10" s="17">
        <v>36.616100000000003</v>
      </c>
    </row>
    <row r="11" spans="1:25" s="9" customFormat="1" ht="12.5">
      <c r="A11" s="9">
        <v>2006</v>
      </c>
      <c r="B11" s="9">
        <v>420</v>
      </c>
      <c r="C11" s="9">
        <v>0</v>
      </c>
      <c r="D11" s="9">
        <v>0</v>
      </c>
      <c r="E11" s="9">
        <v>0</v>
      </c>
      <c r="F11" s="9">
        <v>19</v>
      </c>
      <c r="G11" s="9">
        <v>50</v>
      </c>
      <c r="H11" s="9">
        <v>68</v>
      </c>
      <c r="I11" s="9">
        <v>86</v>
      </c>
      <c r="J11" s="9">
        <v>85</v>
      </c>
      <c r="K11" s="9">
        <v>42</v>
      </c>
      <c r="L11" s="9">
        <v>30</v>
      </c>
      <c r="M11" s="9">
        <v>24</v>
      </c>
      <c r="N11" s="9">
        <v>9</v>
      </c>
      <c r="O11" s="9">
        <v>6</v>
      </c>
      <c r="P11" s="9">
        <v>0</v>
      </c>
      <c r="Q11" s="9">
        <v>0</v>
      </c>
      <c r="R11" s="9">
        <v>1</v>
      </c>
      <c r="S11" s="9">
        <v>0</v>
      </c>
      <c r="T11" s="9">
        <v>0</v>
      </c>
      <c r="U11" s="9">
        <v>0</v>
      </c>
      <c r="V11" s="9">
        <f t="shared" si="0"/>
        <v>69</v>
      </c>
      <c r="W11" s="9">
        <f t="shared" si="1"/>
        <v>16</v>
      </c>
      <c r="X11" s="17">
        <v>35.004800000000003</v>
      </c>
    </row>
    <row r="12" spans="1:25" s="9" customFormat="1" ht="12.5">
      <c r="A12" s="9">
        <v>2007</v>
      </c>
      <c r="B12" s="9">
        <v>455</v>
      </c>
      <c r="C12" s="9">
        <v>0</v>
      </c>
      <c r="D12" s="9">
        <v>0</v>
      </c>
      <c r="E12" s="9">
        <v>0</v>
      </c>
      <c r="F12" s="9">
        <v>23</v>
      </c>
      <c r="G12" s="9">
        <v>71</v>
      </c>
      <c r="H12" s="9">
        <v>65</v>
      </c>
      <c r="I12" s="9">
        <v>84</v>
      </c>
      <c r="J12" s="9">
        <v>84</v>
      </c>
      <c r="K12" s="9">
        <v>65</v>
      </c>
      <c r="L12" s="9">
        <v>31</v>
      </c>
      <c r="M12" s="9">
        <v>14</v>
      </c>
      <c r="N12" s="9">
        <v>9</v>
      </c>
      <c r="O12" s="9">
        <v>2</v>
      </c>
      <c r="P12" s="9">
        <v>4</v>
      </c>
      <c r="Q12" s="9">
        <v>2</v>
      </c>
      <c r="R12" s="9">
        <v>1</v>
      </c>
      <c r="S12" s="9">
        <v>0</v>
      </c>
      <c r="T12" s="9">
        <v>0</v>
      </c>
      <c r="U12" s="9">
        <v>0</v>
      </c>
      <c r="V12" s="9">
        <f t="shared" si="0"/>
        <v>94</v>
      </c>
      <c r="W12" s="9">
        <f t="shared" si="1"/>
        <v>18</v>
      </c>
      <c r="X12" s="17">
        <v>34.7637</v>
      </c>
    </row>
    <row r="13" spans="1:25" s="9" customFormat="1" ht="12.5">
      <c r="A13" s="9">
        <v>2008</v>
      </c>
      <c r="B13" s="9">
        <v>574</v>
      </c>
      <c r="C13" s="9">
        <v>0</v>
      </c>
      <c r="D13" s="9">
        <v>0</v>
      </c>
      <c r="E13" s="9">
        <v>0</v>
      </c>
      <c r="F13" s="9">
        <v>18</v>
      </c>
      <c r="G13" s="9">
        <v>74</v>
      </c>
      <c r="H13" s="9">
        <v>106</v>
      </c>
      <c r="I13" s="9">
        <v>105</v>
      </c>
      <c r="J13" s="9">
        <v>93</v>
      </c>
      <c r="K13" s="9">
        <v>81</v>
      </c>
      <c r="L13" s="9">
        <v>45</v>
      </c>
      <c r="M13" s="9">
        <v>26</v>
      </c>
      <c r="N13" s="9">
        <v>11</v>
      </c>
      <c r="O13" s="9">
        <v>6</v>
      </c>
      <c r="P13" s="9">
        <v>3</v>
      </c>
      <c r="Q13" s="9">
        <v>2</v>
      </c>
      <c r="R13" s="9">
        <v>3</v>
      </c>
      <c r="S13" s="9">
        <v>1</v>
      </c>
      <c r="T13" s="9">
        <v>0</v>
      </c>
      <c r="U13" s="9">
        <v>0</v>
      </c>
      <c r="V13" s="9">
        <f t="shared" si="0"/>
        <v>92</v>
      </c>
      <c r="W13" s="9">
        <f t="shared" si="1"/>
        <v>26</v>
      </c>
      <c r="X13" s="17">
        <v>35.5017</v>
      </c>
    </row>
    <row r="14" spans="1:25" s="9" customFormat="1" ht="12.5">
      <c r="A14" s="9">
        <v>2009</v>
      </c>
      <c r="B14" s="9">
        <v>545</v>
      </c>
      <c r="C14" s="9">
        <v>0</v>
      </c>
      <c r="D14" s="9">
        <v>0</v>
      </c>
      <c r="E14" s="9">
        <v>2</v>
      </c>
      <c r="F14" s="9">
        <v>20</v>
      </c>
      <c r="G14" s="9">
        <v>49</v>
      </c>
      <c r="H14" s="9">
        <v>92</v>
      </c>
      <c r="I14" s="9">
        <v>86</v>
      </c>
      <c r="J14" s="9">
        <v>98</v>
      </c>
      <c r="K14" s="9">
        <v>91</v>
      </c>
      <c r="L14" s="9">
        <v>47</v>
      </c>
      <c r="M14" s="9">
        <v>31</v>
      </c>
      <c r="N14" s="9">
        <v>15</v>
      </c>
      <c r="O14" s="9">
        <v>5</v>
      </c>
      <c r="P14" s="9">
        <v>6</v>
      </c>
      <c r="Q14" s="9">
        <v>3</v>
      </c>
      <c r="R14" s="9">
        <v>0</v>
      </c>
      <c r="S14" s="9">
        <v>0</v>
      </c>
      <c r="T14" s="9">
        <v>0</v>
      </c>
      <c r="U14" s="9">
        <v>0</v>
      </c>
      <c r="V14" s="9">
        <f t="shared" si="0"/>
        <v>71</v>
      </c>
      <c r="W14" s="9">
        <f t="shared" si="1"/>
        <v>29</v>
      </c>
      <c r="X14" s="17">
        <v>36.630299999999998</v>
      </c>
    </row>
    <row r="15" spans="1:25" s="9" customFormat="1" ht="12.5">
      <c r="A15" s="9">
        <v>2010</v>
      </c>
      <c r="B15" s="9">
        <v>485</v>
      </c>
      <c r="C15" s="9">
        <v>0</v>
      </c>
      <c r="D15" s="9">
        <v>0</v>
      </c>
      <c r="E15" s="9">
        <v>0</v>
      </c>
      <c r="F15" s="9">
        <v>18</v>
      </c>
      <c r="G15" s="9">
        <v>47</v>
      </c>
      <c r="H15" s="9">
        <v>76</v>
      </c>
      <c r="I15" s="9">
        <v>85</v>
      </c>
      <c r="J15" s="9">
        <v>83</v>
      </c>
      <c r="K15" s="9">
        <v>75</v>
      </c>
      <c r="L15" s="9">
        <v>53</v>
      </c>
      <c r="M15" s="9">
        <v>23</v>
      </c>
      <c r="N15" s="9">
        <v>11</v>
      </c>
      <c r="O15" s="9">
        <v>9</v>
      </c>
      <c r="P15" s="9">
        <v>2</v>
      </c>
      <c r="Q15" s="9">
        <v>2</v>
      </c>
      <c r="R15" s="9">
        <v>1</v>
      </c>
      <c r="S15" s="9">
        <v>0</v>
      </c>
      <c r="T15" s="9">
        <v>0</v>
      </c>
      <c r="U15" s="9">
        <v>0</v>
      </c>
      <c r="V15" s="9">
        <f t="shared" si="0"/>
        <v>65</v>
      </c>
      <c r="W15" s="9">
        <f t="shared" si="1"/>
        <v>25</v>
      </c>
      <c r="X15" s="17">
        <v>36.718600000000002</v>
      </c>
    </row>
    <row r="16" spans="1:25" s="9" customFormat="1" ht="12.5">
      <c r="A16" s="9">
        <v>2011</v>
      </c>
      <c r="B16" s="9">
        <v>584</v>
      </c>
      <c r="C16" s="9">
        <v>0</v>
      </c>
      <c r="D16" s="9">
        <v>0</v>
      </c>
      <c r="E16" s="9">
        <v>0</v>
      </c>
      <c r="F16" s="9">
        <v>11</v>
      </c>
      <c r="G16" s="9">
        <v>47</v>
      </c>
      <c r="H16" s="9">
        <v>80</v>
      </c>
      <c r="I16" s="9">
        <v>104</v>
      </c>
      <c r="J16" s="9">
        <v>113</v>
      </c>
      <c r="K16" s="9">
        <v>99</v>
      </c>
      <c r="L16" s="9">
        <v>54</v>
      </c>
      <c r="M16" s="9">
        <v>40</v>
      </c>
      <c r="N16" s="9">
        <v>18</v>
      </c>
      <c r="O16" s="9">
        <v>8</v>
      </c>
      <c r="P16" s="9">
        <v>4</v>
      </c>
      <c r="Q16" s="9">
        <v>3</v>
      </c>
      <c r="R16" s="9">
        <v>3</v>
      </c>
      <c r="S16" s="9">
        <v>0</v>
      </c>
      <c r="T16" s="9">
        <v>0</v>
      </c>
      <c r="U16" s="9">
        <v>0</v>
      </c>
      <c r="V16" s="9">
        <f t="shared" si="0"/>
        <v>58</v>
      </c>
      <c r="W16" s="9">
        <f t="shared" si="1"/>
        <v>36</v>
      </c>
      <c r="X16" s="17">
        <v>37.881799999999998</v>
      </c>
      <c r="Y16" s="145"/>
    </row>
    <row r="17" spans="1:25" s="9" customFormat="1" ht="12.5">
      <c r="A17" s="9">
        <v>2012</v>
      </c>
      <c r="B17" s="9">
        <v>581</v>
      </c>
      <c r="C17" s="9">
        <v>0</v>
      </c>
      <c r="D17" s="9">
        <v>0</v>
      </c>
      <c r="E17" s="9">
        <v>0</v>
      </c>
      <c r="F17" s="9">
        <v>9</v>
      </c>
      <c r="G17" s="9">
        <v>37</v>
      </c>
      <c r="H17" s="9">
        <v>82</v>
      </c>
      <c r="I17" s="9">
        <v>89</v>
      </c>
      <c r="J17" s="9">
        <v>101</v>
      </c>
      <c r="K17" s="9">
        <v>98</v>
      </c>
      <c r="L17" s="9">
        <v>70</v>
      </c>
      <c r="M17" s="9">
        <v>45</v>
      </c>
      <c r="N17" s="9">
        <v>19</v>
      </c>
      <c r="O17" s="9">
        <v>15</v>
      </c>
      <c r="P17" s="9">
        <v>4</v>
      </c>
      <c r="Q17" s="9">
        <v>4</v>
      </c>
      <c r="R17" s="9">
        <v>2</v>
      </c>
      <c r="S17" s="9">
        <v>2</v>
      </c>
      <c r="T17" s="9">
        <v>3</v>
      </c>
      <c r="U17" s="9">
        <v>1</v>
      </c>
      <c r="V17" s="9">
        <f t="shared" si="0"/>
        <v>46</v>
      </c>
      <c r="W17" s="9">
        <f t="shared" si="1"/>
        <v>50</v>
      </c>
      <c r="X17" s="17">
        <v>39.725499999999997</v>
      </c>
      <c r="Y17" s="145"/>
    </row>
    <row r="18" spans="1:25" s="9" customFormat="1" ht="12.5">
      <c r="A18" s="9">
        <v>2013</v>
      </c>
      <c r="B18" s="9">
        <v>527</v>
      </c>
      <c r="C18" s="9">
        <v>0</v>
      </c>
      <c r="D18" s="9">
        <v>0</v>
      </c>
      <c r="E18" s="9">
        <v>0</v>
      </c>
      <c r="F18" s="9">
        <v>13</v>
      </c>
      <c r="G18" s="9">
        <v>19</v>
      </c>
      <c r="H18" s="9">
        <v>56</v>
      </c>
      <c r="I18" s="9">
        <v>82</v>
      </c>
      <c r="J18" s="9">
        <v>84</v>
      </c>
      <c r="K18" s="9">
        <v>100</v>
      </c>
      <c r="L18" s="9">
        <v>77</v>
      </c>
      <c r="M18" s="9">
        <v>48</v>
      </c>
      <c r="N18" s="9">
        <v>20</v>
      </c>
      <c r="O18" s="9">
        <v>19</v>
      </c>
      <c r="P18" s="9">
        <v>3</v>
      </c>
      <c r="Q18" s="9">
        <v>4</v>
      </c>
      <c r="R18" s="9">
        <v>0</v>
      </c>
      <c r="S18" s="9">
        <v>0</v>
      </c>
      <c r="T18" s="9">
        <v>1</v>
      </c>
      <c r="U18" s="9">
        <v>1</v>
      </c>
      <c r="V18" s="9">
        <f t="shared" si="0"/>
        <v>32</v>
      </c>
      <c r="W18" s="9">
        <f t="shared" si="1"/>
        <v>48</v>
      </c>
      <c r="X18" s="17">
        <v>40.627099999999999</v>
      </c>
      <c r="Y18" s="145"/>
    </row>
    <row r="19" spans="1:25" s="9" customFormat="1" ht="12.5">
      <c r="A19" s="9">
        <v>2014</v>
      </c>
      <c r="B19" s="9">
        <v>614</v>
      </c>
      <c r="C19" s="9">
        <v>0</v>
      </c>
      <c r="D19" s="9">
        <v>0</v>
      </c>
      <c r="E19" s="9">
        <v>1</v>
      </c>
      <c r="F19" s="9">
        <v>12</v>
      </c>
      <c r="G19" s="9">
        <v>34</v>
      </c>
      <c r="H19" s="9">
        <v>62</v>
      </c>
      <c r="I19" s="9">
        <v>95</v>
      </c>
      <c r="J19" s="9">
        <v>101</v>
      </c>
      <c r="K19" s="9">
        <v>112</v>
      </c>
      <c r="L19" s="9">
        <v>83</v>
      </c>
      <c r="M19" s="9">
        <v>65</v>
      </c>
      <c r="N19" s="9">
        <v>27</v>
      </c>
      <c r="O19" s="9">
        <v>10</v>
      </c>
      <c r="P19" s="9">
        <v>7</v>
      </c>
      <c r="Q19" s="9">
        <v>3</v>
      </c>
      <c r="R19" s="9">
        <v>1</v>
      </c>
      <c r="S19" s="9">
        <v>0</v>
      </c>
      <c r="T19" s="9">
        <v>0</v>
      </c>
      <c r="U19" s="9">
        <v>1</v>
      </c>
      <c r="V19" s="9">
        <f t="shared" si="0"/>
        <v>47</v>
      </c>
      <c r="W19" s="9">
        <f t="shared" si="1"/>
        <v>49</v>
      </c>
      <c r="X19" s="17">
        <v>40.228000000000002</v>
      </c>
      <c r="Y19" s="145"/>
    </row>
    <row r="20" spans="1:25" s="9" customFormat="1" ht="12.5">
      <c r="A20" s="9">
        <v>2015</v>
      </c>
      <c r="B20" s="9">
        <v>706</v>
      </c>
      <c r="C20" s="9">
        <v>0</v>
      </c>
      <c r="D20" s="9">
        <v>0</v>
      </c>
      <c r="E20" s="9">
        <v>0</v>
      </c>
      <c r="F20" s="9">
        <v>7</v>
      </c>
      <c r="G20" s="9">
        <v>23</v>
      </c>
      <c r="H20" s="9">
        <v>54</v>
      </c>
      <c r="I20" s="9">
        <v>109</v>
      </c>
      <c r="J20" s="9">
        <v>125</v>
      </c>
      <c r="K20" s="9">
        <v>124</v>
      </c>
      <c r="L20" s="9">
        <v>107</v>
      </c>
      <c r="M20" s="9">
        <v>76</v>
      </c>
      <c r="N20" s="9">
        <v>39</v>
      </c>
      <c r="O20" s="9">
        <v>22</v>
      </c>
      <c r="P20" s="9">
        <v>11</v>
      </c>
      <c r="Q20" s="9">
        <v>4</v>
      </c>
      <c r="R20" s="9">
        <v>5</v>
      </c>
      <c r="S20" s="9">
        <v>0</v>
      </c>
      <c r="T20" s="9">
        <v>0</v>
      </c>
      <c r="U20" s="9">
        <v>0</v>
      </c>
      <c r="V20" s="9">
        <f t="shared" si="0"/>
        <v>30</v>
      </c>
      <c r="W20" s="9">
        <f t="shared" si="1"/>
        <v>81</v>
      </c>
      <c r="X20" s="17">
        <v>42.111899999999999</v>
      </c>
      <c r="Y20" s="145"/>
    </row>
    <row r="21" spans="1:25" s="9" customFormat="1" ht="12.5">
      <c r="A21" s="9">
        <v>2016</v>
      </c>
      <c r="B21" s="9">
        <v>868</v>
      </c>
      <c r="C21" s="9">
        <v>0</v>
      </c>
      <c r="D21" s="9">
        <v>0</v>
      </c>
      <c r="E21" s="9">
        <v>0</v>
      </c>
      <c r="F21" s="9">
        <v>15</v>
      </c>
      <c r="G21" s="9">
        <v>27</v>
      </c>
      <c r="H21" s="9">
        <v>77</v>
      </c>
      <c r="I21" s="9">
        <v>122</v>
      </c>
      <c r="J21" s="9">
        <v>138</v>
      </c>
      <c r="K21" s="9">
        <v>189</v>
      </c>
      <c r="L21" s="9">
        <v>135</v>
      </c>
      <c r="M21" s="9">
        <v>79</v>
      </c>
      <c r="N21" s="9">
        <v>44</v>
      </c>
      <c r="O21" s="9">
        <v>22</v>
      </c>
      <c r="P21" s="9">
        <v>11</v>
      </c>
      <c r="Q21" s="9">
        <v>5</v>
      </c>
      <c r="R21" s="9">
        <v>2</v>
      </c>
      <c r="S21" s="9">
        <v>0</v>
      </c>
      <c r="T21" s="9">
        <v>1</v>
      </c>
      <c r="U21" s="9">
        <v>1</v>
      </c>
      <c r="V21" s="9">
        <f t="shared" si="0"/>
        <v>42</v>
      </c>
      <c r="W21" s="9">
        <f t="shared" si="1"/>
        <v>86</v>
      </c>
      <c r="X21" s="17">
        <v>41.468899999999998</v>
      </c>
      <c r="Y21" s="145"/>
    </row>
    <row r="22" spans="1:25" s="9" customFormat="1" ht="12.5">
      <c r="A22" s="9">
        <v>2017</v>
      </c>
      <c r="B22" s="9">
        <v>934</v>
      </c>
      <c r="C22" s="9">
        <v>0</v>
      </c>
      <c r="D22" s="9">
        <v>0</v>
      </c>
      <c r="E22" s="9">
        <v>3</v>
      </c>
      <c r="F22" s="9">
        <v>9</v>
      </c>
      <c r="G22" s="9">
        <v>27</v>
      </c>
      <c r="H22" s="9">
        <v>68</v>
      </c>
      <c r="I22" s="9">
        <v>117</v>
      </c>
      <c r="J22" s="9">
        <v>179</v>
      </c>
      <c r="K22" s="9">
        <v>181</v>
      </c>
      <c r="L22" s="9">
        <v>164</v>
      </c>
      <c r="M22" s="9">
        <v>104</v>
      </c>
      <c r="N22" s="9">
        <v>43</v>
      </c>
      <c r="O22" s="9">
        <v>21</v>
      </c>
      <c r="P22" s="9">
        <v>10</v>
      </c>
      <c r="Q22" s="9">
        <v>5</v>
      </c>
      <c r="R22" s="9">
        <v>3</v>
      </c>
      <c r="S22" s="9">
        <v>0</v>
      </c>
      <c r="T22" s="9">
        <v>0</v>
      </c>
      <c r="U22" s="9">
        <v>0</v>
      </c>
      <c r="V22" s="9">
        <f t="shared" si="0"/>
        <v>39</v>
      </c>
      <c r="W22" s="9">
        <f t="shared" si="1"/>
        <v>82</v>
      </c>
      <c r="X22" s="17">
        <v>41.936799999999998</v>
      </c>
      <c r="Y22" s="145"/>
    </row>
    <row r="23" spans="1:25" s="9" customFormat="1" ht="12.5">
      <c r="A23" s="9">
        <v>2018</v>
      </c>
      <c r="B23" s="9">
        <v>1187</v>
      </c>
      <c r="C23" s="9">
        <v>0</v>
      </c>
      <c r="D23" s="9">
        <v>0</v>
      </c>
      <c r="E23" s="9">
        <v>1</v>
      </c>
      <c r="F23" s="9">
        <v>17</v>
      </c>
      <c r="G23" s="9">
        <v>47</v>
      </c>
      <c r="H23" s="9">
        <v>88</v>
      </c>
      <c r="I23" s="9">
        <v>129</v>
      </c>
      <c r="J23" s="9">
        <v>203</v>
      </c>
      <c r="K23" s="9">
        <v>239</v>
      </c>
      <c r="L23" s="9">
        <v>207</v>
      </c>
      <c r="M23" s="9">
        <v>138</v>
      </c>
      <c r="N23" s="9">
        <v>56</v>
      </c>
      <c r="O23" s="9">
        <v>34</v>
      </c>
      <c r="P23" s="9">
        <v>17</v>
      </c>
      <c r="Q23" s="9">
        <v>5</v>
      </c>
      <c r="R23" s="9">
        <v>2</v>
      </c>
      <c r="S23" s="9">
        <v>2</v>
      </c>
      <c r="T23" s="9">
        <v>2</v>
      </c>
      <c r="U23" s="9">
        <v>0</v>
      </c>
      <c r="V23" s="9">
        <f t="shared" si="0"/>
        <v>65</v>
      </c>
      <c r="W23" s="9">
        <f t="shared" si="1"/>
        <v>118</v>
      </c>
      <c r="X23" s="17">
        <v>42.27</v>
      </c>
      <c r="Y23" s="145"/>
    </row>
    <row r="24" spans="1:25" s="9" customFormat="1" ht="12.5">
      <c r="A24" s="9">
        <v>2019</v>
      </c>
      <c r="B24" s="9">
        <v>1280</v>
      </c>
      <c r="C24" s="9">
        <v>0</v>
      </c>
      <c r="D24" s="9">
        <v>0</v>
      </c>
      <c r="E24" s="9">
        <v>0</v>
      </c>
      <c r="F24" s="9">
        <v>20</v>
      </c>
      <c r="G24" s="9">
        <v>56</v>
      </c>
      <c r="H24" s="9">
        <v>81</v>
      </c>
      <c r="I24" s="9">
        <v>139</v>
      </c>
      <c r="J24" s="9">
        <v>202</v>
      </c>
      <c r="K24" s="9">
        <v>267</v>
      </c>
      <c r="L24" s="9">
        <v>248</v>
      </c>
      <c r="M24" s="9">
        <v>149</v>
      </c>
      <c r="N24" s="9">
        <v>67</v>
      </c>
      <c r="O24" s="9">
        <v>31</v>
      </c>
      <c r="P24" s="9">
        <v>16</v>
      </c>
      <c r="Q24" s="9">
        <v>2</v>
      </c>
      <c r="R24" s="9">
        <v>0</v>
      </c>
      <c r="S24" s="9">
        <v>1</v>
      </c>
      <c r="T24" s="9">
        <v>1</v>
      </c>
      <c r="U24" s="9">
        <v>0</v>
      </c>
      <c r="V24" s="9">
        <f t="shared" si="0"/>
        <v>76</v>
      </c>
      <c r="W24" s="9">
        <f t="shared" si="1"/>
        <v>118</v>
      </c>
      <c r="X24" s="17">
        <v>42.240600000000001</v>
      </c>
      <c r="Y24" s="145"/>
    </row>
    <row r="25" spans="1:25" s="9" customFormat="1" ht="12.5">
      <c r="A25" s="9">
        <v>2020</v>
      </c>
      <c r="B25" s="9">
        <v>1339</v>
      </c>
      <c r="C25" s="9">
        <v>0</v>
      </c>
      <c r="D25" s="9">
        <v>0</v>
      </c>
      <c r="E25" s="9">
        <v>2</v>
      </c>
      <c r="F25" s="9">
        <v>19</v>
      </c>
      <c r="G25" s="9">
        <v>59</v>
      </c>
      <c r="H25" s="9">
        <v>105</v>
      </c>
      <c r="I25" s="9">
        <v>155</v>
      </c>
      <c r="J25" s="9">
        <v>186</v>
      </c>
      <c r="K25" s="9">
        <v>232</v>
      </c>
      <c r="L25" s="9">
        <v>253</v>
      </c>
      <c r="M25" s="9">
        <v>166</v>
      </c>
      <c r="N25" s="9">
        <v>99</v>
      </c>
      <c r="O25" s="9">
        <v>40</v>
      </c>
      <c r="P25" s="9">
        <v>10</v>
      </c>
      <c r="Q25" s="9">
        <v>5</v>
      </c>
      <c r="R25" s="9">
        <v>2</v>
      </c>
      <c r="S25" s="9">
        <v>3</v>
      </c>
      <c r="T25" s="9">
        <v>2</v>
      </c>
      <c r="U25" s="9">
        <v>1</v>
      </c>
      <c r="V25" s="9">
        <f t="shared" si="0"/>
        <v>80</v>
      </c>
      <c r="W25" s="9">
        <f>SUM(N25:U25)</f>
        <v>162</v>
      </c>
      <c r="X25" s="17">
        <v>42.585099999999997</v>
      </c>
      <c r="Y25" s="145"/>
    </row>
    <row r="26" spans="1:25" s="9" customFormat="1" ht="12.5">
      <c r="A26" s="9">
        <v>2021</v>
      </c>
      <c r="B26" s="9">
        <v>1330</v>
      </c>
      <c r="C26" s="9">
        <v>0</v>
      </c>
      <c r="D26" s="9">
        <v>0</v>
      </c>
      <c r="E26" s="9">
        <v>0</v>
      </c>
      <c r="F26" s="9">
        <v>14</v>
      </c>
      <c r="G26" s="9">
        <v>56</v>
      </c>
      <c r="H26" s="9">
        <v>89</v>
      </c>
      <c r="I26" s="9">
        <v>124</v>
      </c>
      <c r="J26" s="9">
        <v>213</v>
      </c>
      <c r="K26" s="9">
        <v>227</v>
      </c>
      <c r="L26" s="9">
        <v>227</v>
      </c>
      <c r="M26" s="9">
        <v>195</v>
      </c>
      <c r="N26" s="9">
        <v>112</v>
      </c>
      <c r="O26" s="9">
        <v>40</v>
      </c>
      <c r="P26" s="9">
        <v>18</v>
      </c>
      <c r="Q26" s="9">
        <v>8</v>
      </c>
      <c r="R26" s="9">
        <v>4</v>
      </c>
      <c r="S26" s="9">
        <v>2</v>
      </c>
      <c r="T26" s="9">
        <v>1</v>
      </c>
      <c r="U26" s="9">
        <v>0</v>
      </c>
      <c r="V26" s="9">
        <f t="shared" si="0"/>
        <v>70</v>
      </c>
      <c r="W26" s="9">
        <f t="shared" si="1"/>
        <v>185</v>
      </c>
      <c r="X26" s="17">
        <v>43.609000000000002</v>
      </c>
      <c r="Y26" s="145"/>
    </row>
    <row r="27" spans="1:25" s="9" customFormat="1" ht="12.5">
      <c r="A27" s="9">
        <v>2022</v>
      </c>
      <c r="B27" s="9">
        <v>1051</v>
      </c>
      <c r="C27" s="9">
        <v>0</v>
      </c>
      <c r="D27" s="9">
        <v>0</v>
      </c>
      <c r="E27" s="9">
        <v>0</v>
      </c>
      <c r="F27" s="9">
        <v>16</v>
      </c>
      <c r="G27" s="9">
        <v>46</v>
      </c>
      <c r="H27" s="9">
        <v>58</v>
      </c>
      <c r="I27" s="9">
        <v>78</v>
      </c>
      <c r="J27" s="9">
        <v>141</v>
      </c>
      <c r="K27" s="9">
        <v>183</v>
      </c>
      <c r="L27" s="9">
        <v>191</v>
      </c>
      <c r="M27" s="9">
        <v>145</v>
      </c>
      <c r="N27" s="9">
        <v>101</v>
      </c>
      <c r="O27" s="9">
        <v>49</v>
      </c>
      <c r="P27" s="9">
        <v>27</v>
      </c>
      <c r="Q27" s="9">
        <v>8</v>
      </c>
      <c r="R27" s="9">
        <v>5</v>
      </c>
      <c r="S27" s="9">
        <v>1</v>
      </c>
      <c r="T27" s="9">
        <v>1</v>
      </c>
      <c r="U27" s="9">
        <v>1</v>
      </c>
      <c r="V27" s="9">
        <f t="shared" si="0"/>
        <v>62</v>
      </c>
      <c r="W27" s="9">
        <f t="shared" si="1"/>
        <v>193</v>
      </c>
      <c r="X27" s="17">
        <v>44.817799999999998</v>
      </c>
      <c r="Y27" s="145"/>
    </row>
    <row r="28" spans="1:25" s="9" customFormat="1" ht="5.5" customHeight="1"/>
    <row r="29" spans="1:25" s="9" customFormat="1" ht="8.5" customHeight="1"/>
    <row r="30" spans="1:25" s="9" customFormat="1" ht="12.5">
      <c r="A30" s="9" t="s">
        <v>41</v>
      </c>
      <c r="V30" s="144"/>
    </row>
    <row r="31" spans="1:25" s="9" customFormat="1" ht="12.5">
      <c r="A31" s="74" t="s">
        <v>65</v>
      </c>
      <c r="B31" s="74" t="s">
        <v>43</v>
      </c>
      <c r="C31" s="139" t="s">
        <v>202</v>
      </c>
      <c r="D31" s="139" t="s">
        <v>59</v>
      </c>
      <c r="E31" s="139" t="s">
        <v>60</v>
      </c>
      <c r="F31" s="74" t="s">
        <v>46</v>
      </c>
      <c r="G31" s="74" t="s">
        <v>47</v>
      </c>
      <c r="H31" s="74" t="s">
        <v>48</v>
      </c>
      <c r="I31" s="74" t="s">
        <v>49</v>
      </c>
      <c r="J31" s="74" t="s">
        <v>50</v>
      </c>
      <c r="K31" s="74" t="s">
        <v>51</v>
      </c>
      <c r="L31" s="74" t="s">
        <v>52</v>
      </c>
      <c r="M31" s="74" t="s">
        <v>53</v>
      </c>
      <c r="N31" s="74" t="s">
        <v>54</v>
      </c>
      <c r="O31" s="74" t="s">
        <v>55</v>
      </c>
      <c r="P31" s="74" t="s">
        <v>56</v>
      </c>
      <c r="Q31" s="74" t="s">
        <v>57</v>
      </c>
      <c r="R31" s="74" t="s">
        <v>61</v>
      </c>
      <c r="S31" s="74" t="s">
        <v>62</v>
      </c>
      <c r="T31" s="74" t="s">
        <v>63</v>
      </c>
      <c r="U31" s="74" t="s">
        <v>227</v>
      </c>
      <c r="V31" s="74" t="s">
        <v>186</v>
      </c>
      <c r="W31" s="74" t="s">
        <v>204</v>
      </c>
      <c r="X31" s="74" t="s">
        <v>44</v>
      </c>
    </row>
    <row r="32" spans="1:25" s="9" customFormat="1" ht="12.5">
      <c r="A32" s="9">
        <v>2000</v>
      </c>
      <c r="B32" s="9">
        <v>53</v>
      </c>
      <c r="C32" s="9">
        <v>0</v>
      </c>
      <c r="D32" s="9">
        <v>0</v>
      </c>
      <c r="E32" s="9">
        <v>0</v>
      </c>
      <c r="F32" s="9">
        <v>10</v>
      </c>
      <c r="G32" s="9">
        <v>5</v>
      </c>
      <c r="H32" s="9">
        <v>12</v>
      </c>
      <c r="I32" s="9">
        <v>10</v>
      </c>
      <c r="J32" s="9">
        <v>5</v>
      </c>
      <c r="K32" s="9">
        <v>4</v>
      </c>
      <c r="L32" s="9">
        <v>2</v>
      </c>
      <c r="M32" s="9">
        <v>2</v>
      </c>
      <c r="N32" s="9">
        <v>0</v>
      </c>
      <c r="O32" s="9">
        <v>1</v>
      </c>
      <c r="P32" s="9">
        <v>1</v>
      </c>
      <c r="Q32" s="9">
        <v>0</v>
      </c>
      <c r="R32" s="9">
        <v>1</v>
      </c>
      <c r="S32" s="9">
        <v>0</v>
      </c>
      <c r="T32" s="9">
        <v>0</v>
      </c>
      <c r="U32" s="9">
        <v>0</v>
      </c>
      <c r="V32" s="9">
        <f>SUM(C32:G32)</f>
        <v>15</v>
      </c>
      <c r="W32" s="9">
        <f>SUM(N32:U32)</f>
        <v>3</v>
      </c>
      <c r="X32" s="17">
        <v>32.5</v>
      </c>
    </row>
    <row r="33" spans="1:24" s="9" customFormat="1" ht="12.5">
      <c r="A33" s="9">
        <v>2001</v>
      </c>
      <c r="B33" s="9">
        <v>66</v>
      </c>
      <c r="C33" s="9">
        <v>0</v>
      </c>
      <c r="D33" s="9">
        <v>0</v>
      </c>
      <c r="E33" s="9">
        <v>0</v>
      </c>
      <c r="F33" s="9">
        <v>4</v>
      </c>
      <c r="G33" s="9">
        <v>11</v>
      </c>
      <c r="H33" s="9">
        <v>13</v>
      </c>
      <c r="I33" s="9">
        <v>12</v>
      </c>
      <c r="J33" s="9">
        <v>8</v>
      </c>
      <c r="K33" s="9">
        <v>4</v>
      </c>
      <c r="L33" s="9">
        <v>3</v>
      </c>
      <c r="M33" s="9">
        <v>4</v>
      </c>
      <c r="N33" s="9">
        <v>3</v>
      </c>
      <c r="O33" s="9">
        <v>2</v>
      </c>
      <c r="P33" s="9">
        <v>0</v>
      </c>
      <c r="Q33" s="9">
        <v>2</v>
      </c>
      <c r="R33" s="9">
        <v>0</v>
      </c>
      <c r="S33" s="9">
        <v>0</v>
      </c>
      <c r="T33" s="9">
        <v>0</v>
      </c>
      <c r="U33" s="9">
        <v>0</v>
      </c>
      <c r="V33" s="9">
        <f t="shared" ref="V33:V54" si="2">SUM(C33:G33)</f>
        <v>15</v>
      </c>
      <c r="W33" s="9">
        <f t="shared" ref="W33:W51" si="3">SUM(N33:U33)</f>
        <v>7</v>
      </c>
      <c r="X33" s="17">
        <v>35.121200000000002</v>
      </c>
    </row>
    <row r="34" spans="1:24" s="9" customFormat="1" ht="12.5">
      <c r="A34" s="9">
        <v>2002</v>
      </c>
      <c r="B34" s="9">
        <v>61</v>
      </c>
      <c r="C34" s="9">
        <v>0</v>
      </c>
      <c r="D34" s="9">
        <v>0</v>
      </c>
      <c r="E34" s="9">
        <v>0</v>
      </c>
      <c r="F34" s="9">
        <v>7</v>
      </c>
      <c r="G34" s="9">
        <v>8</v>
      </c>
      <c r="H34" s="9">
        <v>16</v>
      </c>
      <c r="I34" s="9">
        <v>6</v>
      </c>
      <c r="J34" s="9">
        <v>5</v>
      </c>
      <c r="K34" s="9">
        <v>9</v>
      </c>
      <c r="L34" s="9">
        <v>4</v>
      </c>
      <c r="M34" s="9">
        <v>2</v>
      </c>
      <c r="N34" s="9">
        <v>3</v>
      </c>
      <c r="O34" s="9">
        <v>0</v>
      </c>
      <c r="P34" s="9">
        <v>0</v>
      </c>
      <c r="Q34" s="9">
        <v>1</v>
      </c>
      <c r="R34" s="9">
        <v>0</v>
      </c>
      <c r="S34" s="9">
        <v>0</v>
      </c>
      <c r="T34" s="9">
        <v>0</v>
      </c>
      <c r="U34" s="9">
        <v>0</v>
      </c>
      <c r="V34" s="9">
        <f t="shared" si="2"/>
        <v>15</v>
      </c>
      <c r="W34" s="9">
        <f t="shared" si="3"/>
        <v>4</v>
      </c>
      <c r="X34" s="17">
        <v>33.680300000000003</v>
      </c>
    </row>
    <row r="35" spans="1:24" s="9" customFormat="1" ht="12.5">
      <c r="A35" s="9">
        <v>2003</v>
      </c>
      <c r="B35" s="9">
        <v>62</v>
      </c>
      <c r="C35" s="9">
        <v>0</v>
      </c>
      <c r="D35" s="9">
        <v>0</v>
      </c>
      <c r="E35" s="9">
        <v>0</v>
      </c>
      <c r="F35" s="9">
        <v>5</v>
      </c>
      <c r="G35" s="9">
        <v>8</v>
      </c>
      <c r="H35" s="9">
        <v>9</v>
      </c>
      <c r="I35" s="9">
        <v>8</v>
      </c>
      <c r="J35" s="9">
        <v>14</v>
      </c>
      <c r="K35" s="9">
        <v>3</v>
      </c>
      <c r="L35" s="9">
        <v>3</v>
      </c>
      <c r="M35" s="9">
        <v>6</v>
      </c>
      <c r="N35" s="9">
        <v>4</v>
      </c>
      <c r="O35" s="9">
        <v>0</v>
      </c>
      <c r="P35" s="9">
        <v>1</v>
      </c>
      <c r="Q35" s="9">
        <v>1</v>
      </c>
      <c r="R35" s="9">
        <v>0</v>
      </c>
      <c r="S35" s="9">
        <v>0</v>
      </c>
      <c r="T35" s="9">
        <v>0</v>
      </c>
      <c r="U35" s="9">
        <v>0</v>
      </c>
      <c r="V35" s="9">
        <f t="shared" si="2"/>
        <v>13</v>
      </c>
      <c r="W35" s="9">
        <f t="shared" si="3"/>
        <v>6</v>
      </c>
      <c r="X35" s="17">
        <v>36.145200000000003</v>
      </c>
    </row>
    <row r="36" spans="1:24" s="9" customFormat="1" ht="12.5">
      <c r="A36" s="9">
        <v>2004</v>
      </c>
      <c r="B36" s="9">
        <v>67</v>
      </c>
      <c r="C36" s="9">
        <v>0</v>
      </c>
      <c r="D36" s="9">
        <v>0</v>
      </c>
      <c r="E36" s="9">
        <v>0</v>
      </c>
      <c r="F36" s="9">
        <v>5</v>
      </c>
      <c r="G36" s="9">
        <v>4</v>
      </c>
      <c r="H36" s="9">
        <v>13</v>
      </c>
      <c r="I36" s="9">
        <v>11</v>
      </c>
      <c r="J36" s="9">
        <v>11</v>
      </c>
      <c r="K36" s="9">
        <v>6</v>
      </c>
      <c r="L36" s="9">
        <v>6</v>
      </c>
      <c r="M36" s="9">
        <v>5</v>
      </c>
      <c r="N36" s="9">
        <v>2</v>
      </c>
      <c r="O36" s="9">
        <v>0</v>
      </c>
      <c r="P36" s="9">
        <v>0</v>
      </c>
      <c r="Q36" s="9">
        <v>2</v>
      </c>
      <c r="R36" s="9">
        <v>1</v>
      </c>
      <c r="S36" s="9">
        <v>1</v>
      </c>
      <c r="T36" s="9">
        <v>0</v>
      </c>
      <c r="U36" s="9">
        <v>0</v>
      </c>
      <c r="V36" s="9">
        <f t="shared" si="2"/>
        <v>9</v>
      </c>
      <c r="W36" s="9">
        <f t="shared" si="3"/>
        <v>6</v>
      </c>
      <c r="X36" s="17">
        <v>37.619399999999999</v>
      </c>
    </row>
    <row r="37" spans="1:24" s="9" customFormat="1" ht="12.5">
      <c r="A37" s="9">
        <v>2005</v>
      </c>
      <c r="B37" s="9">
        <v>77</v>
      </c>
      <c r="C37" s="9">
        <v>0</v>
      </c>
      <c r="D37" s="9">
        <v>0</v>
      </c>
      <c r="E37" s="9">
        <v>0</v>
      </c>
      <c r="F37" s="9">
        <v>2</v>
      </c>
      <c r="G37" s="9">
        <v>10</v>
      </c>
      <c r="H37" s="9">
        <v>8</v>
      </c>
      <c r="I37" s="9">
        <v>7</v>
      </c>
      <c r="J37" s="9">
        <v>17</v>
      </c>
      <c r="K37" s="9">
        <v>11</v>
      </c>
      <c r="L37" s="9">
        <v>6</v>
      </c>
      <c r="M37" s="9">
        <v>5</v>
      </c>
      <c r="N37" s="9">
        <v>3</v>
      </c>
      <c r="O37" s="9">
        <v>2</v>
      </c>
      <c r="P37" s="9">
        <v>4</v>
      </c>
      <c r="Q37" s="9">
        <v>0</v>
      </c>
      <c r="R37" s="9">
        <v>0</v>
      </c>
      <c r="S37" s="9">
        <v>2</v>
      </c>
      <c r="T37" s="9">
        <v>0</v>
      </c>
      <c r="U37" s="9">
        <v>0</v>
      </c>
      <c r="V37" s="9">
        <f t="shared" si="2"/>
        <v>12</v>
      </c>
      <c r="W37" s="9">
        <f t="shared" si="3"/>
        <v>11</v>
      </c>
      <c r="X37" s="17">
        <v>40.162300000000002</v>
      </c>
    </row>
    <row r="38" spans="1:24" s="9" customFormat="1" ht="12.5">
      <c r="A38" s="9">
        <v>2006</v>
      </c>
      <c r="B38" s="9">
        <v>87</v>
      </c>
      <c r="C38" s="9">
        <v>0</v>
      </c>
      <c r="D38" s="9">
        <v>0</v>
      </c>
      <c r="E38" s="9">
        <v>0</v>
      </c>
      <c r="F38" s="9">
        <v>1</v>
      </c>
      <c r="G38" s="9">
        <v>7</v>
      </c>
      <c r="H38" s="9">
        <v>15</v>
      </c>
      <c r="I38" s="9">
        <v>16</v>
      </c>
      <c r="J38" s="9">
        <v>19</v>
      </c>
      <c r="K38" s="9">
        <v>11</v>
      </c>
      <c r="L38" s="9">
        <v>5</v>
      </c>
      <c r="M38" s="9">
        <v>9</v>
      </c>
      <c r="N38" s="9">
        <v>3</v>
      </c>
      <c r="O38" s="9">
        <v>1</v>
      </c>
      <c r="P38" s="9">
        <v>0</v>
      </c>
      <c r="Q38" s="9">
        <v>0</v>
      </c>
      <c r="R38" s="9">
        <v>0</v>
      </c>
      <c r="S38" s="9">
        <v>0</v>
      </c>
      <c r="T38" s="9">
        <v>0</v>
      </c>
      <c r="U38" s="9">
        <v>0</v>
      </c>
      <c r="V38" s="9">
        <f t="shared" si="2"/>
        <v>8</v>
      </c>
      <c r="W38" s="9">
        <f t="shared" si="3"/>
        <v>4</v>
      </c>
      <c r="X38" s="17">
        <v>37.109200000000001</v>
      </c>
    </row>
    <row r="39" spans="1:24" s="9" customFormat="1" ht="12.5">
      <c r="A39" s="9">
        <v>2007</v>
      </c>
      <c r="B39" s="9">
        <v>62</v>
      </c>
      <c r="C39" s="9">
        <v>0</v>
      </c>
      <c r="D39" s="9">
        <v>0</v>
      </c>
      <c r="E39" s="9">
        <v>0</v>
      </c>
      <c r="F39" s="9">
        <v>9</v>
      </c>
      <c r="G39" s="9">
        <v>5</v>
      </c>
      <c r="H39" s="9">
        <v>7</v>
      </c>
      <c r="I39" s="9">
        <v>4</v>
      </c>
      <c r="J39" s="9">
        <v>11</v>
      </c>
      <c r="K39" s="9">
        <v>13</v>
      </c>
      <c r="L39" s="9">
        <v>2</v>
      </c>
      <c r="M39" s="9">
        <v>4</v>
      </c>
      <c r="N39" s="9">
        <v>3</v>
      </c>
      <c r="O39" s="9">
        <v>0</v>
      </c>
      <c r="P39" s="9">
        <v>4</v>
      </c>
      <c r="Q39" s="9">
        <v>0</v>
      </c>
      <c r="R39" s="9">
        <v>0</v>
      </c>
      <c r="S39" s="9">
        <v>0</v>
      </c>
      <c r="T39" s="9">
        <v>0</v>
      </c>
      <c r="U39" s="9">
        <v>0</v>
      </c>
      <c r="V39" s="9">
        <f t="shared" si="2"/>
        <v>14</v>
      </c>
      <c r="W39" s="9">
        <f t="shared" si="3"/>
        <v>7</v>
      </c>
      <c r="X39" s="17">
        <v>37.338700000000003</v>
      </c>
    </row>
    <row r="40" spans="1:24" s="9" customFormat="1" ht="12.5">
      <c r="A40" s="9">
        <v>2008</v>
      </c>
      <c r="B40" s="9">
        <v>113</v>
      </c>
      <c r="C40" s="9">
        <v>0</v>
      </c>
      <c r="D40" s="9">
        <v>0</v>
      </c>
      <c r="E40" s="9">
        <v>0</v>
      </c>
      <c r="F40" s="9">
        <v>5</v>
      </c>
      <c r="G40" s="9">
        <v>19</v>
      </c>
      <c r="H40" s="9">
        <v>18</v>
      </c>
      <c r="I40" s="9">
        <v>15</v>
      </c>
      <c r="J40" s="9">
        <v>13</v>
      </c>
      <c r="K40" s="9">
        <v>16</v>
      </c>
      <c r="L40" s="9">
        <v>9</v>
      </c>
      <c r="M40" s="9">
        <v>6</v>
      </c>
      <c r="N40" s="9">
        <v>5</v>
      </c>
      <c r="O40" s="9">
        <v>2</v>
      </c>
      <c r="P40" s="9">
        <v>1</v>
      </c>
      <c r="Q40" s="9">
        <v>1</v>
      </c>
      <c r="R40" s="9">
        <v>3</v>
      </c>
      <c r="S40" s="9">
        <v>0</v>
      </c>
      <c r="T40" s="9">
        <v>0</v>
      </c>
      <c r="U40" s="9">
        <v>0</v>
      </c>
      <c r="V40" s="9">
        <f t="shared" si="2"/>
        <v>24</v>
      </c>
      <c r="W40" s="9">
        <f t="shared" si="3"/>
        <v>12</v>
      </c>
      <c r="X40" s="17">
        <v>36.845100000000002</v>
      </c>
    </row>
    <row r="41" spans="1:24" s="9" customFormat="1" ht="12.5">
      <c r="A41" s="9">
        <v>2009</v>
      </c>
      <c r="B41" s="9">
        <v>132</v>
      </c>
      <c r="C41" s="9">
        <v>0</v>
      </c>
      <c r="D41" s="9">
        <v>0</v>
      </c>
      <c r="E41" s="9">
        <v>1</v>
      </c>
      <c r="F41" s="9">
        <v>7</v>
      </c>
      <c r="G41" s="9">
        <v>11</v>
      </c>
      <c r="H41" s="9">
        <v>18</v>
      </c>
      <c r="I41" s="9">
        <v>24</v>
      </c>
      <c r="J41" s="9">
        <v>25</v>
      </c>
      <c r="K41" s="9">
        <v>18</v>
      </c>
      <c r="L41" s="9">
        <v>12</v>
      </c>
      <c r="M41" s="9">
        <v>10</v>
      </c>
      <c r="N41" s="9">
        <v>2</v>
      </c>
      <c r="O41" s="9">
        <v>1</v>
      </c>
      <c r="P41" s="9">
        <v>3</v>
      </c>
      <c r="Q41" s="9">
        <v>0</v>
      </c>
      <c r="R41" s="9">
        <v>0</v>
      </c>
      <c r="S41" s="9">
        <v>0</v>
      </c>
      <c r="T41" s="9">
        <v>0</v>
      </c>
      <c r="U41" s="9">
        <v>0</v>
      </c>
      <c r="V41" s="9">
        <f t="shared" si="2"/>
        <v>19</v>
      </c>
      <c r="W41" s="9">
        <f t="shared" si="3"/>
        <v>6</v>
      </c>
      <c r="X41" s="17">
        <v>36.492400000000004</v>
      </c>
    </row>
    <row r="42" spans="1:24" s="9" customFormat="1" ht="12.5">
      <c r="A42" s="9">
        <v>2010</v>
      </c>
      <c r="B42" s="9">
        <v>122</v>
      </c>
      <c r="C42" s="9">
        <v>0</v>
      </c>
      <c r="D42" s="9">
        <v>0</v>
      </c>
      <c r="E42" s="9">
        <v>0</v>
      </c>
      <c r="F42" s="9">
        <v>9</v>
      </c>
      <c r="G42" s="9">
        <v>7</v>
      </c>
      <c r="H42" s="9">
        <v>20</v>
      </c>
      <c r="I42" s="9">
        <v>17</v>
      </c>
      <c r="J42" s="9">
        <v>19</v>
      </c>
      <c r="K42" s="9">
        <v>13</v>
      </c>
      <c r="L42" s="9">
        <v>18</v>
      </c>
      <c r="M42" s="9">
        <v>8</v>
      </c>
      <c r="N42" s="9">
        <v>3</v>
      </c>
      <c r="O42" s="9">
        <v>5</v>
      </c>
      <c r="P42" s="9">
        <v>1</v>
      </c>
      <c r="Q42" s="9">
        <v>1</v>
      </c>
      <c r="R42" s="9">
        <v>1</v>
      </c>
      <c r="S42" s="9">
        <v>0</v>
      </c>
      <c r="T42" s="9">
        <v>0</v>
      </c>
      <c r="U42" s="9">
        <v>0</v>
      </c>
      <c r="V42" s="9">
        <f t="shared" si="2"/>
        <v>16</v>
      </c>
      <c r="W42" s="9">
        <f t="shared" si="3"/>
        <v>11</v>
      </c>
      <c r="X42" s="17">
        <v>38.3934</v>
      </c>
    </row>
    <row r="43" spans="1:24" s="9" customFormat="1" ht="12.5">
      <c r="A43" s="9">
        <v>2011</v>
      </c>
      <c r="B43" s="9">
        <v>155</v>
      </c>
      <c r="C43" s="9">
        <v>0</v>
      </c>
      <c r="D43" s="9">
        <v>0</v>
      </c>
      <c r="E43" s="9">
        <v>0</v>
      </c>
      <c r="F43" s="9">
        <v>2</v>
      </c>
      <c r="G43" s="9">
        <v>9</v>
      </c>
      <c r="H43" s="9">
        <v>13</v>
      </c>
      <c r="I43" s="9">
        <v>27</v>
      </c>
      <c r="J43" s="9">
        <v>29</v>
      </c>
      <c r="K43" s="9">
        <v>23</v>
      </c>
      <c r="L43" s="9">
        <v>17</v>
      </c>
      <c r="M43" s="9">
        <v>18</v>
      </c>
      <c r="N43" s="9">
        <v>10</v>
      </c>
      <c r="O43" s="9">
        <v>1</v>
      </c>
      <c r="P43" s="9">
        <v>3</v>
      </c>
      <c r="Q43" s="9">
        <v>2</v>
      </c>
      <c r="R43" s="9">
        <v>1</v>
      </c>
      <c r="S43" s="9">
        <v>0</v>
      </c>
      <c r="T43" s="9">
        <v>0</v>
      </c>
      <c r="U43" s="9">
        <v>0</v>
      </c>
      <c r="V43" s="9">
        <f t="shared" si="2"/>
        <v>11</v>
      </c>
      <c r="W43" s="9">
        <f t="shared" si="3"/>
        <v>17</v>
      </c>
      <c r="X43" s="17">
        <v>41.1</v>
      </c>
    </row>
    <row r="44" spans="1:24" s="9" customFormat="1" ht="12.5">
      <c r="A44" s="9">
        <v>2012</v>
      </c>
      <c r="B44" s="9">
        <v>165</v>
      </c>
      <c r="C44" s="9">
        <v>0</v>
      </c>
      <c r="D44" s="9">
        <v>0</v>
      </c>
      <c r="E44" s="9">
        <v>0</v>
      </c>
      <c r="F44" s="9">
        <v>3</v>
      </c>
      <c r="G44" s="9">
        <v>10</v>
      </c>
      <c r="H44" s="9">
        <v>15</v>
      </c>
      <c r="I44" s="9">
        <v>20</v>
      </c>
      <c r="J44" s="9">
        <v>23</v>
      </c>
      <c r="K44" s="9">
        <v>28</v>
      </c>
      <c r="L44" s="9">
        <v>21</v>
      </c>
      <c r="M44" s="9">
        <v>22</v>
      </c>
      <c r="N44" s="9">
        <v>8</v>
      </c>
      <c r="O44" s="9">
        <v>9</v>
      </c>
      <c r="P44" s="9">
        <v>2</v>
      </c>
      <c r="Q44" s="9">
        <v>1</v>
      </c>
      <c r="R44" s="9">
        <v>0</v>
      </c>
      <c r="S44" s="9">
        <v>0</v>
      </c>
      <c r="T44" s="9">
        <v>2</v>
      </c>
      <c r="U44" s="9">
        <v>1</v>
      </c>
      <c r="V44" s="9">
        <f t="shared" si="2"/>
        <v>13</v>
      </c>
      <c r="W44" s="9">
        <f t="shared" si="3"/>
        <v>23</v>
      </c>
      <c r="X44" s="17">
        <v>42.615200000000002</v>
      </c>
    </row>
    <row r="45" spans="1:24" s="9" customFormat="1" ht="12.5">
      <c r="A45" s="9">
        <v>2013</v>
      </c>
      <c r="B45" s="9">
        <v>134</v>
      </c>
      <c r="C45" s="9">
        <v>0</v>
      </c>
      <c r="D45" s="9">
        <v>0</v>
      </c>
      <c r="E45" s="9">
        <v>0</v>
      </c>
      <c r="F45" s="9">
        <v>1</v>
      </c>
      <c r="G45" s="9">
        <v>3</v>
      </c>
      <c r="H45" s="9">
        <v>10</v>
      </c>
      <c r="I45" s="9">
        <v>21</v>
      </c>
      <c r="J45" s="9">
        <v>18</v>
      </c>
      <c r="K45" s="9">
        <v>25</v>
      </c>
      <c r="L45" s="9">
        <v>24</v>
      </c>
      <c r="M45" s="9">
        <v>14</v>
      </c>
      <c r="N45" s="9">
        <v>11</v>
      </c>
      <c r="O45" s="9">
        <v>4</v>
      </c>
      <c r="P45" s="9">
        <v>2</v>
      </c>
      <c r="Q45" s="9">
        <v>0</v>
      </c>
      <c r="R45" s="9">
        <v>0</v>
      </c>
      <c r="S45" s="9">
        <v>0</v>
      </c>
      <c r="T45" s="9">
        <v>0</v>
      </c>
      <c r="U45" s="9">
        <v>1</v>
      </c>
      <c r="V45" s="9">
        <f t="shared" si="2"/>
        <v>4</v>
      </c>
      <c r="W45" s="9">
        <f t="shared" si="3"/>
        <v>18</v>
      </c>
      <c r="X45" s="17">
        <v>42.828400000000002</v>
      </c>
    </row>
    <row r="46" spans="1:24" s="9" customFormat="1" ht="12.5">
      <c r="A46" s="9">
        <v>2014</v>
      </c>
      <c r="B46" s="9">
        <v>161</v>
      </c>
      <c r="C46" s="9">
        <v>0</v>
      </c>
      <c r="D46" s="9">
        <v>0</v>
      </c>
      <c r="E46" s="9">
        <v>1</v>
      </c>
      <c r="F46" s="9">
        <v>2</v>
      </c>
      <c r="G46" s="9">
        <v>7</v>
      </c>
      <c r="H46" s="9">
        <v>11</v>
      </c>
      <c r="I46" s="9">
        <v>29</v>
      </c>
      <c r="J46" s="9">
        <v>27</v>
      </c>
      <c r="K46" s="9">
        <v>25</v>
      </c>
      <c r="L46" s="9">
        <v>22</v>
      </c>
      <c r="M46" s="9">
        <v>16</v>
      </c>
      <c r="N46" s="9">
        <v>12</v>
      </c>
      <c r="O46" s="9">
        <v>4</v>
      </c>
      <c r="P46" s="9">
        <v>3</v>
      </c>
      <c r="Q46" s="9">
        <v>0</v>
      </c>
      <c r="R46" s="9">
        <v>1</v>
      </c>
      <c r="S46" s="9">
        <v>0</v>
      </c>
      <c r="T46" s="9">
        <v>0</v>
      </c>
      <c r="U46" s="9">
        <v>1</v>
      </c>
      <c r="V46" s="9">
        <f t="shared" si="2"/>
        <v>10</v>
      </c>
      <c r="W46" s="9">
        <f t="shared" si="3"/>
        <v>21</v>
      </c>
      <c r="X46" s="17">
        <v>41.4876</v>
      </c>
    </row>
    <row r="47" spans="1:24" s="9" customFormat="1" ht="12.5">
      <c r="A47" s="9">
        <v>2015</v>
      </c>
      <c r="B47" s="9">
        <v>222</v>
      </c>
      <c r="C47" s="9">
        <v>0</v>
      </c>
      <c r="D47" s="9">
        <v>0</v>
      </c>
      <c r="E47" s="9">
        <v>0</v>
      </c>
      <c r="F47" s="9">
        <v>2</v>
      </c>
      <c r="G47" s="9">
        <v>4</v>
      </c>
      <c r="H47" s="9">
        <v>12</v>
      </c>
      <c r="I47" s="9">
        <v>33</v>
      </c>
      <c r="J47" s="9">
        <v>40</v>
      </c>
      <c r="K47" s="9">
        <v>39</v>
      </c>
      <c r="L47" s="9">
        <v>33</v>
      </c>
      <c r="M47" s="9">
        <v>28</v>
      </c>
      <c r="N47" s="9">
        <v>16</v>
      </c>
      <c r="O47" s="9">
        <v>10</v>
      </c>
      <c r="P47" s="9">
        <v>2</v>
      </c>
      <c r="Q47" s="9">
        <v>0</v>
      </c>
      <c r="R47" s="9">
        <v>3</v>
      </c>
      <c r="S47" s="9">
        <v>0</v>
      </c>
      <c r="T47" s="9">
        <v>0</v>
      </c>
      <c r="U47" s="9">
        <v>0</v>
      </c>
      <c r="V47" s="9">
        <f t="shared" si="2"/>
        <v>6</v>
      </c>
      <c r="W47" s="9">
        <f t="shared" si="3"/>
        <v>31</v>
      </c>
      <c r="X47" s="17">
        <v>43.382899999999999</v>
      </c>
    </row>
    <row r="48" spans="1:24" s="9" customFormat="1" ht="12.5">
      <c r="A48" s="9">
        <v>2016</v>
      </c>
      <c r="B48" s="9">
        <v>275</v>
      </c>
      <c r="C48" s="9">
        <v>0</v>
      </c>
      <c r="D48" s="9">
        <v>0</v>
      </c>
      <c r="E48" s="9">
        <v>0</v>
      </c>
      <c r="F48" s="9">
        <v>5</v>
      </c>
      <c r="G48" s="9">
        <v>12</v>
      </c>
      <c r="H48" s="9">
        <v>14</v>
      </c>
      <c r="I48" s="9">
        <v>34</v>
      </c>
      <c r="J48" s="9">
        <v>34</v>
      </c>
      <c r="K48" s="9">
        <v>56</v>
      </c>
      <c r="L48" s="9">
        <v>51</v>
      </c>
      <c r="M48" s="9">
        <v>31</v>
      </c>
      <c r="N48" s="9">
        <v>20</v>
      </c>
      <c r="O48" s="9">
        <v>10</v>
      </c>
      <c r="P48" s="9">
        <v>1</v>
      </c>
      <c r="Q48" s="9">
        <v>4</v>
      </c>
      <c r="R48" s="9">
        <v>2</v>
      </c>
      <c r="S48" s="9">
        <v>0</v>
      </c>
      <c r="T48" s="9">
        <v>1</v>
      </c>
      <c r="U48" s="9">
        <v>0</v>
      </c>
      <c r="V48" s="9">
        <f t="shared" si="2"/>
        <v>17</v>
      </c>
      <c r="W48" s="9">
        <f t="shared" si="3"/>
        <v>38</v>
      </c>
      <c r="X48" s="17">
        <v>43.172699999999999</v>
      </c>
    </row>
    <row r="49" spans="1:24" s="9" customFormat="1" ht="12.5">
      <c r="A49" s="9">
        <v>2017</v>
      </c>
      <c r="B49" s="9">
        <v>282</v>
      </c>
      <c r="C49" s="9">
        <v>0</v>
      </c>
      <c r="D49" s="9">
        <v>0</v>
      </c>
      <c r="E49" s="9">
        <v>1</v>
      </c>
      <c r="F49" s="9">
        <v>3</v>
      </c>
      <c r="G49" s="9">
        <v>4</v>
      </c>
      <c r="H49" s="9">
        <v>16</v>
      </c>
      <c r="I49" s="9">
        <v>21</v>
      </c>
      <c r="J49" s="9">
        <v>66</v>
      </c>
      <c r="K49" s="9">
        <v>60</v>
      </c>
      <c r="L49" s="9">
        <v>43</v>
      </c>
      <c r="M49" s="9">
        <v>33</v>
      </c>
      <c r="N49" s="9">
        <v>18</v>
      </c>
      <c r="O49" s="9">
        <v>9</v>
      </c>
      <c r="P49" s="9">
        <v>5</v>
      </c>
      <c r="Q49" s="9">
        <v>3</v>
      </c>
      <c r="R49" s="9">
        <v>0</v>
      </c>
      <c r="S49" s="9">
        <v>0</v>
      </c>
      <c r="T49" s="9">
        <v>0</v>
      </c>
      <c r="U49" s="9">
        <v>0</v>
      </c>
      <c r="V49" s="9">
        <f t="shared" si="2"/>
        <v>8</v>
      </c>
      <c r="W49" s="9">
        <f t="shared" si="3"/>
        <v>35</v>
      </c>
      <c r="X49" s="17">
        <v>43.297899999999998</v>
      </c>
    </row>
    <row r="50" spans="1:24" s="9" customFormat="1" ht="12.5">
      <c r="A50" s="9">
        <v>2018</v>
      </c>
      <c r="B50" s="9">
        <v>327</v>
      </c>
      <c r="C50" s="9">
        <v>0</v>
      </c>
      <c r="D50" s="9">
        <v>0</v>
      </c>
      <c r="E50" s="9">
        <v>1</v>
      </c>
      <c r="F50" s="9">
        <v>1</v>
      </c>
      <c r="G50" s="9">
        <v>6</v>
      </c>
      <c r="H50" s="9">
        <v>18</v>
      </c>
      <c r="I50" s="9">
        <v>35</v>
      </c>
      <c r="J50" s="9">
        <v>64</v>
      </c>
      <c r="K50" s="9">
        <v>69</v>
      </c>
      <c r="L50" s="9">
        <v>50</v>
      </c>
      <c r="M50" s="9">
        <v>39</v>
      </c>
      <c r="N50" s="9">
        <v>17</v>
      </c>
      <c r="O50" s="9">
        <v>15</v>
      </c>
      <c r="P50" s="9">
        <v>8</v>
      </c>
      <c r="Q50" s="9">
        <v>2</v>
      </c>
      <c r="R50" s="9">
        <v>0</v>
      </c>
      <c r="S50" s="9">
        <v>1</v>
      </c>
      <c r="T50" s="9">
        <v>1</v>
      </c>
      <c r="U50" s="9">
        <v>0</v>
      </c>
      <c r="V50" s="9">
        <f t="shared" si="2"/>
        <v>8</v>
      </c>
      <c r="W50" s="9">
        <f t="shared" si="3"/>
        <v>44</v>
      </c>
      <c r="X50" s="17">
        <v>43.726300000000002</v>
      </c>
    </row>
    <row r="51" spans="1:24" s="9" customFormat="1" ht="12.5">
      <c r="A51" s="9">
        <v>2019</v>
      </c>
      <c r="B51" s="9">
        <v>393</v>
      </c>
      <c r="C51" s="9">
        <v>0</v>
      </c>
      <c r="D51" s="9">
        <v>0</v>
      </c>
      <c r="E51" s="9">
        <v>0</v>
      </c>
      <c r="F51" s="9">
        <v>7</v>
      </c>
      <c r="G51" s="9">
        <v>11</v>
      </c>
      <c r="H51" s="9">
        <v>24</v>
      </c>
      <c r="I51" s="9">
        <v>42</v>
      </c>
      <c r="J51" s="9">
        <v>64</v>
      </c>
      <c r="K51" s="9">
        <v>86</v>
      </c>
      <c r="L51" s="9">
        <v>68</v>
      </c>
      <c r="M51" s="9">
        <v>45</v>
      </c>
      <c r="N51" s="9">
        <v>25</v>
      </c>
      <c r="O51" s="9">
        <v>11</v>
      </c>
      <c r="P51" s="9">
        <v>10</v>
      </c>
      <c r="Q51" s="9">
        <v>0</v>
      </c>
      <c r="R51" s="9">
        <v>0</v>
      </c>
      <c r="S51" s="9">
        <v>0</v>
      </c>
      <c r="T51" s="9">
        <v>0</v>
      </c>
      <c r="U51" s="9">
        <v>0</v>
      </c>
      <c r="V51" s="9">
        <f t="shared" si="2"/>
        <v>18</v>
      </c>
      <c r="W51" s="9">
        <f t="shared" si="3"/>
        <v>46</v>
      </c>
      <c r="X51" s="17">
        <v>42.9377</v>
      </c>
    </row>
    <row r="52" spans="1:24" s="9" customFormat="1" ht="12.5">
      <c r="A52" s="9">
        <v>2020</v>
      </c>
      <c r="B52" s="9">
        <v>366</v>
      </c>
      <c r="C52" s="9">
        <v>0</v>
      </c>
      <c r="D52" s="9">
        <v>0</v>
      </c>
      <c r="E52" s="9">
        <v>1</v>
      </c>
      <c r="F52" s="9">
        <v>4</v>
      </c>
      <c r="G52" s="9">
        <v>13</v>
      </c>
      <c r="H52" s="9">
        <v>14</v>
      </c>
      <c r="I52" s="9">
        <v>36</v>
      </c>
      <c r="J52" s="9">
        <v>60</v>
      </c>
      <c r="K52" s="9">
        <v>69</v>
      </c>
      <c r="L52" s="9">
        <v>71</v>
      </c>
      <c r="M52" s="9">
        <v>43</v>
      </c>
      <c r="N52" s="9">
        <v>30</v>
      </c>
      <c r="O52" s="9">
        <v>17</v>
      </c>
      <c r="P52" s="9">
        <v>2</v>
      </c>
      <c r="Q52" s="9">
        <v>1</v>
      </c>
      <c r="R52" s="9">
        <v>1</v>
      </c>
      <c r="S52" s="9">
        <v>3</v>
      </c>
      <c r="T52" s="9">
        <v>1</v>
      </c>
      <c r="U52" s="9">
        <v>0</v>
      </c>
      <c r="V52" s="9">
        <f t="shared" si="2"/>
        <v>18</v>
      </c>
      <c r="W52" s="9">
        <f>SUM(N52:U52)</f>
        <v>55</v>
      </c>
      <c r="X52" s="17">
        <v>44.0792</v>
      </c>
    </row>
    <row r="53" spans="1:24" s="9" customFormat="1" ht="12.5">
      <c r="A53" s="9">
        <v>2021</v>
      </c>
      <c r="B53" s="9">
        <v>397</v>
      </c>
      <c r="C53" s="9">
        <v>0</v>
      </c>
      <c r="D53" s="9">
        <v>0</v>
      </c>
      <c r="E53" s="9">
        <v>0</v>
      </c>
      <c r="F53" s="9">
        <v>2</v>
      </c>
      <c r="G53" s="9">
        <v>19</v>
      </c>
      <c r="H53" s="9">
        <v>22</v>
      </c>
      <c r="I53" s="9">
        <v>28</v>
      </c>
      <c r="J53" s="9">
        <v>61</v>
      </c>
      <c r="K53" s="9">
        <v>85</v>
      </c>
      <c r="L53" s="9">
        <v>56</v>
      </c>
      <c r="M53" s="9">
        <v>55</v>
      </c>
      <c r="N53" s="9">
        <v>38</v>
      </c>
      <c r="O53" s="9">
        <v>15</v>
      </c>
      <c r="P53" s="9">
        <v>8</v>
      </c>
      <c r="Q53" s="9">
        <v>4</v>
      </c>
      <c r="R53" s="9">
        <v>2</v>
      </c>
      <c r="S53" s="9">
        <v>2</v>
      </c>
      <c r="T53" s="9">
        <v>0</v>
      </c>
      <c r="U53" s="9">
        <v>0</v>
      </c>
      <c r="V53" s="9">
        <f t="shared" si="2"/>
        <v>21</v>
      </c>
      <c r="W53" s="9">
        <f t="shared" ref="W53:W54" si="4">SUM(N53:U53)</f>
        <v>69</v>
      </c>
      <c r="X53" s="17">
        <v>44.570500000000003</v>
      </c>
    </row>
    <row r="54" spans="1:24" s="9" customFormat="1" ht="12.5">
      <c r="A54" s="9">
        <v>2022</v>
      </c>
      <c r="B54" s="9">
        <v>359</v>
      </c>
      <c r="C54" s="9">
        <v>0</v>
      </c>
      <c r="D54" s="9">
        <v>0</v>
      </c>
      <c r="E54" s="9">
        <v>0</v>
      </c>
      <c r="F54" s="9">
        <v>4</v>
      </c>
      <c r="G54" s="9">
        <v>14</v>
      </c>
      <c r="H54" s="9">
        <v>15</v>
      </c>
      <c r="I54" s="9">
        <v>31</v>
      </c>
      <c r="J54" s="9">
        <v>48</v>
      </c>
      <c r="K54" s="9">
        <v>67</v>
      </c>
      <c r="L54" s="9">
        <v>68</v>
      </c>
      <c r="M54" s="9">
        <v>41</v>
      </c>
      <c r="N54" s="9">
        <v>34</v>
      </c>
      <c r="O54" s="9">
        <v>15</v>
      </c>
      <c r="P54" s="9">
        <v>13</v>
      </c>
      <c r="Q54" s="9">
        <v>5</v>
      </c>
      <c r="R54" s="9">
        <v>3</v>
      </c>
      <c r="S54" s="9">
        <v>0</v>
      </c>
      <c r="T54" s="9">
        <v>1</v>
      </c>
      <c r="U54" s="9">
        <v>0</v>
      </c>
      <c r="V54" s="9">
        <f t="shared" si="2"/>
        <v>18</v>
      </c>
      <c r="W54" s="9">
        <f t="shared" si="4"/>
        <v>71</v>
      </c>
      <c r="X54" s="17">
        <v>45.346800000000002</v>
      </c>
    </row>
    <row r="55" spans="1:24" s="9" customFormat="1" ht="12.5">
      <c r="A55" s="9" t="s">
        <v>42</v>
      </c>
    </row>
    <row r="56" spans="1:24" s="9" customFormat="1" ht="12.5">
      <c r="A56" s="71" t="s">
        <v>65</v>
      </c>
      <c r="B56" s="71" t="s">
        <v>43</v>
      </c>
      <c r="C56" s="72" t="s">
        <v>202</v>
      </c>
      <c r="D56" s="72" t="s">
        <v>59</v>
      </c>
      <c r="E56" s="72" t="s">
        <v>60</v>
      </c>
      <c r="F56" s="71" t="s">
        <v>46</v>
      </c>
      <c r="G56" s="71" t="s">
        <v>47</v>
      </c>
      <c r="H56" s="71" t="s">
        <v>48</v>
      </c>
      <c r="I56" s="71" t="s">
        <v>49</v>
      </c>
      <c r="J56" s="71" t="s">
        <v>50</v>
      </c>
      <c r="K56" s="71" t="s">
        <v>51</v>
      </c>
      <c r="L56" s="71" t="s">
        <v>52</v>
      </c>
      <c r="M56" s="71" t="s">
        <v>53</v>
      </c>
      <c r="N56" s="71" t="s">
        <v>54</v>
      </c>
      <c r="O56" s="71" t="s">
        <v>55</v>
      </c>
      <c r="P56" s="71" t="s">
        <v>56</v>
      </c>
      <c r="Q56" s="71" t="s">
        <v>57</v>
      </c>
      <c r="R56" s="71" t="s">
        <v>61</v>
      </c>
      <c r="S56" s="71" t="s">
        <v>62</v>
      </c>
      <c r="T56" s="74" t="s">
        <v>63</v>
      </c>
      <c r="U56" s="74" t="s">
        <v>227</v>
      </c>
      <c r="V56" s="74" t="s">
        <v>186</v>
      </c>
      <c r="W56" s="74" t="s">
        <v>204</v>
      </c>
      <c r="X56" s="71" t="s">
        <v>44</v>
      </c>
    </row>
    <row r="57" spans="1:24" s="9" customFormat="1" ht="12.5">
      <c r="A57" s="9">
        <v>2000</v>
      </c>
      <c r="B57" s="9">
        <v>239</v>
      </c>
      <c r="C57" s="9">
        <v>0</v>
      </c>
      <c r="D57" s="9">
        <v>0</v>
      </c>
      <c r="E57" s="9">
        <v>0</v>
      </c>
      <c r="F57" s="9">
        <v>10</v>
      </c>
      <c r="G57" s="9">
        <v>48</v>
      </c>
      <c r="H57" s="9">
        <v>56</v>
      </c>
      <c r="I57" s="9">
        <v>48</v>
      </c>
      <c r="J57" s="9">
        <v>37</v>
      </c>
      <c r="K57" s="9">
        <v>23</v>
      </c>
      <c r="L57" s="9">
        <v>6</v>
      </c>
      <c r="M57" s="9">
        <v>6</v>
      </c>
      <c r="N57" s="9">
        <v>1</v>
      </c>
      <c r="O57" s="9">
        <v>1</v>
      </c>
      <c r="P57" s="9">
        <v>0</v>
      </c>
      <c r="Q57" s="9">
        <v>1</v>
      </c>
      <c r="R57" s="9">
        <v>0</v>
      </c>
      <c r="S57" s="9">
        <v>0</v>
      </c>
      <c r="T57" s="9">
        <v>2</v>
      </c>
      <c r="U57" s="9">
        <v>0</v>
      </c>
      <c r="V57" s="9">
        <f>SUM(C57:G57)</f>
        <v>58</v>
      </c>
      <c r="W57" s="9">
        <f>SUM(N57:U57)</f>
        <v>5</v>
      </c>
      <c r="X57" s="17">
        <v>32.148499999999999</v>
      </c>
    </row>
    <row r="58" spans="1:24" s="9" customFormat="1" ht="12.5">
      <c r="A58" s="9">
        <v>2001</v>
      </c>
      <c r="B58" s="9">
        <v>267</v>
      </c>
      <c r="C58" s="9">
        <v>0</v>
      </c>
      <c r="D58" s="9">
        <v>0</v>
      </c>
      <c r="E58" s="9">
        <v>1</v>
      </c>
      <c r="F58" s="9">
        <v>19</v>
      </c>
      <c r="G58" s="9">
        <v>45</v>
      </c>
      <c r="H58" s="9">
        <v>54</v>
      </c>
      <c r="I58" s="9">
        <v>61</v>
      </c>
      <c r="J58" s="9">
        <v>37</v>
      </c>
      <c r="K58" s="9">
        <v>21</v>
      </c>
      <c r="L58" s="9">
        <v>19</v>
      </c>
      <c r="M58" s="9">
        <v>5</v>
      </c>
      <c r="N58" s="9">
        <v>3</v>
      </c>
      <c r="O58" s="9">
        <v>0</v>
      </c>
      <c r="P58" s="9">
        <v>0</v>
      </c>
      <c r="Q58" s="9">
        <v>2</v>
      </c>
      <c r="R58" s="9">
        <v>0</v>
      </c>
      <c r="S58" s="9">
        <v>0</v>
      </c>
      <c r="T58" s="9">
        <v>0</v>
      </c>
      <c r="U58" s="9">
        <v>0</v>
      </c>
      <c r="V58" s="9">
        <f t="shared" ref="V58:V79" si="5">SUM(C58:G58)</f>
        <v>65</v>
      </c>
      <c r="W58" s="9">
        <f t="shared" ref="W58:W76" si="6">SUM(N58:U58)</f>
        <v>5</v>
      </c>
      <c r="X58" s="17">
        <v>32.2453</v>
      </c>
    </row>
    <row r="59" spans="1:24" s="9" customFormat="1" ht="12.5">
      <c r="A59" s="9">
        <v>2002</v>
      </c>
      <c r="B59" s="9">
        <v>321</v>
      </c>
      <c r="C59" s="9">
        <v>0</v>
      </c>
      <c r="D59" s="9">
        <v>0</v>
      </c>
      <c r="E59" s="9">
        <v>0</v>
      </c>
      <c r="F59" s="9">
        <v>16</v>
      </c>
      <c r="G59" s="9">
        <v>69</v>
      </c>
      <c r="H59" s="9">
        <v>75</v>
      </c>
      <c r="I59" s="9">
        <v>56</v>
      </c>
      <c r="J59" s="9">
        <v>50</v>
      </c>
      <c r="K59" s="9">
        <v>28</v>
      </c>
      <c r="L59" s="9">
        <v>16</v>
      </c>
      <c r="M59" s="9">
        <v>5</v>
      </c>
      <c r="N59" s="9">
        <v>3</v>
      </c>
      <c r="O59" s="9">
        <v>1</v>
      </c>
      <c r="P59" s="9">
        <v>0</v>
      </c>
      <c r="Q59" s="9">
        <v>2</v>
      </c>
      <c r="R59" s="9">
        <v>0</v>
      </c>
      <c r="S59" s="9">
        <v>0</v>
      </c>
      <c r="T59" s="9">
        <v>0</v>
      </c>
      <c r="U59" s="9">
        <v>0</v>
      </c>
      <c r="V59" s="9">
        <f t="shared" si="5"/>
        <v>85</v>
      </c>
      <c r="W59" s="9">
        <f t="shared" si="6"/>
        <v>6</v>
      </c>
      <c r="X59" s="17">
        <v>31.7087</v>
      </c>
    </row>
    <row r="60" spans="1:24" s="9" customFormat="1" ht="12.5">
      <c r="A60" s="9">
        <v>2003</v>
      </c>
      <c r="B60" s="9">
        <v>257</v>
      </c>
      <c r="C60" s="9">
        <v>0</v>
      </c>
      <c r="D60" s="9">
        <v>0</v>
      </c>
      <c r="E60" s="9">
        <v>0</v>
      </c>
      <c r="F60" s="9">
        <v>13</v>
      </c>
      <c r="G60" s="9">
        <v>52</v>
      </c>
      <c r="H60" s="9">
        <v>42</v>
      </c>
      <c r="I60" s="9">
        <v>64</v>
      </c>
      <c r="J60" s="9">
        <v>46</v>
      </c>
      <c r="K60" s="9">
        <v>18</v>
      </c>
      <c r="L60" s="9">
        <v>6</v>
      </c>
      <c r="M60" s="9">
        <v>5</v>
      </c>
      <c r="N60" s="9">
        <v>6</v>
      </c>
      <c r="O60" s="9">
        <v>1</v>
      </c>
      <c r="P60" s="9">
        <v>2</v>
      </c>
      <c r="Q60" s="9">
        <v>1</v>
      </c>
      <c r="R60" s="9">
        <v>0</v>
      </c>
      <c r="S60" s="9">
        <v>1</v>
      </c>
      <c r="T60" s="9">
        <v>0</v>
      </c>
      <c r="U60" s="9">
        <v>0</v>
      </c>
      <c r="V60" s="9">
        <f t="shared" si="5"/>
        <v>65</v>
      </c>
      <c r="W60" s="9">
        <f t="shared" si="6"/>
        <v>11</v>
      </c>
      <c r="X60" s="17">
        <v>32.667299999999997</v>
      </c>
    </row>
    <row r="61" spans="1:24" s="9" customFormat="1" ht="12.5">
      <c r="A61" s="9">
        <v>2004</v>
      </c>
      <c r="B61" s="9">
        <v>289</v>
      </c>
      <c r="C61" s="9">
        <v>0</v>
      </c>
      <c r="D61" s="9">
        <v>0</v>
      </c>
      <c r="E61" s="9">
        <v>0</v>
      </c>
      <c r="F61" s="9">
        <v>9</v>
      </c>
      <c r="G61" s="9">
        <v>63</v>
      </c>
      <c r="H61" s="9">
        <v>63</v>
      </c>
      <c r="I61" s="9">
        <v>51</v>
      </c>
      <c r="J61" s="9">
        <v>51</v>
      </c>
      <c r="K61" s="9">
        <v>24</v>
      </c>
      <c r="L61" s="9">
        <v>16</v>
      </c>
      <c r="M61" s="9">
        <v>8</v>
      </c>
      <c r="N61" s="9">
        <v>0</v>
      </c>
      <c r="O61" s="9">
        <v>0</v>
      </c>
      <c r="P61" s="9">
        <v>2</v>
      </c>
      <c r="Q61" s="9">
        <v>1</v>
      </c>
      <c r="R61" s="9">
        <v>1</v>
      </c>
      <c r="S61" s="9">
        <v>0</v>
      </c>
      <c r="T61" s="9">
        <v>0</v>
      </c>
      <c r="U61" s="9">
        <v>0</v>
      </c>
      <c r="V61" s="9">
        <f t="shared" si="5"/>
        <v>72</v>
      </c>
      <c r="W61" s="9">
        <f t="shared" si="6"/>
        <v>4</v>
      </c>
      <c r="X61" s="17">
        <v>32.441200000000002</v>
      </c>
    </row>
    <row r="62" spans="1:24" s="9" customFormat="1" ht="12.5">
      <c r="A62" s="9">
        <v>2005</v>
      </c>
      <c r="B62" s="9">
        <v>259</v>
      </c>
      <c r="C62" s="9">
        <v>1</v>
      </c>
      <c r="D62" s="9">
        <v>0</v>
      </c>
      <c r="E62" s="9">
        <v>0</v>
      </c>
      <c r="F62" s="9">
        <v>11</v>
      </c>
      <c r="G62" s="9">
        <v>24</v>
      </c>
      <c r="H62" s="9">
        <v>45</v>
      </c>
      <c r="I62" s="9">
        <v>44</v>
      </c>
      <c r="J62" s="9">
        <v>59</v>
      </c>
      <c r="K62" s="9">
        <v>39</v>
      </c>
      <c r="L62" s="9">
        <v>16</v>
      </c>
      <c r="M62" s="9">
        <v>10</v>
      </c>
      <c r="N62" s="9">
        <v>3</v>
      </c>
      <c r="O62" s="9">
        <v>3</v>
      </c>
      <c r="P62" s="9">
        <v>0</v>
      </c>
      <c r="Q62" s="9">
        <v>2</v>
      </c>
      <c r="R62" s="9">
        <v>1</v>
      </c>
      <c r="S62" s="9">
        <v>0</v>
      </c>
      <c r="T62" s="9">
        <v>0</v>
      </c>
      <c r="U62" s="9">
        <v>1</v>
      </c>
      <c r="V62" s="9">
        <f t="shared" si="5"/>
        <v>36</v>
      </c>
      <c r="W62" s="9">
        <f t="shared" si="6"/>
        <v>10</v>
      </c>
      <c r="X62" s="17">
        <v>35.561799999999998</v>
      </c>
    </row>
    <row r="63" spans="1:24" s="9" customFormat="1" ht="12.5">
      <c r="A63" s="9">
        <v>2006</v>
      </c>
      <c r="B63" s="9">
        <v>333</v>
      </c>
      <c r="C63" s="9">
        <v>0</v>
      </c>
      <c r="D63" s="9">
        <v>0</v>
      </c>
      <c r="E63" s="9">
        <v>0</v>
      </c>
      <c r="F63" s="9">
        <v>18</v>
      </c>
      <c r="G63" s="9">
        <v>43</v>
      </c>
      <c r="H63" s="9">
        <v>53</v>
      </c>
      <c r="I63" s="9">
        <v>70</v>
      </c>
      <c r="J63" s="9">
        <v>66</v>
      </c>
      <c r="K63" s="9">
        <v>31</v>
      </c>
      <c r="L63" s="9">
        <v>25</v>
      </c>
      <c r="M63" s="9">
        <v>15</v>
      </c>
      <c r="N63" s="9">
        <v>6</v>
      </c>
      <c r="O63" s="9">
        <v>5</v>
      </c>
      <c r="P63" s="9">
        <v>0</v>
      </c>
      <c r="Q63" s="9">
        <v>0</v>
      </c>
      <c r="R63" s="9">
        <v>1</v>
      </c>
      <c r="S63" s="9">
        <v>0</v>
      </c>
      <c r="T63" s="9">
        <v>0</v>
      </c>
      <c r="U63" s="9">
        <v>0</v>
      </c>
      <c r="V63" s="9">
        <f t="shared" si="5"/>
        <v>61</v>
      </c>
      <c r="W63" s="9">
        <f t="shared" si="6"/>
        <v>12</v>
      </c>
      <c r="X63" s="17">
        <v>34.454999999999998</v>
      </c>
    </row>
    <row r="64" spans="1:24" s="9" customFormat="1" ht="12.5">
      <c r="A64" s="9">
        <v>2007</v>
      </c>
      <c r="B64" s="9">
        <v>393</v>
      </c>
      <c r="C64" s="9">
        <v>0</v>
      </c>
      <c r="D64" s="9">
        <v>0</v>
      </c>
      <c r="E64" s="9">
        <v>0</v>
      </c>
      <c r="F64" s="9">
        <v>14</v>
      </c>
      <c r="G64" s="9">
        <v>66</v>
      </c>
      <c r="H64" s="9">
        <v>58</v>
      </c>
      <c r="I64" s="9">
        <v>80</v>
      </c>
      <c r="J64" s="9">
        <v>73</v>
      </c>
      <c r="K64" s="9">
        <v>52</v>
      </c>
      <c r="L64" s="9">
        <v>29</v>
      </c>
      <c r="M64" s="9">
        <v>10</v>
      </c>
      <c r="N64" s="9">
        <v>6</v>
      </c>
      <c r="O64" s="9">
        <v>2</v>
      </c>
      <c r="P64" s="9">
        <v>0</v>
      </c>
      <c r="Q64" s="9">
        <v>2</v>
      </c>
      <c r="R64" s="9">
        <v>1</v>
      </c>
      <c r="S64" s="9">
        <v>0</v>
      </c>
      <c r="T64" s="9">
        <v>0</v>
      </c>
      <c r="U64" s="9">
        <v>0</v>
      </c>
      <c r="V64" s="9">
        <f t="shared" si="5"/>
        <v>80</v>
      </c>
      <c r="W64" s="9">
        <f t="shared" si="6"/>
        <v>11</v>
      </c>
      <c r="X64" s="17">
        <v>34.357500000000002</v>
      </c>
    </row>
    <row r="65" spans="1:24" s="9" customFormat="1" ht="12.5">
      <c r="A65" s="9">
        <v>2008</v>
      </c>
      <c r="B65" s="9">
        <v>461</v>
      </c>
      <c r="C65" s="9">
        <v>0</v>
      </c>
      <c r="D65" s="9">
        <v>0</v>
      </c>
      <c r="E65" s="9">
        <v>0</v>
      </c>
      <c r="F65" s="9">
        <v>13</v>
      </c>
      <c r="G65" s="9">
        <v>55</v>
      </c>
      <c r="H65" s="9">
        <v>88</v>
      </c>
      <c r="I65" s="9">
        <v>90</v>
      </c>
      <c r="J65" s="9">
        <v>80</v>
      </c>
      <c r="K65" s="9">
        <v>65</v>
      </c>
      <c r="L65" s="9">
        <v>36</v>
      </c>
      <c r="M65" s="9">
        <v>20</v>
      </c>
      <c r="N65" s="9">
        <v>6</v>
      </c>
      <c r="O65" s="9">
        <v>4</v>
      </c>
      <c r="P65" s="9">
        <v>2</v>
      </c>
      <c r="Q65" s="9">
        <v>1</v>
      </c>
      <c r="R65" s="9">
        <v>0</v>
      </c>
      <c r="S65" s="9">
        <v>1</v>
      </c>
      <c r="T65" s="9">
        <v>0</v>
      </c>
      <c r="U65" s="9">
        <v>0</v>
      </c>
      <c r="V65" s="9">
        <f t="shared" si="5"/>
        <v>68</v>
      </c>
      <c r="W65" s="9">
        <f t="shared" si="6"/>
        <v>14</v>
      </c>
      <c r="X65" s="17">
        <v>35.172499999999999</v>
      </c>
    </row>
    <row r="66" spans="1:24" s="9" customFormat="1" ht="12.5">
      <c r="A66" s="9">
        <v>2009</v>
      </c>
      <c r="B66" s="9">
        <v>413</v>
      </c>
      <c r="C66" s="9">
        <v>0</v>
      </c>
      <c r="D66" s="9">
        <v>0</v>
      </c>
      <c r="E66" s="9">
        <v>1</v>
      </c>
      <c r="F66" s="9">
        <v>13</v>
      </c>
      <c r="G66" s="9">
        <v>38</v>
      </c>
      <c r="H66" s="9">
        <v>74</v>
      </c>
      <c r="I66" s="9">
        <v>62</v>
      </c>
      <c r="J66" s="9">
        <v>73</v>
      </c>
      <c r="K66" s="9">
        <v>73</v>
      </c>
      <c r="L66" s="9">
        <v>35</v>
      </c>
      <c r="M66" s="9">
        <v>21</v>
      </c>
      <c r="N66" s="9">
        <v>13</v>
      </c>
      <c r="O66" s="9">
        <v>4</v>
      </c>
      <c r="P66" s="9">
        <v>3</v>
      </c>
      <c r="Q66" s="9">
        <v>3</v>
      </c>
      <c r="R66" s="9">
        <v>0</v>
      </c>
      <c r="S66" s="9">
        <v>0</v>
      </c>
      <c r="T66" s="9">
        <v>0</v>
      </c>
      <c r="U66" s="9">
        <v>0</v>
      </c>
      <c r="V66" s="9">
        <f t="shared" si="5"/>
        <v>52</v>
      </c>
      <c r="W66" s="9">
        <f t="shared" si="6"/>
        <v>23</v>
      </c>
      <c r="X66" s="17">
        <v>36.674300000000002</v>
      </c>
    </row>
    <row r="67" spans="1:24" s="9" customFormat="1" ht="12.5">
      <c r="A67" s="9">
        <v>2010</v>
      </c>
      <c r="B67" s="9">
        <v>363</v>
      </c>
      <c r="C67" s="9">
        <v>0</v>
      </c>
      <c r="D67" s="9">
        <v>0</v>
      </c>
      <c r="E67" s="9">
        <v>0</v>
      </c>
      <c r="F67" s="9">
        <v>9</v>
      </c>
      <c r="G67" s="9">
        <v>40</v>
      </c>
      <c r="H67" s="9">
        <v>56</v>
      </c>
      <c r="I67" s="9">
        <v>68</v>
      </c>
      <c r="J67" s="9">
        <v>64</v>
      </c>
      <c r="K67" s="9">
        <v>62</v>
      </c>
      <c r="L67" s="9">
        <v>35</v>
      </c>
      <c r="M67" s="9">
        <v>15</v>
      </c>
      <c r="N67" s="9">
        <v>8</v>
      </c>
      <c r="O67" s="9">
        <v>4</v>
      </c>
      <c r="P67" s="9">
        <v>1</v>
      </c>
      <c r="Q67" s="9">
        <v>1</v>
      </c>
      <c r="R67" s="9">
        <v>0</v>
      </c>
      <c r="S67" s="9">
        <v>0</v>
      </c>
      <c r="T67" s="9">
        <v>0</v>
      </c>
      <c r="U67" s="9">
        <v>0</v>
      </c>
      <c r="V67" s="9">
        <f t="shared" si="5"/>
        <v>49</v>
      </c>
      <c r="W67" s="9">
        <f t="shared" si="6"/>
        <v>14</v>
      </c>
      <c r="X67" s="17">
        <v>36.1556</v>
      </c>
    </row>
    <row r="68" spans="1:24" s="9" customFormat="1" ht="12.5">
      <c r="A68" s="9">
        <v>2011</v>
      </c>
      <c r="B68" s="9">
        <v>429</v>
      </c>
      <c r="C68" s="9">
        <v>0</v>
      </c>
      <c r="D68" s="9">
        <v>0</v>
      </c>
      <c r="E68" s="9">
        <v>0</v>
      </c>
      <c r="F68" s="9">
        <v>9</v>
      </c>
      <c r="G68" s="9">
        <v>38</v>
      </c>
      <c r="H68" s="9">
        <v>67</v>
      </c>
      <c r="I68" s="9">
        <v>77</v>
      </c>
      <c r="J68" s="9">
        <v>84</v>
      </c>
      <c r="K68" s="9">
        <v>76</v>
      </c>
      <c r="L68" s="9">
        <v>37</v>
      </c>
      <c r="M68" s="9">
        <v>22</v>
      </c>
      <c r="N68" s="9">
        <v>8</v>
      </c>
      <c r="O68" s="9">
        <v>7</v>
      </c>
      <c r="P68" s="9">
        <v>1</v>
      </c>
      <c r="Q68" s="9">
        <v>1</v>
      </c>
      <c r="R68" s="9">
        <v>2</v>
      </c>
      <c r="S68" s="9">
        <v>0</v>
      </c>
      <c r="T68" s="9">
        <v>0</v>
      </c>
      <c r="U68" s="9">
        <v>0</v>
      </c>
      <c r="V68" s="9">
        <f t="shared" si="5"/>
        <v>47</v>
      </c>
      <c r="W68" s="9">
        <f t="shared" si="6"/>
        <v>19</v>
      </c>
      <c r="X68" s="17">
        <v>36.719099999999997</v>
      </c>
    </row>
    <row r="69" spans="1:24" s="9" customFormat="1" ht="12.5">
      <c r="A69" s="9">
        <v>2012</v>
      </c>
      <c r="B69" s="9">
        <v>416</v>
      </c>
      <c r="C69" s="9">
        <v>0</v>
      </c>
      <c r="D69" s="9">
        <v>0</v>
      </c>
      <c r="E69" s="9">
        <v>0</v>
      </c>
      <c r="F69" s="9">
        <v>6</v>
      </c>
      <c r="G69" s="9">
        <v>27</v>
      </c>
      <c r="H69" s="9">
        <v>67</v>
      </c>
      <c r="I69" s="9">
        <v>69</v>
      </c>
      <c r="J69" s="9">
        <v>78</v>
      </c>
      <c r="K69" s="9">
        <v>70</v>
      </c>
      <c r="L69" s="9">
        <v>49</v>
      </c>
      <c r="M69" s="9">
        <v>23</v>
      </c>
      <c r="N69" s="9">
        <v>11</v>
      </c>
      <c r="O69" s="9">
        <v>6</v>
      </c>
      <c r="P69" s="9">
        <v>2</v>
      </c>
      <c r="Q69" s="9">
        <v>3</v>
      </c>
      <c r="R69" s="9">
        <v>2</v>
      </c>
      <c r="S69" s="9">
        <v>2</v>
      </c>
      <c r="T69" s="9">
        <v>1</v>
      </c>
      <c r="U69" s="9">
        <v>0</v>
      </c>
      <c r="V69" s="9">
        <f t="shared" si="5"/>
        <v>33</v>
      </c>
      <c r="W69" s="9">
        <f t="shared" si="6"/>
        <v>27</v>
      </c>
      <c r="X69" s="17">
        <v>38.579300000000003</v>
      </c>
    </row>
    <row r="70" spans="1:24" s="9" customFormat="1" ht="12.5">
      <c r="A70" s="9">
        <v>2013</v>
      </c>
      <c r="B70" s="9">
        <v>393</v>
      </c>
      <c r="C70" s="9">
        <v>0</v>
      </c>
      <c r="D70" s="9">
        <v>0</v>
      </c>
      <c r="E70" s="9">
        <v>0</v>
      </c>
      <c r="F70" s="9">
        <v>12</v>
      </c>
      <c r="G70" s="9">
        <v>16</v>
      </c>
      <c r="H70" s="9">
        <v>46</v>
      </c>
      <c r="I70" s="9">
        <v>61</v>
      </c>
      <c r="J70" s="9">
        <v>66</v>
      </c>
      <c r="K70" s="9">
        <v>75</v>
      </c>
      <c r="L70" s="9">
        <v>53</v>
      </c>
      <c r="M70" s="9">
        <v>34</v>
      </c>
      <c r="N70" s="9">
        <v>9</v>
      </c>
      <c r="O70" s="9">
        <v>15</v>
      </c>
      <c r="P70" s="9">
        <v>1</v>
      </c>
      <c r="Q70" s="9">
        <v>4</v>
      </c>
      <c r="R70" s="9">
        <v>0</v>
      </c>
      <c r="S70" s="9">
        <v>0</v>
      </c>
      <c r="T70" s="9">
        <v>1</v>
      </c>
      <c r="U70" s="9">
        <v>0</v>
      </c>
      <c r="V70" s="9">
        <f t="shared" si="5"/>
        <v>28</v>
      </c>
      <c r="W70" s="9">
        <f t="shared" si="6"/>
        <v>30</v>
      </c>
      <c r="X70" s="17">
        <v>39.876600000000003</v>
      </c>
    </row>
    <row r="71" spans="1:24" s="9" customFormat="1" ht="12.5">
      <c r="A71" s="9">
        <v>2014</v>
      </c>
      <c r="B71" s="9">
        <v>453</v>
      </c>
      <c r="C71" s="9">
        <v>0</v>
      </c>
      <c r="D71" s="9">
        <v>0</v>
      </c>
      <c r="E71" s="9">
        <v>0</v>
      </c>
      <c r="F71" s="9">
        <v>10</v>
      </c>
      <c r="G71" s="9">
        <v>27</v>
      </c>
      <c r="H71" s="9">
        <v>51</v>
      </c>
      <c r="I71" s="9">
        <v>66</v>
      </c>
      <c r="J71" s="9">
        <v>74</v>
      </c>
      <c r="K71" s="9">
        <v>87</v>
      </c>
      <c r="L71" s="9">
        <v>61</v>
      </c>
      <c r="M71" s="9">
        <v>49</v>
      </c>
      <c r="N71" s="9">
        <v>15</v>
      </c>
      <c r="O71" s="9">
        <v>6</v>
      </c>
      <c r="P71" s="9">
        <v>4</v>
      </c>
      <c r="Q71" s="9">
        <v>3</v>
      </c>
      <c r="R71" s="9">
        <v>0</v>
      </c>
      <c r="S71" s="9">
        <v>0</v>
      </c>
      <c r="T71" s="9">
        <v>0</v>
      </c>
      <c r="U71" s="9">
        <v>0</v>
      </c>
      <c r="V71" s="9">
        <f t="shared" si="5"/>
        <v>37</v>
      </c>
      <c r="W71" s="9">
        <f t="shared" si="6"/>
        <v>28</v>
      </c>
      <c r="X71" s="17">
        <v>39.7804</v>
      </c>
    </row>
    <row r="72" spans="1:24" s="9" customFormat="1" ht="12.5">
      <c r="A72" s="9">
        <v>2015</v>
      </c>
      <c r="B72" s="9">
        <v>484</v>
      </c>
      <c r="C72" s="9">
        <v>0</v>
      </c>
      <c r="D72" s="9">
        <v>0</v>
      </c>
      <c r="E72" s="9">
        <v>0</v>
      </c>
      <c r="F72" s="9">
        <v>5</v>
      </c>
      <c r="G72" s="9">
        <v>19</v>
      </c>
      <c r="H72" s="9">
        <v>42</v>
      </c>
      <c r="I72" s="9">
        <v>76</v>
      </c>
      <c r="J72" s="9">
        <v>85</v>
      </c>
      <c r="K72" s="9">
        <v>85</v>
      </c>
      <c r="L72" s="9">
        <v>74</v>
      </c>
      <c r="M72" s="9">
        <v>48</v>
      </c>
      <c r="N72" s="9">
        <v>23</v>
      </c>
      <c r="O72" s="9">
        <v>12</v>
      </c>
      <c r="P72" s="9">
        <v>9</v>
      </c>
      <c r="Q72" s="9">
        <v>4</v>
      </c>
      <c r="R72" s="9">
        <v>2</v>
      </c>
      <c r="S72" s="9">
        <v>0</v>
      </c>
      <c r="T72" s="9">
        <v>0</v>
      </c>
      <c r="U72" s="9">
        <v>0</v>
      </c>
      <c r="V72" s="9">
        <f t="shared" si="5"/>
        <v>24</v>
      </c>
      <c r="W72" s="9">
        <f t="shared" si="6"/>
        <v>50</v>
      </c>
      <c r="X72" s="17">
        <v>41.5289</v>
      </c>
    </row>
    <row r="73" spans="1:24" s="9" customFormat="1" ht="12.5">
      <c r="A73" s="9">
        <v>2016</v>
      </c>
      <c r="B73" s="9">
        <v>593</v>
      </c>
      <c r="C73" s="9">
        <v>0</v>
      </c>
      <c r="D73" s="9">
        <v>0</v>
      </c>
      <c r="E73" s="9">
        <v>0</v>
      </c>
      <c r="F73" s="9">
        <v>10</v>
      </c>
      <c r="G73" s="9">
        <v>15</v>
      </c>
      <c r="H73" s="9">
        <v>63</v>
      </c>
      <c r="I73" s="9">
        <v>88</v>
      </c>
      <c r="J73" s="9">
        <v>104</v>
      </c>
      <c r="K73" s="9">
        <v>133</v>
      </c>
      <c r="L73" s="9">
        <v>84</v>
      </c>
      <c r="M73" s="9">
        <v>48</v>
      </c>
      <c r="N73" s="9">
        <v>24</v>
      </c>
      <c r="O73" s="9">
        <v>12</v>
      </c>
      <c r="P73" s="9">
        <v>10</v>
      </c>
      <c r="Q73" s="9">
        <v>1</v>
      </c>
      <c r="R73" s="9">
        <v>0</v>
      </c>
      <c r="S73" s="9">
        <v>0</v>
      </c>
      <c r="T73" s="9">
        <v>0</v>
      </c>
      <c r="U73" s="9">
        <v>1</v>
      </c>
      <c r="V73" s="9">
        <f t="shared" si="5"/>
        <v>25</v>
      </c>
      <c r="W73" s="9">
        <f t="shared" si="6"/>
        <v>48</v>
      </c>
      <c r="X73" s="17">
        <v>40.678800000000003</v>
      </c>
    </row>
    <row r="74" spans="1:24" s="9" customFormat="1" ht="12.5">
      <c r="A74" s="9">
        <v>2017</v>
      </c>
      <c r="B74" s="9">
        <v>652</v>
      </c>
      <c r="C74" s="9">
        <v>0</v>
      </c>
      <c r="D74" s="9">
        <v>0</v>
      </c>
      <c r="E74" s="9">
        <v>2</v>
      </c>
      <c r="F74" s="9">
        <v>6</v>
      </c>
      <c r="G74" s="9">
        <v>23</v>
      </c>
      <c r="H74" s="9">
        <v>52</v>
      </c>
      <c r="I74" s="9">
        <v>96</v>
      </c>
      <c r="J74" s="9">
        <v>113</v>
      </c>
      <c r="K74" s="9">
        <v>121</v>
      </c>
      <c r="L74" s="9">
        <v>121</v>
      </c>
      <c r="M74" s="9">
        <v>71</v>
      </c>
      <c r="N74" s="9">
        <v>25</v>
      </c>
      <c r="O74" s="9">
        <v>12</v>
      </c>
      <c r="P74" s="9">
        <v>5</v>
      </c>
      <c r="Q74" s="9">
        <v>2</v>
      </c>
      <c r="R74" s="9">
        <v>3</v>
      </c>
      <c r="S74" s="9">
        <v>0</v>
      </c>
      <c r="T74" s="9">
        <v>0</v>
      </c>
      <c r="U74" s="9">
        <v>0</v>
      </c>
      <c r="V74" s="9">
        <f t="shared" si="5"/>
        <v>31</v>
      </c>
      <c r="W74" s="9">
        <f t="shared" si="6"/>
        <v>47</v>
      </c>
      <c r="X74" s="17">
        <v>41.348199999999999</v>
      </c>
    </row>
    <row r="75" spans="1:24" s="9" customFormat="1" ht="12.5">
      <c r="A75" s="9">
        <v>2018</v>
      </c>
      <c r="B75" s="9">
        <v>860</v>
      </c>
      <c r="C75" s="9">
        <v>0</v>
      </c>
      <c r="D75" s="9">
        <v>0</v>
      </c>
      <c r="E75" s="9">
        <v>0</v>
      </c>
      <c r="F75" s="9">
        <v>16</v>
      </c>
      <c r="G75" s="9">
        <v>41</v>
      </c>
      <c r="H75" s="9">
        <v>70</v>
      </c>
      <c r="I75" s="9">
        <v>94</v>
      </c>
      <c r="J75" s="9">
        <v>139</v>
      </c>
      <c r="K75" s="9">
        <v>170</v>
      </c>
      <c r="L75" s="9">
        <v>157</v>
      </c>
      <c r="M75" s="9">
        <v>99</v>
      </c>
      <c r="N75" s="9">
        <v>39</v>
      </c>
      <c r="O75" s="9">
        <v>19</v>
      </c>
      <c r="P75" s="9">
        <v>9</v>
      </c>
      <c r="Q75" s="9">
        <v>3</v>
      </c>
      <c r="R75" s="9">
        <v>2</v>
      </c>
      <c r="S75" s="9">
        <v>1</v>
      </c>
      <c r="T75" s="9">
        <v>1</v>
      </c>
      <c r="U75" s="9">
        <v>0</v>
      </c>
      <c r="V75" s="9">
        <f t="shared" si="5"/>
        <v>57</v>
      </c>
      <c r="W75" s="9">
        <f t="shared" si="6"/>
        <v>74</v>
      </c>
      <c r="X75" s="17">
        <v>41.716299999999997</v>
      </c>
    </row>
    <row r="76" spans="1:24" s="9" customFormat="1" ht="12.5">
      <c r="A76" s="9">
        <v>2019</v>
      </c>
      <c r="B76" s="9">
        <v>887</v>
      </c>
      <c r="C76" s="9">
        <v>0</v>
      </c>
      <c r="D76" s="9">
        <v>0</v>
      </c>
      <c r="E76" s="9">
        <v>0</v>
      </c>
      <c r="F76" s="9">
        <v>13</v>
      </c>
      <c r="G76" s="9">
        <v>45</v>
      </c>
      <c r="H76" s="9">
        <v>57</v>
      </c>
      <c r="I76" s="9">
        <v>97</v>
      </c>
      <c r="J76" s="9">
        <v>138</v>
      </c>
      <c r="K76" s="9">
        <v>181</v>
      </c>
      <c r="L76" s="9">
        <v>180</v>
      </c>
      <c r="M76" s="9">
        <v>104</v>
      </c>
      <c r="N76" s="9">
        <v>42</v>
      </c>
      <c r="O76" s="9">
        <v>20</v>
      </c>
      <c r="P76" s="9">
        <v>6</v>
      </c>
      <c r="Q76" s="9">
        <v>2</v>
      </c>
      <c r="R76" s="9">
        <v>0</v>
      </c>
      <c r="S76" s="9">
        <v>1</v>
      </c>
      <c r="T76" s="9">
        <v>1</v>
      </c>
      <c r="U76" s="9">
        <v>0</v>
      </c>
      <c r="V76" s="9">
        <f t="shared" si="5"/>
        <v>58</v>
      </c>
      <c r="W76" s="9">
        <f t="shared" si="6"/>
        <v>72</v>
      </c>
      <c r="X76" s="17">
        <v>41.931800000000003</v>
      </c>
    </row>
    <row r="77" spans="1:24" s="9" customFormat="1" ht="12.5">
      <c r="A77" s="9">
        <v>2020</v>
      </c>
      <c r="B77" s="9">
        <v>973</v>
      </c>
      <c r="C77" s="9">
        <v>0</v>
      </c>
      <c r="D77" s="9">
        <v>0</v>
      </c>
      <c r="E77" s="9">
        <v>1</v>
      </c>
      <c r="F77" s="9">
        <v>15</v>
      </c>
      <c r="G77" s="9">
        <v>46</v>
      </c>
      <c r="H77" s="9">
        <v>91</v>
      </c>
      <c r="I77" s="9">
        <v>119</v>
      </c>
      <c r="J77" s="9">
        <v>126</v>
      </c>
      <c r="K77" s="9">
        <v>163</v>
      </c>
      <c r="L77" s="9">
        <v>182</v>
      </c>
      <c r="M77" s="9">
        <v>123</v>
      </c>
      <c r="N77" s="9">
        <v>69</v>
      </c>
      <c r="O77" s="9">
        <v>23</v>
      </c>
      <c r="P77" s="9">
        <v>8</v>
      </c>
      <c r="Q77" s="9">
        <v>4</v>
      </c>
      <c r="R77" s="9">
        <v>1</v>
      </c>
      <c r="S77" s="9">
        <v>0</v>
      </c>
      <c r="T77" s="9">
        <v>1</v>
      </c>
      <c r="U77" s="9">
        <v>1</v>
      </c>
      <c r="V77" s="9">
        <f t="shared" si="5"/>
        <v>62</v>
      </c>
      <c r="W77" s="9">
        <f>SUM(N77:U77)</f>
        <v>107</v>
      </c>
      <c r="X77" s="17">
        <v>42.023099999999999</v>
      </c>
    </row>
    <row r="78" spans="1:24" s="9" customFormat="1" ht="12.5">
      <c r="A78" s="9">
        <v>2021</v>
      </c>
      <c r="B78" s="9">
        <v>933</v>
      </c>
      <c r="C78" s="9">
        <v>0</v>
      </c>
      <c r="D78" s="9">
        <v>0</v>
      </c>
      <c r="E78" s="9">
        <v>0</v>
      </c>
      <c r="F78" s="9">
        <v>12</v>
      </c>
      <c r="G78" s="9">
        <v>37</v>
      </c>
      <c r="H78" s="9">
        <v>67</v>
      </c>
      <c r="I78" s="9">
        <v>96</v>
      </c>
      <c r="J78" s="9">
        <v>152</v>
      </c>
      <c r="K78" s="9">
        <v>142</v>
      </c>
      <c r="L78" s="9">
        <v>171</v>
      </c>
      <c r="M78" s="9">
        <v>140</v>
      </c>
      <c r="N78" s="9">
        <v>74</v>
      </c>
      <c r="O78" s="9">
        <v>25</v>
      </c>
      <c r="P78" s="9">
        <v>10</v>
      </c>
      <c r="Q78" s="9">
        <v>4</v>
      </c>
      <c r="R78" s="9">
        <v>2</v>
      </c>
      <c r="S78" s="9">
        <v>0</v>
      </c>
      <c r="T78" s="9">
        <v>1</v>
      </c>
      <c r="U78" s="9">
        <v>0</v>
      </c>
      <c r="V78" s="9">
        <f t="shared" si="5"/>
        <v>49</v>
      </c>
      <c r="W78" s="9">
        <f t="shared" ref="W78:W79" si="7">SUM(N78:U78)</f>
        <v>116</v>
      </c>
      <c r="X78" s="17">
        <v>43.1999</v>
      </c>
    </row>
    <row r="79" spans="1:24" s="9" customFormat="1" ht="12.5">
      <c r="A79" s="9">
        <v>2022</v>
      </c>
      <c r="B79" s="9">
        <v>692</v>
      </c>
      <c r="C79" s="9">
        <v>0</v>
      </c>
      <c r="D79" s="9">
        <v>0</v>
      </c>
      <c r="E79" s="9">
        <v>0</v>
      </c>
      <c r="F79" s="9">
        <v>12</v>
      </c>
      <c r="G79" s="9">
        <v>32</v>
      </c>
      <c r="H79" s="9">
        <v>43</v>
      </c>
      <c r="I79" s="9">
        <v>47</v>
      </c>
      <c r="J79" s="9">
        <v>93</v>
      </c>
      <c r="K79" s="9">
        <v>116</v>
      </c>
      <c r="L79" s="9">
        <v>123</v>
      </c>
      <c r="M79" s="9">
        <v>104</v>
      </c>
      <c r="N79" s="9">
        <v>67</v>
      </c>
      <c r="O79" s="9">
        <v>34</v>
      </c>
      <c r="P79" s="9">
        <v>14</v>
      </c>
      <c r="Q79" s="9">
        <v>3</v>
      </c>
      <c r="R79" s="9">
        <v>2</v>
      </c>
      <c r="S79" s="9">
        <v>1</v>
      </c>
      <c r="T79" s="9">
        <v>0</v>
      </c>
      <c r="U79" s="9">
        <v>1</v>
      </c>
      <c r="V79" s="9">
        <f t="shared" si="5"/>
        <v>44</v>
      </c>
      <c r="W79" s="9">
        <f t="shared" si="7"/>
        <v>122</v>
      </c>
      <c r="X79" s="17">
        <v>44.543399999999998</v>
      </c>
    </row>
    <row r="80" spans="1:24" s="9" customFormat="1" ht="12.5"/>
    <row r="81" spans="1:2" s="9" customFormat="1" ht="12.5">
      <c r="A81" s="9" t="s">
        <v>15</v>
      </c>
    </row>
    <row r="82" spans="1:2" s="9" customFormat="1" ht="12.5">
      <c r="A82" s="9" t="s">
        <v>45</v>
      </c>
    </row>
    <row r="84" spans="1:2">
      <c r="A84" s="179" t="s">
        <v>39</v>
      </c>
      <c r="B84" s="179"/>
    </row>
  </sheetData>
  <mergeCells count="3">
    <mergeCell ref="A84:B84"/>
    <mergeCell ref="A1:H1"/>
    <mergeCell ref="J1:K1"/>
  </mergeCells>
  <phoneticPr fontId="6" type="noConversion"/>
  <hyperlinks>
    <hyperlink ref="J1" location="Contents!A1" display="back to contents" xr:uid="{57AF82AD-B89F-40A8-B05D-157E98B7B1D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F7C23-B979-40FE-A857-7576F0FED1E3}">
  <dimension ref="A1:AD86"/>
  <sheetViews>
    <sheetView workbookViewId="0">
      <selection sqref="A1:K1"/>
    </sheetView>
  </sheetViews>
  <sheetFormatPr defaultColWidth="8.7265625" defaultRowHeight="14"/>
  <cols>
    <col min="1" max="1" width="12.81640625" style="2" customWidth="1"/>
    <col min="2" max="21" width="8.7265625" style="2"/>
    <col min="22" max="22" width="8.54296875" style="2" customWidth="1"/>
    <col min="23" max="16384" width="8.7265625" style="2"/>
  </cols>
  <sheetData>
    <row r="1" spans="1:28">
      <c r="A1" s="180" t="s">
        <v>230</v>
      </c>
      <c r="B1" s="180"/>
      <c r="C1" s="180"/>
      <c r="D1" s="180"/>
      <c r="E1" s="180"/>
      <c r="F1" s="180"/>
      <c r="G1" s="180"/>
      <c r="H1" s="180"/>
      <c r="I1" s="180"/>
      <c r="J1" s="180"/>
      <c r="K1" s="180"/>
      <c r="M1" s="189" t="s">
        <v>77</v>
      </c>
      <c r="N1" s="189"/>
    </row>
    <row r="3" spans="1:28" s="9" customFormat="1" ht="12.5">
      <c r="A3" s="9" t="s">
        <v>40</v>
      </c>
    </row>
    <row r="4" spans="1:28" s="9" customFormat="1" ht="14.5">
      <c r="A4" s="74" t="s">
        <v>231</v>
      </c>
      <c r="B4" s="74" t="s">
        <v>43</v>
      </c>
      <c r="C4" s="74">
        <v>0</v>
      </c>
      <c r="D4" s="139" t="s">
        <v>58</v>
      </c>
      <c r="E4" s="139" t="s">
        <v>59</v>
      </c>
      <c r="F4" s="139" t="s">
        <v>60</v>
      </c>
      <c r="G4" s="74" t="s">
        <v>46</v>
      </c>
      <c r="H4" s="74" t="s">
        <v>47</v>
      </c>
      <c r="I4" s="74" t="s">
        <v>48</v>
      </c>
      <c r="J4" s="74" t="s">
        <v>49</v>
      </c>
      <c r="K4" s="74" t="s">
        <v>50</v>
      </c>
      <c r="L4" s="74" t="s">
        <v>51</v>
      </c>
      <c r="M4" s="74" t="s">
        <v>52</v>
      </c>
      <c r="N4" s="74" t="s">
        <v>53</v>
      </c>
      <c r="O4" s="74" t="s">
        <v>54</v>
      </c>
      <c r="P4" s="74" t="s">
        <v>55</v>
      </c>
      <c r="Q4" s="74" t="s">
        <v>56</v>
      </c>
      <c r="R4" s="74" t="s">
        <v>57</v>
      </c>
      <c r="S4" s="74" t="s">
        <v>61</v>
      </c>
      <c r="T4" s="74" t="s">
        <v>62</v>
      </c>
      <c r="U4" s="74" t="s">
        <v>63</v>
      </c>
      <c r="V4" s="74" t="s">
        <v>227</v>
      </c>
      <c r="W4" s="74" t="s">
        <v>228</v>
      </c>
      <c r="X4" s="74" t="s">
        <v>229</v>
      </c>
      <c r="Y4" s="73"/>
    </row>
    <row r="5" spans="1:28" s="9" customFormat="1" ht="12.5">
      <c r="A5" s="9">
        <v>2000</v>
      </c>
      <c r="B5" s="9">
        <v>5.3</v>
      </c>
      <c r="C5" s="17">
        <v>0</v>
      </c>
      <c r="D5" s="17">
        <v>0</v>
      </c>
      <c r="E5" s="17">
        <v>0</v>
      </c>
      <c r="F5" s="17">
        <v>0</v>
      </c>
      <c r="G5" s="17">
        <v>6.3</v>
      </c>
      <c r="H5" s="17">
        <v>17.100000000000001</v>
      </c>
      <c r="I5" s="17">
        <v>20.6</v>
      </c>
      <c r="J5" s="17">
        <v>15</v>
      </c>
      <c r="K5" s="17">
        <v>10.4</v>
      </c>
      <c r="L5" s="17">
        <v>7.3</v>
      </c>
      <c r="M5" s="17">
        <v>2.4</v>
      </c>
      <c r="N5" s="17">
        <v>2.2999999999999998</v>
      </c>
      <c r="O5" s="17">
        <v>0.4</v>
      </c>
      <c r="P5" s="17">
        <v>0.8</v>
      </c>
      <c r="Q5" s="17">
        <v>0.4</v>
      </c>
      <c r="R5" s="17">
        <v>0.5</v>
      </c>
      <c r="S5" s="17">
        <v>0.6</v>
      </c>
      <c r="T5" s="17">
        <v>0</v>
      </c>
      <c r="U5" s="17">
        <v>3.4</v>
      </c>
      <c r="V5" s="17">
        <v>0</v>
      </c>
      <c r="W5" s="17">
        <v>5</v>
      </c>
      <c r="X5" s="17">
        <v>0.6</v>
      </c>
      <c r="AA5" s="17"/>
    </row>
    <row r="6" spans="1:28" s="9" customFormat="1" ht="12.5">
      <c r="A6" s="9">
        <v>2001</v>
      </c>
      <c r="B6" s="9">
        <v>6.2</v>
      </c>
      <c r="C6" s="17">
        <v>0</v>
      </c>
      <c r="D6" s="17">
        <v>0</v>
      </c>
      <c r="E6" s="17">
        <v>0</v>
      </c>
      <c r="F6" s="17">
        <v>0.3</v>
      </c>
      <c r="G6" s="17">
        <v>7.2</v>
      </c>
      <c r="H6" s="17">
        <v>17.8</v>
      </c>
      <c r="I6" s="17">
        <v>21.3</v>
      </c>
      <c r="J6" s="17">
        <v>19.100000000000001</v>
      </c>
      <c r="K6" s="17">
        <v>11.2</v>
      </c>
      <c r="L6" s="17">
        <v>6.6</v>
      </c>
      <c r="M6" s="17">
        <v>6.5</v>
      </c>
      <c r="N6" s="17">
        <v>2.6</v>
      </c>
      <c r="O6" s="17">
        <v>2.1</v>
      </c>
      <c r="P6" s="17">
        <v>0.8</v>
      </c>
      <c r="Q6" s="17">
        <v>0</v>
      </c>
      <c r="R6" s="17">
        <v>1.9</v>
      </c>
      <c r="S6" s="17">
        <v>0</v>
      </c>
      <c r="T6" s="17">
        <v>0</v>
      </c>
      <c r="U6" s="17">
        <v>0</v>
      </c>
      <c r="V6" s="17">
        <v>0</v>
      </c>
      <c r="W6" s="17">
        <v>5.4</v>
      </c>
      <c r="X6" s="17">
        <v>0.9</v>
      </c>
      <c r="Z6" s="145"/>
      <c r="AA6" s="17"/>
      <c r="AB6" s="145"/>
    </row>
    <row r="7" spans="1:28" s="9" customFormat="1" ht="12.5">
      <c r="A7" s="9">
        <v>2002</v>
      </c>
      <c r="B7" s="9">
        <v>7.1</v>
      </c>
      <c r="C7" s="17">
        <v>0</v>
      </c>
      <c r="D7" s="17">
        <v>0</v>
      </c>
      <c r="E7" s="17">
        <v>0</v>
      </c>
      <c r="F7" s="17">
        <v>0</v>
      </c>
      <c r="G7" s="17">
        <v>7.2</v>
      </c>
      <c r="H7" s="17">
        <v>23.8</v>
      </c>
      <c r="I7" s="17">
        <v>30.2</v>
      </c>
      <c r="J7" s="17">
        <v>16.7</v>
      </c>
      <c r="K7" s="17">
        <v>13.7</v>
      </c>
      <c r="L7" s="17">
        <v>9.6</v>
      </c>
      <c r="M7" s="17">
        <v>5.8</v>
      </c>
      <c r="N7" s="17">
        <v>2.1</v>
      </c>
      <c r="O7" s="17">
        <v>1.9</v>
      </c>
      <c r="P7" s="17">
        <v>0.4</v>
      </c>
      <c r="Q7" s="17">
        <v>0</v>
      </c>
      <c r="R7" s="17">
        <v>1.4</v>
      </c>
      <c r="S7" s="17">
        <v>0</v>
      </c>
      <c r="T7" s="17">
        <v>0</v>
      </c>
      <c r="U7" s="17">
        <v>0</v>
      </c>
      <c r="V7" s="17">
        <v>0</v>
      </c>
      <c r="W7" s="17">
        <v>6.6</v>
      </c>
      <c r="X7" s="17">
        <v>0.7</v>
      </c>
      <c r="Z7" s="145"/>
      <c r="AA7" s="17"/>
      <c r="AB7" s="145"/>
    </row>
    <row r="8" spans="1:28" s="9" customFormat="1" ht="12.5">
      <c r="A8" s="9">
        <v>2003</v>
      </c>
      <c r="B8" s="9">
        <v>5.9</v>
      </c>
      <c r="C8" s="17">
        <v>0</v>
      </c>
      <c r="D8" s="17">
        <v>0</v>
      </c>
      <c r="E8" s="17">
        <v>0</v>
      </c>
      <c r="F8" s="17">
        <v>0</v>
      </c>
      <c r="G8" s="17">
        <v>5.6</v>
      </c>
      <c r="H8" s="17">
        <v>18.3</v>
      </c>
      <c r="I8" s="17">
        <v>17.399999999999999</v>
      </c>
      <c r="J8" s="17">
        <v>20.100000000000001</v>
      </c>
      <c r="K8" s="17">
        <v>15</v>
      </c>
      <c r="L8" s="17">
        <v>5.3</v>
      </c>
      <c r="M8" s="17">
        <v>2.5</v>
      </c>
      <c r="N8" s="17">
        <v>3.3</v>
      </c>
      <c r="O8" s="17">
        <v>3.1</v>
      </c>
      <c r="P8" s="17">
        <v>0.4</v>
      </c>
      <c r="Q8" s="17">
        <v>1.2</v>
      </c>
      <c r="R8" s="17">
        <v>1</v>
      </c>
      <c r="S8" s="17">
        <v>0</v>
      </c>
      <c r="T8" s="17">
        <v>0.9</v>
      </c>
      <c r="U8" s="17">
        <v>0</v>
      </c>
      <c r="V8" s="17">
        <v>0</v>
      </c>
      <c r="W8" s="17">
        <v>5.0999999999999996</v>
      </c>
      <c r="X8" s="17">
        <v>1.1000000000000001</v>
      </c>
      <c r="Z8" s="145"/>
      <c r="AA8" s="17"/>
      <c r="AB8" s="145"/>
    </row>
    <row r="9" spans="1:28" s="9" customFormat="1" ht="12.5">
      <c r="A9" s="9">
        <v>2004</v>
      </c>
      <c r="B9" s="9">
        <v>6.7</v>
      </c>
      <c r="C9" s="17">
        <v>0</v>
      </c>
      <c r="D9" s="17">
        <v>0</v>
      </c>
      <c r="E9" s="17">
        <v>0</v>
      </c>
      <c r="F9" s="17">
        <v>0</v>
      </c>
      <c r="G9" s="17">
        <v>4.3</v>
      </c>
      <c r="H9" s="17">
        <v>20.3</v>
      </c>
      <c r="I9" s="17">
        <v>25.8</v>
      </c>
      <c r="J9" s="17">
        <v>18</v>
      </c>
      <c r="K9" s="17">
        <v>15.6</v>
      </c>
      <c r="L9" s="17">
        <v>7.5</v>
      </c>
      <c r="M9" s="17">
        <v>6.1</v>
      </c>
      <c r="N9" s="17">
        <v>3.9</v>
      </c>
      <c r="O9" s="17">
        <v>0.6</v>
      </c>
      <c r="P9" s="17">
        <v>0</v>
      </c>
      <c r="Q9" s="17">
        <v>0.8</v>
      </c>
      <c r="R9" s="17">
        <v>1.4</v>
      </c>
      <c r="S9" s="17">
        <v>1.2</v>
      </c>
      <c r="T9" s="17">
        <v>0.8</v>
      </c>
      <c r="U9" s="17">
        <v>0</v>
      </c>
      <c r="V9" s="17">
        <v>0</v>
      </c>
      <c r="W9" s="17">
        <v>5.3</v>
      </c>
      <c r="X9" s="17">
        <v>0.7</v>
      </c>
      <c r="Z9" s="145"/>
      <c r="AA9" s="17"/>
      <c r="AB9" s="145"/>
    </row>
    <row r="10" spans="1:28" s="9" customFormat="1" ht="12.5">
      <c r="A10" s="9">
        <v>2005</v>
      </c>
      <c r="B10" s="9">
        <v>6.3</v>
      </c>
      <c r="C10" s="17">
        <v>0</v>
      </c>
      <c r="D10" s="17">
        <v>0.5</v>
      </c>
      <c r="E10" s="17">
        <v>0</v>
      </c>
      <c r="F10" s="17">
        <v>0</v>
      </c>
      <c r="G10" s="17">
        <v>4</v>
      </c>
      <c r="H10" s="17">
        <v>10.1</v>
      </c>
      <c r="I10" s="17">
        <v>17.5</v>
      </c>
      <c r="J10" s="17">
        <v>15.3</v>
      </c>
      <c r="K10" s="17">
        <v>19.5</v>
      </c>
      <c r="L10" s="17">
        <v>12.3</v>
      </c>
      <c r="M10" s="17">
        <v>5.9</v>
      </c>
      <c r="N10" s="17">
        <v>4.5</v>
      </c>
      <c r="O10" s="17">
        <v>1.8</v>
      </c>
      <c r="P10" s="17">
        <v>1.8</v>
      </c>
      <c r="Q10" s="17">
        <v>1.6</v>
      </c>
      <c r="R10" s="17">
        <v>0.9</v>
      </c>
      <c r="S10" s="17">
        <v>0.6</v>
      </c>
      <c r="T10" s="17">
        <v>1.7</v>
      </c>
      <c r="U10" s="17">
        <v>0</v>
      </c>
      <c r="V10" s="17">
        <v>3.3</v>
      </c>
      <c r="W10" s="17">
        <v>3.1</v>
      </c>
      <c r="X10" s="17">
        <v>1.4</v>
      </c>
      <c r="Z10" s="145"/>
      <c r="AA10" s="17"/>
      <c r="AB10" s="145"/>
    </row>
    <row r="11" spans="1:28" s="9" customFormat="1" ht="12.5">
      <c r="A11" s="9">
        <v>2006</v>
      </c>
      <c r="B11" s="9">
        <v>7.9</v>
      </c>
      <c r="C11" s="17">
        <v>0</v>
      </c>
      <c r="D11" s="17">
        <v>0</v>
      </c>
      <c r="E11" s="17">
        <v>0</v>
      </c>
      <c r="F11" s="17">
        <v>0</v>
      </c>
      <c r="G11" s="17">
        <v>5.8</v>
      </c>
      <c r="H11" s="17">
        <v>14.8</v>
      </c>
      <c r="I11" s="17">
        <v>21.8</v>
      </c>
      <c r="J11" s="17">
        <v>26.7</v>
      </c>
      <c r="K11" s="17">
        <v>22</v>
      </c>
      <c r="L11" s="17">
        <v>10.3</v>
      </c>
      <c r="M11" s="17">
        <v>7.9</v>
      </c>
      <c r="N11" s="17">
        <v>7.1</v>
      </c>
      <c r="O11" s="17">
        <v>2.6</v>
      </c>
      <c r="P11" s="17">
        <v>2.1</v>
      </c>
      <c r="Q11" s="17">
        <v>0</v>
      </c>
      <c r="R11" s="17">
        <v>0</v>
      </c>
      <c r="S11" s="17">
        <v>0.6</v>
      </c>
      <c r="T11" s="17">
        <v>0</v>
      </c>
      <c r="U11" s="17">
        <v>0</v>
      </c>
      <c r="V11" s="17">
        <v>0</v>
      </c>
      <c r="W11" s="17">
        <v>4.4000000000000004</v>
      </c>
      <c r="X11" s="17">
        <v>1</v>
      </c>
      <c r="Z11" s="145"/>
      <c r="AA11" s="17"/>
      <c r="AB11" s="145"/>
    </row>
    <row r="12" spans="1:28" s="9" customFormat="1" ht="12.5">
      <c r="A12" s="9">
        <v>2007</v>
      </c>
      <c r="B12" s="9">
        <v>8.5</v>
      </c>
      <c r="C12" s="17">
        <v>0</v>
      </c>
      <c r="D12" s="17">
        <v>0</v>
      </c>
      <c r="E12" s="17">
        <v>0</v>
      </c>
      <c r="F12" s="17">
        <v>0</v>
      </c>
      <c r="G12" s="17">
        <v>7</v>
      </c>
      <c r="H12" s="17">
        <v>20.8</v>
      </c>
      <c r="I12" s="17">
        <v>19.899999999999999</v>
      </c>
      <c r="J12" s="17">
        <v>27</v>
      </c>
      <c r="K12" s="17">
        <v>22.1</v>
      </c>
      <c r="L12" s="17">
        <v>15.9</v>
      </c>
      <c r="M12" s="17">
        <v>8</v>
      </c>
      <c r="N12" s="17">
        <v>4.0999999999999996</v>
      </c>
      <c r="O12" s="17">
        <v>2.7</v>
      </c>
      <c r="P12" s="17">
        <v>0.7</v>
      </c>
      <c r="Q12" s="17">
        <v>1.6</v>
      </c>
      <c r="R12" s="17">
        <v>0.9</v>
      </c>
      <c r="S12" s="17">
        <v>0.6</v>
      </c>
      <c r="T12" s="17">
        <v>0</v>
      </c>
      <c r="U12" s="17">
        <v>0</v>
      </c>
      <c r="V12" s="17">
        <v>0</v>
      </c>
      <c r="W12" s="17">
        <v>5.9</v>
      </c>
      <c r="X12" s="17">
        <v>1.2</v>
      </c>
      <c r="Z12" s="145"/>
      <c r="AA12" s="17"/>
      <c r="AB12" s="145"/>
    </row>
    <row r="13" spans="1:28" s="9" customFormat="1" ht="12.5">
      <c r="A13" s="9">
        <v>2008</v>
      </c>
      <c r="B13" s="9">
        <v>10.7</v>
      </c>
      <c r="C13" s="17">
        <v>0</v>
      </c>
      <c r="D13" s="17">
        <v>0</v>
      </c>
      <c r="E13" s="17">
        <v>0</v>
      </c>
      <c r="F13" s="17">
        <v>0</v>
      </c>
      <c r="G13" s="17">
        <v>5.5</v>
      </c>
      <c r="H13" s="17">
        <v>21.3</v>
      </c>
      <c r="I13" s="17">
        <v>31.5</v>
      </c>
      <c r="J13" s="17">
        <v>34.299999999999997</v>
      </c>
      <c r="K13" s="17">
        <v>25.1</v>
      </c>
      <c r="L13" s="17">
        <v>19.899999999999999</v>
      </c>
      <c r="M13" s="17">
        <v>11.4</v>
      </c>
      <c r="N13" s="17">
        <v>7.4</v>
      </c>
      <c r="O13" s="17">
        <v>3.4</v>
      </c>
      <c r="P13" s="17">
        <v>1.9</v>
      </c>
      <c r="Q13" s="17">
        <v>1.2</v>
      </c>
      <c r="R13" s="17">
        <v>0.9</v>
      </c>
      <c r="S13" s="17">
        <v>1.7</v>
      </c>
      <c r="T13" s="17">
        <v>0.8</v>
      </c>
      <c r="U13" s="17">
        <v>0</v>
      </c>
      <c r="V13" s="17">
        <v>0</v>
      </c>
      <c r="W13" s="17">
        <v>5.8</v>
      </c>
      <c r="X13" s="17">
        <v>1.7</v>
      </c>
      <c r="Z13" s="145"/>
      <c r="AA13" s="17"/>
      <c r="AB13" s="145"/>
    </row>
    <row r="14" spans="1:28" s="9" customFormat="1" ht="12.5">
      <c r="A14" s="9">
        <v>2009</v>
      </c>
      <c r="B14" s="9">
        <v>10.1</v>
      </c>
      <c r="C14" s="17">
        <v>0</v>
      </c>
      <c r="D14" s="17">
        <v>0</v>
      </c>
      <c r="E14" s="17">
        <v>0</v>
      </c>
      <c r="F14" s="17">
        <v>0.7</v>
      </c>
      <c r="G14" s="17">
        <v>6</v>
      </c>
      <c r="H14" s="17">
        <v>14.1</v>
      </c>
      <c r="I14" s="17">
        <v>27.1</v>
      </c>
      <c r="J14" s="17">
        <v>27.8</v>
      </c>
      <c r="K14" s="17">
        <v>27.4</v>
      </c>
      <c r="L14" s="17">
        <v>22.5</v>
      </c>
      <c r="M14" s="17">
        <v>11.7</v>
      </c>
      <c r="N14" s="17">
        <v>8.6</v>
      </c>
      <c r="O14" s="17">
        <v>4.5999999999999996</v>
      </c>
      <c r="P14" s="17">
        <v>1.5</v>
      </c>
      <c r="Q14" s="17">
        <v>2.4</v>
      </c>
      <c r="R14" s="17">
        <v>1.4</v>
      </c>
      <c r="S14" s="17">
        <v>0</v>
      </c>
      <c r="T14" s="17">
        <v>0</v>
      </c>
      <c r="U14" s="17">
        <v>0</v>
      </c>
      <c r="V14" s="17">
        <v>0</v>
      </c>
      <c r="W14" s="17">
        <v>4.4000000000000004</v>
      </c>
      <c r="X14" s="17">
        <v>1.8</v>
      </c>
      <c r="Z14" s="145"/>
      <c r="AA14" s="17"/>
      <c r="AB14" s="145"/>
    </row>
    <row r="15" spans="1:28" s="9" customFormat="1" ht="12.5">
      <c r="A15" s="9">
        <v>2010</v>
      </c>
      <c r="B15" s="9">
        <v>9</v>
      </c>
      <c r="C15" s="17">
        <v>0</v>
      </c>
      <c r="D15" s="17">
        <v>0</v>
      </c>
      <c r="E15" s="17">
        <v>0</v>
      </c>
      <c r="F15" s="17">
        <v>0</v>
      </c>
      <c r="G15" s="17">
        <v>5.4</v>
      </c>
      <c r="H15" s="17">
        <v>13.3</v>
      </c>
      <c r="I15" s="17">
        <v>22.2</v>
      </c>
      <c r="J15" s="17">
        <v>26.9</v>
      </c>
      <c r="K15" s="17">
        <v>23.9</v>
      </c>
      <c r="L15" s="17">
        <v>18.899999999999999</v>
      </c>
      <c r="M15" s="17">
        <v>13</v>
      </c>
      <c r="N15" s="17">
        <v>6.2</v>
      </c>
      <c r="O15" s="17">
        <v>3.4</v>
      </c>
      <c r="P15" s="17">
        <v>2.7</v>
      </c>
      <c r="Q15" s="17">
        <v>0.8</v>
      </c>
      <c r="R15" s="17">
        <v>0.9</v>
      </c>
      <c r="S15" s="17">
        <v>0.6</v>
      </c>
      <c r="T15" s="17">
        <v>0</v>
      </c>
      <c r="U15" s="17">
        <v>0</v>
      </c>
      <c r="V15" s="17">
        <v>0</v>
      </c>
      <c r="W15" s="17">
        <v>4</v>
      </c>
      <c r="X15" s="17">
        <v>1.5</v>
      </c>
      <c r="Z15" s="145"/>
      <c r="AA15" s="17"/>
      <c r="AB15" s="145"/>
    </row>
    <row r="16" spans="1:28" s="9" customFormat="1" ht="12.5">
      <c r="A16" s="9">
        <v>2011</v>
      </c>
      <c r="B16" s="9">
        <v>10.9</v>
      </c>
      <c r="C16" s="17">
        <v>0</v>
      </c>
      <c r="D16" s="17">
        <v>0</v>
      </c>
      <c r="E16" s="17">
        <v>0</v>
      </c>
      <c r="F16" s="17">
        <v>0</v>
      </c>
      <c r="G16" s="17">
        <v>3.4</v>
      </c>
      <c r="H16" s="17">
        <v>12.9</v>
      </c>
      <c r="I16" s="17">
        <v>23.1</v>
      </c>
      <c r="J16" s="17">
        <v>32.1</v>
      </c>
      <c r="K16" s="17">
        <v>33.6</v>
      </c>
      <c r="L16" s="17">
        <v>25.1</v>
      </c>
      <c r="M16" s="17">
        <v>13.1</v>
      </c>
      <c r="N16" s="17">
        <v>10.6</v>
      </c>
      <c r="O16" s="17">
        <v>5.4</v>
      </c>
      <c r="P16" s="17">
        <v>2.4</v>
      </c>
      <c r="Q16" s="17">
        <v>1.5</v>
      </c>
      <c r="R16" s="17">
        <v>1.4</v>
      </c>
      <c r="S16" s="17">
        <v>1.7</v>
      </c>
      <c r="T16" s="17">
        <v>0</v>
      </c>
      <c r="U16" s="17">
        <v>0</v>
      </c>
      <c r="V16" s="17">
        <v>0</v>
      </c>
      <c r="W16" s="17">
        <v>3.5</v>
      </c>
      <c r="X16" s="17">
        <v>2.2000000000000002</v>
      </c>
      <c r="Z16" s="145"/>
      <c r="AA16" s="17"/>
      <c r="AB16" s="145"/>
    </row>
    <row r="17" spans="1:30" s="9" customFormat="1" ht="12.5">
      <c r="A17" s="9">
        <v>2012</v>
      </c>
      <c r="B17" s="9">
        <v>10.9</v>
      </c>
      <c r="C17" s="17">
        <v>0</v>
      </c>
      <c r="D17" s="17">
        <v>0</v>
      </c>
      <c r="E17" s="17">
        <v>0</v>
      </c>
      <c r="F17" s="17">
        <v>0</v>
      </c>
      <c r="G17" s="17">
        <v>2.8</v>
      </c>
      <c r="H17" s="17">
        <v>10</v>
      </c>
      <c r="I17" s="17">
        <v>23.6</v>
      </c>
      <c r="J17" s="17">
        <v>26.7</v>
      </c>
      <c r="K17" s="17">
        <v>31.4</v>
      </c>
      <c r="L17" s="17">
        <v>25.4</v>
      </c>
      <c r="M17" s="17">
        <v>17.100000000000001</v>
      </c>
      <c r="N17" s="17">
        <v>11.7</v>
      </c>
      <c r="O17" s="17">
        <v>5.6</v>
      </c>
      <c r="P17" s="17">
        <v>4.5999999999999996</v>
      </c>
      <c r="Q17" s="17">
        <v>1.4</v>
      </c>
      <c r="R17" s="17">
        <v>1.8</v>
      </c>
      <c r="S17" s="17">
        <v>1.1000000000000001</v>
      </c>
      <c r="T17" s="17">
        <v>1.6</v>
      </c>
      <c r="U17" s="17">
        <v>4.0999999999999996</v>
      </c>
      <c r="V17" s="17">
        <v>2.7</v>
      </c>
      <c r="W17" s="17">
        <v>2.7</v>
      </c>
      <c r="X17" s="17">
        <v>3.1</v>
      </c>
      <c r="Z17" s="145"/>
      <c r="AA17" s="17"/>
      <c r="AB17" s="145"/>
    </row>
    <row r="18" spans="1:30" s="9" customFormat="1" ht="12.5">
      <c r="A18" s="9">
        <v>2013</v>
      </c>
      <c r="B18" s="9">
        <v>9.9</v>
      </c>
      <c r="C18" s="17">
        <v>0</v>
      </c>
      <c r="D18" s="17">
        <v>0</v>
      </c>
      <c r="E18" s="17">
        <v>0</v>
      </c>
      <c r="F18" s="17">
        <v>0</v>
      </c>
      <c r="G18" s="17">
        <v>4.0999999999999996</v>
      </c>
      <c r="H18" s="17">
        <v>5.0999999999999996</v>
      </c>
      <c r="I18" s="17">
        <v>15.9</v>
      </c>
      <c r="J18" s="17">
        <v>24.1</v>
      </c>
      <c r="K18" s="17">
        <v>26.7</v>
      </c>
      <c r="L18" s="17">
        <v>26.7</v>
      </c>
      <c r="M18" s="17">
        <v>18.899999999999999</v>
      </c>
      <c r="N18" s="17">
        <v>12.2</v>
      </c>
      <c r="O18" s="17">
        <v>5.8</v>
      </c>
      <c r="P18" s="17">
        <v>6</v>
      </c>
      <c r="Q18" s="17">
        <v>1</v>
      </c>
      <c r="R18" s="17">
        <v>1.8</v>
      </c>
      <c r="S18" s="17">
        <v>0</v>
      </c>
      <c r="T18" s="17">
        <v>0</v>
      </c>
      <c r="U18" s="17">
        <v>1.4</v>
      </c>
      <c r="V18" s="17">
        <v>2.7</v>
      </c>
      <c r="W18" s="17">
        <v>1.9</v>
      </c>
      <c r="X18" s="17">
        <v>2.9</v>
      </c>
      <c r="Z18" s="145"/>
      <c r="AA18" s="17"/>
      <c r="AB18" s="145"/>
    </row>
    <row r="19" spans="1:30" s="9" customFormat="1" ht="12.5">
      <c r="A19" s="9">
        <v>2014</v>
      </c>
      <c r="B19" s="9">
        <v>11.5</v>
      </c>
      <c r="C19" s="17">
        <v>0</v>
      </c>
      <c r="D19" s="17">
        <v>0</v>
      </c>
      <c r="E19" s="17">
        <v>0</v>
      </c>
      <c r="F19" s="17">
        <v>0.4</v>
      </c>
      <c r="G19" s="17">
        <v>3.9</v>
      </c>
      <c r="H19" s="17">
        <v>9.1999999999999993</v>
      </c>
      <c r="I19" s="17">
        <v>17.3</v>
      </c>
      <c r="J19" s="17">
        <v>27.6</v>
      </c>
      <c r="K19" s="17">
        <v>32.1</v>
      </c>
      <c r="L19" s="17">
        <v>31</v>
      </c>
      <c r="M19" s="17">
        <v>20.6</v>
      </c>
      <c r="N19" s="17">
        <v>16.3</v>
      </c>
      <c r="O19" s="17">
        <v>7.6</v>
      </c>
      <c r="P19" s="17">
        <v>3.2</v>
      </c>
      <c r="Q19" s="17">
        <v>2.2999999999999998</v>
      </c>
      <c r="R19" s="17">
        <v>1.3</v>
      </c>
      <c r="S19" s="17">
        <v>0.5</v>
      </c>
      <c r="T19" s="17">
        <v>0</v>
      </c>
      <c r="U19" s="17">
        <v>0</v>
      </c>
      <c r="V19" s="17">
        <v>2.5</v>
      </c>
      <c r="W19" s="17">
        <v>2.9</v>
      </c>
      <c r="X19" s="17">
        <v>2.9</v>
      </c>
      <c r="Y19" s="145"/>
      <c r="Z19" s="145"/>
      <c r="AA19" s="17"/>
      <c r="AB19" s="145"/>
    </row>
    <row r="20" spans="1:30" s="9" customFormat="1" ht="12.5">
      <c r="A20" s="9">
        <v>2015</v>
      </c>
      <c r="B20" s="9">
        <v>13.3</v>
      </c>
      <c r="C20" s="17">
        <v>0</v>
      </c>
      <c r="D20" s="17">
        <v>0</v>
      </c>
      <c r="E20" s="17">
        <v>0</v>
      </c>
      <c r="F20" s="17">
        <v>0</v>
      </c>
      <c r="G20" s="17">
        <v>2.2999999999999998</v>
      </c>
      <c r="H20" s="17">
        <v>6.3</v>
      </c>
      <c r="I20" s="17">
        <v>14.8</v>
      </c>
      <c r="J20" s="17">
        <v>31.3</v>
      </c>
      <c r="K20" s="17">
        <v>39</v>
      </c>
      <c r="L20" s="17">
        <v>35.4</v>
      </c>
      <c r="M20" s="17">
        <v>27</v>
      </c>
      <c r="N20" s="17">
        <v>18.8</v>
      </c>
      <c r="O20" s="17">
        <v>10.7</v>
      </c>
      <c r="P20" s="17">
        <v>6.9</v>
      </c>
      <c r="Q20" s="17">
        <v>3.5</v>
      </c>
      <c r="R20" s="17">
        <v>1.7</v>
      </c>
      <c r="S20" s="17">
        <v>2.7</v>
      </c>
      <c r="T20" s="17">
        <v>0</v>
      </c>
      <c r="U20" s="17">
        <v>0</v>
      </c>
      <c r="V20" s="17">
        <v>0</v>
      </c>
      <c r="W20" s="17">
        <v>1.8</v>
      </c>
      <c r="X20" s="17">
        <v>4.7</v>
      </c>
      <c r="Y20" s="145"/>
      <c r="Z20" s="145"/>
      <c r="AA20" s="17"/>
      <c r="AB20" s="145"/>
    </row>
    <row r="21" spans="1:30" s="9" customFormat="1" ht="12.5">
      <c r="A21" s="9">
        <v>2016</v>
      </c>
      <c r="B21" s="9">
        <v>16.399999999999999</v>
      </c>
      <c r="C21" s="17">
        <v>0</v>
      </c>
      <c r="D21" s="17">
        <v>0</v>
      </c>
      <c r="E21" s="17">
        <v>0</v>
      </c>
      <c r="F21" s="17">
        <v>0</v>
      </c>
      <c r="G21" s="17">
        <v>5</v>
      </c>
      <c r="H21" s="17">
        <v>7.4</v>
      </c>
      <c r="I21" s="17">
        <v>20.6</v>
      </c>
      <c r="J21" s="17">
        <v>34.700000000000003</v>
      </c>
      <c r="K21" s="17">
        <v>42.1</v>
      </c>
      <c r="L21" s="17">
        <v>56</v>
      </c>
      <c r="M21" s="17">
        <v>34.4</v>
      </c>
      <c r="N21" s="17">
        <v>19.399999999999999</v>
      </c>
      <c r="O21" s="17">
        <v>11.9</v>
      </c>
      <c r="P21" s="17">
        <v>6.8</v>
      </c>
      <c r="Q21" s="17">
        <v>3.5</v>
      </c>
      <c r="R21" s="17">
        <v>2.1</v>
      </c>
      <c r="S21" s="17">
        <v>1.1000000000000001</v>
      </c>
      <c r="T21" s="17">
        <v>0</v>
      </c>
      <c r="U21" s="17">
        <v>1.3</v>
      </c>
      <c r="V21" s="17">
        <v>2.4</v>
      </c>
      <c r="W21" s="17">
        <v>2.6</v>
      </c>
      <c r="X21" s="17">
        <v>4.9000000000000004</v>
      </c>
      <c r="Y21" s="145"/>
      <c r="Z21" s="145"/>
      <c r="AA21" s="17"/>
      <c r="AB21" s="145"/>
    </row>
    <row r="22" spans="1:30" s="9" customFormat="1" ht="12.5">
      <c r="A22" s="9">
        <v>2017</v>
      </c>
      <c r="B22" s="9">
        <v>17.7</v>
      </c>
      <c r="C22" s="17">
        <v>0</v>
      </c>
      <c r="D22" s="17">
        <v>0</v>
      </c>
      <c r="E22" s="17">
        <v>0</v>
      </c>
      <c r="F22" s="17">
        <v>1.1000000000000001</v>
      </c>
      <c r="G22" s="17">
        <v>3.1</v>
      </c>
      <c r="H22" s="17">
        <v>7.6</v>
      </c>
      <c r="I22" s="17">
        <v>17.8</v>
      </c>
      <c r="J22" s="17">
        <v>33</v>
      </c>
      <c r="K22" s="17">
        <v>52.8</v>
      </c>
      <c r="L22" s="17">
        <v>55.7</v>
      </c>
      <c r="M22" s="17">
        <v>42.6</v>
      </c>
      <c r="N22" s="17">
        <v>25.5</v>
      </c>
      <c r="O22" s="17">
        <v>11.3</v>
      </c>
      <c r="P22" s="17">
        <v>6.4</v>
      </c>
      <c r="Q22" s="17">
        <v>3.3</v>
      </c>
      <c r="R22" s="17">
        <v>1.9</v>
      </c>
      <c r="S22" s="17">
        <v>1.6</v>
      </c>
      <c r="T22" s="17">
        <v>0</v>
      </c>
      <c r="U22" s="17">
        <v>0</v>
      </c>
      <c r="V22" s="17">
        <v>0</v>
      </c>
      <c r="W22" s="17">
        <v>2.5</v>
      </c>
      <c r="X22" s="17">
        <v>4.5999999999999996</v>
      </c>
      <c r="Y22" s="145"/>
      <c r="Z22" s="145"/>
      <c r="AA22" s="17"/>
      <c r="AB22" s="145"/>
    </row>
    <row r="23" spans="1:30" s="9" customFormat="1" ht="12.5">
      <c r="A23" s="9">
        <v>2018</v>
      </c>
      <c r="B23" s="9">
        <v>22.5</v>
      </c>
      <c r="C23" s="17">
        <v>0</v>
      </c>
      <c r="D23" s="17">
        <v>0</v>
      </c>
      <c r="E23" s="17">
        <v>0</v>
      </c>
      <c r="F23" s="17">
        <v>0.3</v>
      </c>
      <c r="G23" s="17">
        <v>6</v>
      </c>
      <c r="H23" s="17">
        <v>13.4</v>
      </c>
      <c r="I23" s="17">
        <v>23</v>
      </c>
      <c r="J23" s="17">
        <v>35.700000000000003</v>
      </c>
      <c r="K23" s="17">
        <v>58.3</v>
      </c>
      <c r="L23" s="17">
        <v>75.3</v>
      </c>
      <c r="M23" s="17">
        <v>55.3</v>
      </c>
      <c r="N23" s="17">
        <v>34.1</v>
      </c>
      <c r="O23" s="17">
        <v>14.5</v>
      </c>
      <c r="P23" s="17">
        <v>10.1</v>
      </c>
      <c r="Q23" s="17">
        <v>5.7</v>
      </c>
      <c r="R23" s="17">
        <v>1.8</v>
      </c>
      <c r="S23" s="17">
        <v>1</v>
      </c>
      <c r="T23" s="17">
        <v>1.4</v>
      </c>
      <c r="U23" s="17">
        <v>2.5</v>
      </c>
      <c r="V23" s="17">
        <v>0</v>
      </c>
      <c r="W23" s="17">
        <v>4.2</v>
      </c>
      <c r="X23" s="17">
        <v>6.5</v>
      </c>
      <c r="Y23" s="145"/>
      <c r="Z23" s="145"/>
      <c r="AA23" s="17"/>
      <c r="AB23" s="145"/>
    </row>
    <row r="24" spans="1:30" s="9" customFormat="1" ht="12.5">
      <c r="A24" s="9">
        <v>2019</v>
      </c>
      <c r="B24" s="9">
        <v>24.4</v>
      </c>
      <c r="C24" s="17">
        <v>0</v>
      </c>
      <c r="D24" s="17">
        <v>0</v>
      </c>
      <c r="E24" s="17">
        <v>0</v>
      </c>
      <c r="F24" s="17">
        <v>0</v>
      </c>
      <c r="G24" s="17">
        <v>7.1</v>
      </c>
      <c r="H24" s="17">
        <v>16.100000000000001</v>
      </c>
      <c r="I24" s="17">
        <v>21.2</v>
      </c>
      <c r="J24" s="17">
        <v>37.6</v>
      </c>
      <c r="K24" s="17">
        <v>57.3</v>
      </c>
      <c r="L24" s="17">
        <v>83.6</v>
      </c>
      <c r="M24" s="17">
        <v>68.599999999999994</v>
      </c>
      <c r="N24" s="17">
        <v>37.1</v>
      </c>
      <c r="O24" s="17">
        <v>17</v>
      </c>
      <c r="P24" s="17">
        <v>9</v>
      </c>
      <c r="Q24" s="17">
        <v>5.3</v>
      </c>
      <c r="R24" s="17">
        <v>0.7</v>
      </c>
      <c r="S24" s="17">
        <v>0</v>
      </c>
      <c r="T24" s="17">
        <v>0.7</v>
      </c>
      <c r="U24" s="17">
        <v>1.2</v>
      </c>
      <c r="V24" s="17">
        <v>0</v>
      </c>
      <c r="W24" s="17">
        <v>4.9000000000000004</v>
      </c>
      <c r="X24" s="17">
        <v>6.3</v>
      </c>
      <c r="Y24" s="145"/>
      <c r="Z24" s="145"/>
      <c r="AA24" s="17"/>
      <c r="AB24" s="145"/>
    </row>
    <row r="25" spans="1:30" s="9" customFormat="1" ht="12.5">
      <c r="A25" s="9">
        <v>2020</v>
      </c>
      <c r="B25" s="9">
        <v>25.2</v>
      </c>
      <c r="C25" s="17">
        <v>0</v>
      </c>
      <c r="D25" s="17">
        <v>0</v>
      </c>
      <c r="E25" s="17">
        <v>0</v>
      </c>
      <c r="F25" s="17">
        <v>0.7</v>
      </c>
      <c r="G25" s="17">
        <v>6.7</v>
      </c>
      <c r="H25" s="17">
        <v>17.3</v>
      </c>
      <c r="I25" s="17">
        <v>27.8</v>
      </c>
      <c r="J25" s="17">
        <v>41.4</v>
      </c>
      <c r="K25" s="17">
        <v>52.3</v>
      </c>
      <c r="L25" s="17">
        <v>71.5</v>
      </c>
      <c r="M25" s="17">
        <v>72.3</v>
      </c>
      <c r="N25" s="17">
        <v>42.2</v>
      </c>
      <c r="O25" s="17">
        <v>24.8</v>
      </c>
      <c r="P25" s="17">
        <v>11.3</v>
      </c>
      <c r="Q25" s="17">
        <v>3.3</v>
      </c>
      <c r="R25" s="17">
        <v>1.7</v>
      </c>
      <c r="S25" s="17">
        <v>1</v>
      </c>
      <c r="T25" s="17">
        <v>2.1</v>
      </c>
      <c r="U25" s="17">
        <v>2.4</v>
      </c>
      <c r="V25" s="17">
        <v>2.2999999999999998</v>
      </c>
      <c r="W25" s="17">
        <v>5.2</v>
      </c>
      <c r="X25" s="17">
        <v>8.5</v>
      </c>
      <c r="Y25" s="145"/>
      <c r="Z25" s="145"/>
      <c r="AA25" s="17"/>
      <c r="AB25" s="145"/>
    </row>
    <row r="26" spans="1:30" s="9" customFormat="1" ht="12.5">
      <c r="A26" s="9">
        <v>2021</v>
      </c>
      <c r="B26" s="9">
        <v>25</v>
      </c>
      <c r="C26" s="17">
        <v>0</v>
      </c>
      <c r="D26" s="17">
        <v>0</v>
      </c>
      <c r="E26" s="17">
        <v>0</v>
      </c>
      <c r="F26" s="17">
        <v>0</v>
      </c>
      <c r="G26" s="17">
        <v>4.9000000000000004</v>
      </c>
      <c r="H26" s="17">
        <v>16.899999999999999</v>
      </c>
      <c r="I26" s="17">
        <v>24</v>
      </c>
      <c r="J26" s="17">
        <v>32.299999999999997</v>
      </c>
      <c r="K26" s="17">
        <v>59.2</v>
      </c>
      <c r="L26" s="17">
        <v>68.3</v>
      </c>
      <c r="M26" s="17">
        <v>67.099999999999994</v>
      </c>
      <c r="N26" s="17">
        <v>50</v>
      </c>
      <c r="O26" s="17">
        <v>27.9</v>
      </c>
      <c r="P26" s="17">
        <v>11.1</v>
      </c>
      <c r="Q26" s="17">
        <v>5.9</v>
      </c>
      <c r="R26" s="17">
        <v>2.8</v>
      </c>
      <c r="S26" s="17">
        <v>2</v>
      </c>
      <c r="T26" s="17">
        <v>1.4</v>
      </c>
      <c r="U26" s="17">
        <v>1.2</v>
      </c>
      <c r="V26" s="17">
        <v>0</v>
      </c>
      <c r="W26" s="17">
        <v>4.7</v>
      </c>
      <c r="X26" s="17">
        <v>9.6</v>
      </c>
      <c r="Y26" s="145"/>
      <c r="Z26" s="145"/>
      <c r="AA26" s="17"/>
      <c r="AB26" s="145"/>
    </row>
    <row r="27" spans="1:30" s="9" customFormat="1" ht="12.5">
      <c r="A27" s="9">
        <v>2022</v>
      </c>
      <c r="B27" s="9">
        <v>19.8</v>
      </c>
      <c r="C27" s="17">
        <v>0</v>
      </c>
      <c r="D27" s="17">
        <v>0</v>
      </c>
      <c r="E27" s="17">
        <v>0</v>
      </c>
      <c r="F27" s="17">
        <v>0</v>
      </c>
      <c r="G27" s="17">
        <v>5.6</v>
      </c>
      <c r="H27" s="17">
        <v>13.9</v>
      </c>
      <c r="I27" s="17">
        <v>15.6</v>
      </c>
      <c r="J27" s="17">
        <v>20.3</v>
      </c>
      <c r="K27" s="17">
        <v>39.200000000000003</v>
      </c>
      <c r="L27" s="17">
        <v>55</v>
      </c>
      <c r="M27" s="17">
        <v>56.5</v>
      </c>
      <c r="N27" s="17">
        <v>37.200000000000003</v>
      </c>
      <c r="O27" s="17">
        <v>25.2</v>
      </c>
      <c r="P27" s="17">
        <v>13.6</v>
      </c>
      <c r="Q27" s="17">
        <v>8.8000000000000007</v>
      </c>
      <c r="R27" s="17">
        <v>2.8</v>
      </c>
      <c r="S27" s="17">
        <v>2.4</v>
      </c>
      <c r="T27" s="17">
        <v>0.7</v>
      </c>
      <c r="U27" s="17">
        <v>1.2</v>
      </c>
      <c r="V27" s="17">
        <v>2.2000000000000002</v>
      </c>
      <c r="W27" s="17">
        <v>4.2</v>
      </c>
      <c r="X27" s="17">
        <v>10.1</v>
      </c>
      <c r="Y27" s="145"/>
      <c r="Z27" s="145"/>
      <c r="AA27" s="17"/>
      <c r="AB27" s="145"/>
    </row>
    <row r="28" spans="1:30" s="9" customFormat="1" ht="4.5" customHeight="1">
      <c r="AA28" s="17"/>
    </row>
    <row r="29" spans="1:30" s="9" customFormat="1" ht="4.5" customHeight="1"/>
    <row r="30" spans="1:30" s="9" customFormat="1" ht="12.5">
      <c r="A30" s="9" t="s">
        <v>41</v>
      </c>
    </row>
    <row r="31" spans="1:30" s="140" customFormat="1" ht="14.5">
      <c r="A31" s="74" t="s">
        <v>231</v>
      </c>
      <c r="B31" s="74" t="s">
        <v>43</v>
      </c>
      <c r="C31" s="74">
        <v>0</v>
      </c>
      <c r="D31" s="139" t="s">
        <v>58</v>
      </c>
      <c r="E31" s="139" t="s">
        <v>59</v>
      </c>
      <c r="F31" s="139" t="s">
        <v>60</v>
      </c>
      <c r="G31" s="74" t="s">
        <v>46</v>
      </c>
      <c r="H31" s="74" t="s">
        <v>47</v>
      </c>
      <c r="I31" s="74" t="s">
        <v>48</v>
      </c>
      <c r="J31" s="74" t="s">
        <v>49</v>
      </c>
      <c r="K31" s="74" t="s">
        <v>50</v>
      </c>
      <c r="L31" s="74" t="s">
        <v>51</v>
      </c>
      <c r="M31" s="74" t="s">
        <v>52</v>
      </c>
      <c r="N31" s="74" t="s">
        <v>53</v>
      </c>
      <c r="O31" s="74" t="s">
        <v>54</v>
      </c>
      <c r="P31" s="74" t="s">
        <v>55</v>
      </c>
      <c r="Q31" s="74" t="s">
        <v>56</v>
      </c>
      <c r="R31" s="74" t="s">
        <v>57</v>
      </c>
      <c r="S31" s="74" t="s">
        <v>61</v>
      </c>
      <c r="T31" s="74" t="s">
        <v>62</v>
      </c>
      <c r="U31" s="74" t="s">
        <v>63</v>
      </c>
      <c r="V31" s="74" t="s">
        <v>227</v>
      </c>
      <c r="W31" s="74" t="s">
        <v>228</v>
      </c>
      <c r="X31" s="74" t="s">
        <v>229</v>
      </c>
      <c r="Z31" s="144"/>
      <c r="AD31" s="146"/>
    </row>
    <row r="32" spans="1:30" s="9" customFormat="1" ht="12.5">
      <c r="A32" s="9">
        <v>2000</v>
      </c>
      <c r="B32" s="9">
        <v>1.9</v>
      </c>
      <c r="C32" s="17">
        <v>0</v>
      </c>
      <c r="D32" s="17">
        <v>0</v>
      </c>
      <c r="E32" s="17">
        <v>0</v>
      </c>
      <c r="F32" s="17">
        <v>0</v>
      </c>
      <c r="G32" s="17">
        <v>6.4</v>
      </c>
      <c r="H32" s="17">
        <v>3.2</v>
      </c>
      <c r="I32" s="17">
        <v>7.1</v>
      </c>
      <c r="J32" s="17">
        <v>5</v>
      </c>
      <c r="K32" s="17">
        <v>2.4</v>
      </c>
      <c r="L32" s="17">
        <v>2.1</v>
      </c>
      <c r="M32" s="17">
        <v>1.2</v>
      </c>
      <c r="N32" s="17">
        <v>1.1000000000000001</v>
      </c>
      <c r="O32" s="17">
        <v>0</v>
      </c>
      <c r="P32" s="17">
        <v>0.7</v>
      </c>
      <c r="Q32" s="17">
        <v>0.8</v>
      </c>
      <c r="R32" s="17">
        <v>0</v>
      </c>
      <c r="S32" s="17">
        <v>1</v>
      </c>
      <c r="T32" s="17">
        <v>0</v>
      </c>
      <c r="U32" s="17">
        <v>0</v>
      </c>
      <c r="V32" s="17">
        <v>0</v>
      </c>
      <c r="W32" s="9">
        <v>2</v>
      </c>
      <c r="X32" s="9">
        <v>0.4</v>
      </c>
      <c r="AD32" s="145"/>
    </row>
    <row r="33" spans="1:24" s="9" customFormat="1" ht="12.5">
      <c r="A33" s="9">
        <v>2001</v>
      </c>
      <c r="B33" s="9">
        <v>2.4</v>
      </c>
      <c r="C33" s="17">
        <v>0</v>
      </c>
      <c r="D33" s="17">
        <v>0</v>
      </c>
      <c r="E33" s="17">
        <v>0</v>
      </c>
      <c r="F33" s="17">
        <v>0</v>
      </c>
      <c r="G33" s="17">
        <v>2.6</v>
      </c>
      <c r="H33" s="17">
        <v>7</v>
      </c>
      <c r="I33" s="17">
        <v>8</v>
      </c>
      <c r="J33" s="17">
        <v>6.1</v>
      </c>
      <c r="K33" s="17">
        <v>3.8</v>
      </c>
      <c r="L33" s="17">
        <v>2.1</v>
      </c>
      <c r="M33" s="17">
        <v>1.8</v>
      </c>
      <c r="N33" s="17">
        <v>2.2999999999999998</v>
      </c>
      <c r="O33" s="17">
        <v>2</v>
      </c>
      <c r="P33" s="17">
        <v>1.5</v>
      </c>
      <c r="Q33" s="17">
        <v>0</v>
      </c>
      <c r="R33" s="17">
        <v>1.7</v>
      </c>
      <c r="S33" s="17">
        <v>0</v>
      </c>
      <c r="T33" s="17">
        <v>0</v>
      </c>
      <c r="U33" s="17">
        <v>0</v>
      </c>
      <c r="V33" s="17">
        <v>0</v>
      </c>
      <c r="W33" s="9">
        <v>2</v>
      </c>
      <c r="X33" s="9">
        <v>1</v>
      </c>
    </row>
    <row r="34" spans="1:24" s="9" customFormat="1" ht="12.5">
      <c r="A34" s="9">
        <v>2002</v>
      </c>
      <c r="B34" s="9">
        <v>2.2999999999999998</v>
      </c>
      <c r="C34" s="17">
        <v>0</v>
      </c>
      <c r="D34" s="17">
        <v>0</v>
      </c>
      <c r="E34" s="17">
        <v>0</v>
      </c>
      <c r="F34" s="17">
        <v>0</v>
      </c>
      <c r="G34" s="17">
        <v>4.5</v>
      </c>
      <c r="H34" s="17">
        <v>5</v>
      </c>
      <c r="I34" s="17">
        <v>10.4</v>
      </c>
      <c r="J34" s="17">
        <v>3.1</v>
      </c>
      <c r="K34" s="17">
        <v>2.4</v>
      </c>
      <c r="L34" s="17">
        <v>4.5999999999999996</v>
      </c>
      <c r="M34" s="17">
        <v>2.2999999999999998</v>
      </c>
      <c r="N34" s="17">
        <v>1.2</v>
      </c>
      <c r="O34" s="17">
        <v>1.9</v>
      </c>
      <c r="P34" s="17">
        <v>0</v>
      </c>
      <c r="Q34" s="17">
        <v>0</v>
      </c>
      <c r="R34" s="17">
        <v>0.8</v>
      </c>
      <c r="S34" s="17">
        <v>0</v>
      </c>
      <c r="T34" s="17">
        <v>0</v>
      </c>
      <c r="U34" s="17">
        <v>0</v>
      </c>
      <c r="V34" s="17">
        <v>0</v>
      </c>
      <c r="W34" s="9">
        <v>2</v>
      </c>
      <c r="X34" s="9">
        <v>0.5</v>
      </c>
    </row>
    <row r="35" spans="1:24" s="9" customFormat="1" ht="12.5">
      <c r="A35" s="9">
        <v>2003</v>
      </c>
      <c r="B35" s="9">
        <v>2.2999999999999998</v>
      </c>
      <c r="C35" s="17">
        <v>0</v>
      </c>
      <c r="D35" s="17">
        <v>0</v>
      </c>
      <c r="E35" s="17">
        <v>0</v>
      </c>
      <c r="F35" s="17">
        <v>0</v>
      </c>
      <c r="G35" s="17">
        <v>3.2</v>
      </c>
      <c r="H35" s="17">
        <v>4.9000000000000004</v>
      </c>
      <c r="I35" s="17">
        <v>6</v>
      </c>
      <c r="J35" s="17">
        <v>4.3</v>
      </c>
      <c r="K35" s="17">
        <v>6.7</v>
      </c>
      <c r="L35" s="17">
        <v>1.5</v>
      </c>
      <c r="M35" s="17">
        <v>1.7</v>
      </c>
      <c r="N35" s="17">
        <v>3.6</v>
      </c>
      <c r="O35" s="17">
        <v>2.4</v>
      </c>
      <c r="P35" s="17">
        <v>0</v>
      </c>
      <c r="Q35" s="17">
        <v>0.8</v>
      </c>
      <c r="R35" s="17">
        <v>0.8</v>
      </c>
      <c r="S35" s="17">
        <v>0</v>
      </c>
      <c r="T35" s="17">
        <v>0</v>
      </c>
      <c r="U35" s="17">
        <v>0</v>
      </c>
      <c r="V35" s="17">
        <v>0</v>
      </c>
      <c r="W35" s="9">
        <v>1.7</v>
      </c>
      <c r="X35" s="9">
        <v>0.8</v>
      </c>
    </row>
    <row r="36" spans="1:24" s="9" customFormat="1" ht="12.5">
      <c r="A36" s="9">
        <v>2004</v>
      </c>
      <c r="B36" s="9">
        <v>2.5</v>
      </c>
      <c r="C36" s="17">
        <v>0</v>
      </c>
      <c r="D36" s="17">
        <v>0</v>
      </c>
      <c r="E36" s="17">
        <v>0</v>
      </c>
      <c r="F36" s="17">
        <v>0</v>
      </c>
      <c r="G36" s="17">
        <v>3.1</v>
      </c>
      <c r="H36" s="17">
        <v>2.4</v>
      </c>
      <c r="I36" s="17">
        <v>8.6999999999999993</v>
      </c>
      <c r="J36" s="17">
        <v>6.2</v>
      </c>
      <c r="K36" s="17">
        <v>5.4</v>
      </c>
      <c r="L36" s="17">
        <v>2.9</v>
      </c>
      <c r="M36" s="17">
        <v>3.2</v>
      </c>
      <c r="N36" s="17">
        <v>3</v>
      </c>
      <c r="O36" s="17">
        <v>1.2</v>
      </c>
      <c r="P36" s="17">
        <v>0</v>
      </c>
      <c r="Q36" s="17">
        <v>0</v>
      </c>
      <c r="R36" s="17">
        <v>1.7</v>
      </c>
      <c r="S36" s="17">
        <v>1</v>
      </c>
      <c r="T36" s="17">
        <v>1.3</v>
      </c>
      <c r="U36" s="17">
        <v>0</v>
      </c>
      <c r="V36" s="17">
        <v>0</v>
      </c>
      <c r="W36" s="9">
        <v>1.2</v>
      </c>
      <c r="X36" s="9">
        <v>0.7</v>
      </c>
    </row>
    <row r="37" spans="1:24" s="9" customFormat="1" ht="12.5">
      <c r="A37" s="9">
        <v>2005</v>
      </c>
      <c r="B37" s="9">
        <v>2.8</v>
      </c>
      <c r="C37" s="17">
        <v>0</v>
      </c>
      <c r="D37" s="17">
        <v>0</v>
      </c>
      <c r="E37" s="17">
        <v>0</v>
      </c>
      <c r="F37" s="17">
        <v>0</v>
      </c>
      <c r="G37" s="17">
        <v>1.3</v>
      </c>
      <c r="H37" s="17">
        <v>5.9</v>
      </c>
      <c r="I37" s="17">
        <v>5.2</v>
      </c>
      <c r="J37" s="17">
        <v>4</v>
      </c>
      <c r="K37" s="17">
        <v>8.4</v>
      </c>
      <c r="L37" s="17">
        <v>5.3</v>
      </c>
      <c r="M37" s="17">
        <v>3.2</v>
      </c>
      <c r="N37" s="17">
        <v>3</v>
      </c>
      <c r="O37" s="17">
        <v>1.7</v>
      </c>
      <c r="P37" s="17">
        <v>1.4</v>
      </c>
      <c r="Q37" s="17">
        <v>3.1</v>
      </c>
      <c r="R37" s="17">
        <v>0</v>
      </c>
      <c r="S37" s="17">
        <v>0</v>
      </c>
      <c r="T37" s="17">
        <v>2.7</v>
      </c>
      <c r="U37" s="17">
        <v>0</v>
      </c>
      <c r="V37" s="17">
        <v>0</v>
      </c>
      <c r="W37" s="9">
        <v>1.5</v>
      </c>
      <c r="X37" s="9">
        <v>1.3</v>
      </c>
    </row>
    <row r="38" spans="1:24" s="9" customFormat="1" ht="12.5">
      <c r="A38" s="9">
        <v>2006</v>
      </c>
      <c r="B38" s="9">
        <v>3.2</v>
      </c>
      <c r="C38" s="17">
        <v>0</v>
      </c>
      <c r="D38" s="17">
        <v>0</v>
      </c>
      <c r="E38" s="17">
        <v>0</v>
      </c>
      <c r="F38" s="17">
        <v>0</v>
      </c>
      <c r="G38" s="17">
        <v>0.6</v>
      </c>
      <c r="H38" s="17">
        <v>4.0999999999999996</v>
      </c>
      <c r="I38" s="17">
        <v>9.6</v>
      </c>
      <c r="J38" s="17">
        <v>9.6999999999999993</v>
      </c>
      <c r="K38" s="17">
        <v>9.5</v>
      </c>
      <c r="L38" s="17">
        <v>5.2</v>
      </c>
      <c r="M38" s="17">
        <v>2.6</v>
      </c>
      <c r="N38" s="17">
        <v>5.3</v>
      </c>
      <c r="O38" s="17">
        <v>1.7</v>
      </c>
      <c r="P38" s="17">
        <v>0.7</v>
      </c>
      <c r="Q38" s="17">
        <v>0</v>
      </c>
      <c r="R38" s="17">
        <v>0</v>
      </c>
      <c r="S38" s="17">
        <v>0</v>
      </c>
      <c r="T38" s="17">
        <v>0</v>
      </c>
      <c r="U38" s="17">
        <v>0</v>
      </c>
      <c r="V38" s="17">
        <v>0</v>
      </c>
      <c r="W38" s="9">
        <v>1</v>
      </c>
      <c r="X38" s="9">
        <v>0.5</v>
      </c>
    </row>
    <row r="39" spans="1:24" s="9" customFormat="1" ht="12.5">
      <c r="A39" s="9">
        <v>2007</v>
      </c>
      <c r="B39" s="9">
        <v>2.2000000000000002</v>
      </c>
      <c r="C39" s="17">
        <v>0</v>
      </c>
      <c r="D39" s="17">
        <v>0</v>
      </c>
      <c r="E39" s="17">
        <v>0</v>
      </c>
      <c r="F39" s="17">
        <v>0</v>
      </c>
      <c r="G39" s="17">
        <v>5.5</v>
      </c>
      <c r="H39" s="17">
        <v>2.9</v>
      </c>
      <c r="I39" s="17">
        <v>4.2</v>
      </c>
      <c r="J39" s="17">
        <v>2.5</v>
      </c>
      <c r="K39" s="17">
        <v>5.6</v>
      </c>
      <c r="L39" s="17">
        <v>6.2</v>
      </c>
      <c r="M39" s="17">
        <v>1</v>
      </c>
      <c r="N39" s="17">
        <v>2.2999999999999998</v>
      </c>
      <c r="O39" s="17">
        <v>1.8</v>
      </c>
      <c r="P39" s="17">
        <v>0</v>
      </c>
      <c r="Q39" s="17">
        <v>3.1</v>
      </c>
      <c r="R39" s="17">
        <v>0</v>
      </c>
      <c r="S39" s="17">
        <v>0</v>
      </c>
      <c r="T39" s="17">
        <v>0</v>
      </c>
      <c r="U39" s="17">
        <v>0</v>
      </c>
      <c r="V39" s="17">
        <v>0</v>
      </c>
      <c r="W39" s="9">
        <v>1.7</v>
      </c>
      <c r="X39" s="9">
        <v>0.9</v>
      </c>
    </row>
    <row r="40" spans="1:24" s="9" customFormat="1" ht="12.5">
      <c r="A40" s="9">
        <v>2008</v>
      </c>
      <c r="B40" s="9">
        <v>4.0999999999999996</v>
      </c>
      <c r="C40" s="17">
        <v>0</v>
      </c>
      <c r="D40" s="17">
        <v>0</v>
      </c>
      <c r="E40" s="17">
        <v>0</v>
      </c>
      <c r="F40" s="17">
        <v>0</v>
      </c>
      <c r="G40" s="17">
        <v>3.1</v>
      </c>
      <c r="H40" s="17">
        <v>10.9</v>
      </c>
      <c r="I40" s="17">
        <v>10.6</v>
      </c>
      <c r="J40" s="17">
        <v>9.6</v>
      </c>
      <c r="K40" s="17">
        <v>6.8</v>
      </c>
      <c r="L40" s="17">
        <v>7.6</v>
      </c>
      <c r="M40" s="17">
        <v>4.5</v>
      </c>
      <c r="N40" s="17">
        <v>3.3</v>
      </c>
      <c r="O40" s="17">
        <v>3</v>
      </c>
      <c r="P40" s="17">
        <v>1.2</v>
      </c>
      <c r="Q40" s="17">
        <v>0.8</v>
      </c>
      <c r="R40" s="17">
        <v>0.8</v>
      </c>
      <c r="S40" s="17">
        <v>3</v>
      </c>
      <c r="T40" s="17">
        <v>0</v>
      </c>
      <c r="U40" s="17">
        <v>0</v>
      </c>
      <c r="V40" s="17">
        <v>0</v>
      </c>
      <c r="W40" s="9">
        <v>3</v>
      </c>
      <c r="X40" s="9">
        <v>1.5</v>
      </c>
    </row>
    <row r="41" spans="1:24" s="9" customFormat="1" ht="12.5">
      <c r="A41" s="9">
        <v>2009</v>
      </c>
      <c r="B41" s="9">
        <v>4.8</v>
      </c>
      <c r="C41" s="17">
        <v>0</v>
      </c>
      <c r="D41" s="17">
        <v>0</v>
      </c>
      <c r="E41" s="17">
        <v>0</v>
      </c>
      <c r="F41" s="17">
        <v>0.7</v>
      </c>
      <c r="G41" s="17">
        <v>4.3</v>
      </c>
      <c r="H41" s="17">
        <v>6.3</v>
      </c>
      <c r="I41" s="17">
        <v>10.4</v>
      </c>
      <c r="J41" s="17">
        <v>15.3</v>
      </c>
      <c r="K41" s="17">
        <v>13.6</v>
      </c>
      <c r="L41" s="17">
        <v>8.6999999999999993</v>
      </c>
      <c r="M41" s="17">
        <v>5.8</v>
      </c>
      <c r="N41" s="17">
        <v>5.4</v>
      </c>
      <c r="O41" s="17">
        <v>1.2</v>
      </c>
      <c r="P41" s="17">
        <v>0.6</v>
      </c>
      <c r="Q41" s="17">
        <v>2.2000000000000002</v>
      </c>
      <c r="R41" s="17">
        <v>0</v>
      </c>
      <c r="S41" s="17">
        <v>0</v>
      </c>
      <c r="T41" s="17">
        <v>0</v>
      </c>
      <c r="U41" s="17">
        <v>0</v>
      </c>
      <c r="V41" s="17">
        <v>0</v>
      </c>
      <c r="W41" s="9">
        <v>2.4</v>
      </c>
      <c r="X41" s="9">
        <v>0.7</v>
      </c>
    </row>
    <row r="42" spans="1:24" s="9" customFormat="1" ht="12.5">
      <c r="A42" s="9">
        <v>2010</v>
      </c>
      <c r="B42" s="9">
        <v>4.4000000000000004</v>
      </c>
      <c r="C42" s="17">
        <v>0</v>
      </c>
      <c r="D42" s="17">
        <v>0</v>
      </c>
      <c r="E42" s="17">
        <v>0</v>
      </c>
      <c r="F42" s="17">
        <v>0</v>
      </c>
      <c r="G42" s="17">
        <v>5.5</v>
      </c>
      <c r="H42" s="17">
        <v>3.9</v>
      </c>
      <c r="I42" s="17">
        <v>11.5</v>
      </c>
      <c r="J42" s="17">
        <v>10.6</v>
      </c>
      <c r="K42" s="17">
        <v>10.7</v>
      </c>
      <c r="L42" s="17">
        <v>6.4</v>
      </c>
      <c r="M42" s="17">
        <v>8.6</v>
      </c>
      <c r="N42" s="17">
        <v>4.2</v>
      </c>
      <c r="O42" s="17">
        <v>1.8</v>
      </c>
      <c r="P42" s="17">
        <v>3</v>
      </c>
      <c r="Q42" s="17">
        <v>0.7</v>
      </c>
      <c r="R42" s="17">
        <v>0.8</v>
      </c>
      <c r="S42" s="17">
        <v>1</v>
      </c>
      <c r="T42" s="17">
        <v>0</v>
      </c>
      <c r="U42" s="17">
        <v>0</v>
      </c>
      <c r="V42" s="17">
        <v>0</v>
      </c>
      <c r="W42" s="9">
        <v>2</v>
      </c>
      <c r="X42" s="9">
        <v>1.3</v>
      </c>
    </row>
    <row r="43" spans="1:24" s="9" customFormat="1" ht="12.5">
      <c r="A43" s="9">
        <v>2011</v>
      </c>
      <c r="B43" s="9">
        <v>5.7</v>
      </c>
      <c r="C43" s="17">
        <v>0</v>
      </c>
      <c r="D43" s="17">
        <v>0</v>
      </c>
      <c r="E43" s="17">
        <v>0</v>
      </c>
      <c r="F43" s="17">
        <v>0</v>
      </c>
      <c r="G43" s="17">
        <v>1.2</v>
      </c>
      <c r="H43" s="17">
        <v>4.9000000000000004</v>
      </c>
      <c r="I43" s="17">
        <v>7.4</v>
      </c>
      <c r="J43" s="17">
        <v>16.399999999999999</v>
      </c>
      <c r="K43" s="17">
        <v>16.899999999999999</v>
      </c>
      <c r="L43" s="17">
        <v>11.3</v>
      </c>
      <c r="M43" s="17">
        <v>8.1</v>
      </c>
      <c r="N43" s="17">
        <v>9.3000000000000007</v>
      </c>
      <c r="O43" s="17">
        <v>5.9</v>
      </c>
      <c r="P43" s="17">
        <v>0.6</v>
      </c>
      <c r="Q43" s="17">
        <v>2.2000000000000002</v>
      </c>
      <c r="R43" s="17">
        <v>1.7</v>
      </c>
      <c r="S43" s="17">
        <v>1</v>
      </c>
      <c r="T43" s="17">
        <v>0</v>
      </c>
      <c r="U43" s="17">
        <v>0</v>
      </c>
      <c r="V43" s="17">
        <v>0</v>
      </c>
      <c r="W43" s="9">
        <v>1.3</v>
      </c>
      <c r="X43" s="9">
        <v>2.1</v>
      </c>
    </row>
    <row r="44" spans="1:24" s="9" customFormat="1" ht="12.5">
      <c r="A44" s="9">
        <v>2012</v>
      </c>
      <c r="B44" s="9">
        <v>6</v>
      </c>
      <c r="C44" s="17">
        <v>0</v>
      </c>
      <c r="D44" s="17">
        <v>0</v>
      </c>
      <c r="E44" s="17">
        <v>0</v>
      </c>
      <c r="F44" s="17">
        <v>0</v>
      </c>
      <c r="G44" s="17">
        <v>1.9</v>
      </c>
      <c r="H44" s="17">
        <v>5.4</v>
      </c>
      <c r="I44" s="17">
        <v>8.5</v>
      </c>
      <c r="J44" s="17">
        <v>11.8</v>
      </c>
      <c r="K44" s="17">
        <v>14</v>
      </c>
      <c r="L44" s="17">
        <v>14.1</v>
      </c>
      <c r="M44" s="17">
        <v>10</v>
      </c>
      <c r="N44" s="17">
        <v>11.2</v>
      </c>
      <c r="O44" s="17">
        <v>4.5999999999999996</v>
      </c>
      <c r="P44" s="17">
        <v>5.5</v>
      </c>
      <c r="Q44" s="17">
        <v>1.3</v>
      </c>
      <c r="R44" s="17">
        <v>0.8</v>
      </c>
      <c r="S44" s="17">
        <v>0</v>
      </c>
      <c r="T44" s="17">
        <v>0</v>
      </c>
      <c r="U44" s="17">
        <v>4.2</v>
      </c>
      <c r="V44" s="17">
        <v>3.7</v>
      </c>
      <c r="W44" s="9">
        <v>1.6</v>
      </c>
      <c r="X44" s="9">
        <v>2.6</v>
      </c>
    </row>
    <row r="45" spans="1:24" s="9" customFormat="1" ht="12.5">
      <c r="A45" s="9">
        <v>2013</v>
      </c>
      <c r="B45" s="9">
        <v>4.9000000000000004</v>
      </c>
      <c r="C45" s="17">
        <v>0</v>
      </c>
      <c r="D45" s="17">
        <v>0</v>
      </c>
      <c r="E45" s="17">
        <v>0</v>
      </c>
      <c r="F45" s="17">
        <v>0</v>
      </c>
      <c r="G45" s="17">
        <v>0.7</v>
      </c>
      <c r="H45" s="17">
        <v>1.6</v>
      </c>
      <c r="I45" s="17">
        <v>5.6</v>
      </c>
      <c r="J45" s="17">
        <v>12.1</v>
      </c>
      <c r="K45" s="17">
        <v>11.3</v>
      </c>
      <c r="L45" s="17">
        <v>13</v>
      </c>
      <c r="M45" s="17">
        <v>11.4</v>
      </c>
      <c r="N45" s="17">
        <v>7</v>
      </c>
      <c r="O45" s="17">
        <v>6.2</v>
      </c>
      <c r="P45" s="17">
        <v>2.5</v>
      </c>
      <c r="Q45" s="17">
        <v>1.3</v>
      </c>
      <c r="R45" s="17">
        <v>0</v>
      </c>
      <c r="S45" s="17">
        <v>0</v>
      </c>
      <c r="T45" s="17">
        <v>0</v>
      </c>
      <c r="U45" s="17">
        <v>0</v>
      </c>
      <c r="V45" s="17">
        <v>3.7</v>
      </c>
      <c r="W45" s="9">
        <v>0.5</v>
      </c>
      <c r="X45" s="9">
        <v>2.1</v>
      </c>
    </row>
    <row r="46" spans="1:24" s="9" customFormat="1" ht="12.5">
      <c r="A46" s="9">
        <v>2014</v>
      </c>
      <c r="B46" s="9">
        <v>5.9</v>
      </c>
      <c r="C46" s="17">
        <v>0</v>
      </c>
      <c r="D46" s="17">
        <v>0</v>
      </c>
      <c r="E46" s="17">
        <v>0</v>
      </c>
      <c r="F46" s="17">
        <v>0.8</v>
      </c>
      <c r="G46" s="17">
        <v>1.3</v>
      </c>
      <c r="H46" s="17">
        <v>3.8</v>
      </c>
      <c r="I46" s="17">
        <v>6.1</v>
      </c>
      <c r="J46" s="17">
        <v>16.5</v>
      </c>
      <c r="K46" s="17">
        <v>16.899999999999999</v>
      </c>
      <c r="L46" s="17">
        <v>13.5</v>
      </c>
      <c r="M46" s="17">
        <v>10.6</v>
      </c>
      <c r="N46" s="17">
        <v>7.8</v>
      </c>
      <c r="O46" s="17">
        <v>6.6</v>
      </c>
      <c r="P46" s="17">
        <v>2.5</v>
      </c>
      <c r="Q46" s="17">
        <v>1.9</v>
      </c>
      <c r="R46" s="17">
        <v>0</v>
      </c>
      <c r="S46" s="17">
        <v>1</v>
      </c>
      <c r="T46" s="17">
        <v>0</v>
      </c>
      <c r="U46" s="17">
        <v>0</v>
      </c>
      <c r="V46" s="17">
        <v>3.5</v>
      </c>
      <c r="W46" s="9">
        <v>1.2</v>
      </c>
      <c r="X46" s="9">
        <v>2.4</v>
      </c>
    </row>
    <row r="47" spans="1:24" s="9" customFormat="1" ht="12.5">
      <c r="A47" s="9">
        <v>2015</v>
      </c>
      <c r="B47" s="9">
        <v>8.1999999999999993</v>
      </c>
      <c r="C47" s="17">
        <v>0</v>
      </c>
      <c r="D47" s="17">
        <v>0</v>
      </c>
      <c r="E47" s="17">
        <v>0</v>
      </c>
      <c r="F47" s="17">
        <v>0</v>
      </c>
      <c r="G47" s="17">
        <v>1.3</v>
      </c>
      <c r="H47" s="17">
        <v>2.2000000000000002</v>
      </c>
      <c r="I47" s="17">
        <v>6.6</v>
      </c>
      <c r="J47" s="17">
        <v>18.5</v>
      </c>
      <c r="K47" s="17">
        <v>24.6</v>
      </c>
      <c r="L47" s="17">
        <v>21.7</v>
      </c>
      <c r="M47" s="17">
        <v>16.2</v>
      </c>
      <c r="N47" s="17">
        <v>13.5</v>
      </c>
      <c r="O47" s="17">
        <v>8.6</v>
      </c>
      <c r="P47" s="17">
        <v>6.1</v>
      </c>
      <c r="Q47" s="17">
        <v>1.2</v>
      </c>
      <c r="R47" s="17">
        <v>0</v>
      </c>
      <c r="S47" s="17">
        <v>2.9</v>
      </c>
      <c r="T47" s="17">
        <v>0</v>
      </c>
      <c r="U47" s="17">
        <v>0</v>
      </c>
      <c r="V47" s="17">
        <v>0</v>
      </c>
      <c r="W47" s="9">
        <v>0.7</v>
      </c>
      <c r="X47" s="9">
        <v>3.5</v>
      </c>
    </row>
    <row r="48" spans="1:24" s="9" customFormat="1" ht="12.5">
      <c r="A48" s="9">
        <v>2016</v>
      </c>
      <c r="B48" s="9">
        <v>10.1</v>
      </c>
      <c r="C48" s="17">
        <v>0</v>
      </c>
      <c r="D48" s="17">
        <v>0</v>
      </c>
      <c r="E48" s="17">
        <v>0</v>
      </c>
      <c r="F48" s="17">
        <v>0</v>
      </c>
      <c r="G48" s="17">
        <v>3.4</v>
      </c>
      <c r="H48" s="17">
        <v>6.6</v>
      </c>
      <c r="I48" s="17">
        <v>7.4</v>
      </c>
      <c r="J48" s="17">
        <v>18.899999999999999</v>
      </c>
      <c r="K48" s="17">
        <v>20.399999999999999</v>
      </c>
      <c r="L48" s="17">
        <v>32.4</v>
      </c>
      <c r="M48" s="17">
        <v>25.1</v>
      </c>
      <c r="N48" s="17">
        <v>14.8</v>
      </c>
      <c r="O48" s="17">
        <v>10.5</v>
      </c>
      <c r="P48" s="17">
        <v>6.1</v>
      </c>
      <c r="Q48" s="17">
        <v>0.6</v>
      </c>
      <c r="R48" s="17">
        <v>3.1</v>
      </c>
      <c r="S48" s="17">
        <v>1.9</v>
      </c>
      <c r="T48" s="17">
        <v>0</v>
      </c>
      <c r="U48" s="17">
        <v>2</v>
      </c>
      <c r="V48" s="17">
        <v>0</v>
      </c>
      <c r="W48" s="9">
        <v>2.1</v>
      </c>
      <c r="X48" s="9">
        <v>4.2</v>
      </c>
    </row>
    <row r="49" spans="1:24" s="9" customFormat="1" ht="12.5">
      <c r="A49" s="9">
        <v>2017</v>
      </c>
      <c r="B49" s="9">
        <v>10.6</v>
      </c>
      <c r="C49" s="17">
        <v>0</v>
      </c>
      <c r="D49" s="17">
        <v>0</v>
      </c>
      <c r="E49" s="17">
        <v>0</v>
      </c>
      <c r="F49" s="17">
        <v>0.7</v>
      </c>
      <c r="G49" s="17">
        <v>2.1</v>
      </c>
      <c r="H49" s="17">
        <v>2.2999999999999998</v>
      </c>
      <c r="I49" s="17">
        <v>8.3000000000000007</v>
      </c>
      <c r="J49" s="17">
        <v>11.6</v>
      </c>
      <c r="K49" s="17">
        <v>38.200000000000003</v>
      </c>
      <c r="L49" s="17">
        <v>36.200000000000003</v>
      </c>
      <c r="M49" s="17">
        <v>21.5</v>
      </c>
      <c r="N49" s="17">
        <v>15.7</v>
      </c>
      <c r="O49" s="17">
        <v>9.3000000000000007</v>
      </c>
      <c r="P49" s="17">
        <v>5.3</v>
      </c>
      <c r="Q49" s="17">
        <v>3.2</v>
      </c>
      <c r="R49" s="17">
        <v>2.2000000000000002</v>
      </c>
      <c r="S49" s="17">
        <v>0</v>
      </c>
      <c r="T49" s="17">
        <v>0</v>
      </c>
      <c r="U49" s="17">
        <v>0</v>
      </c>
      <c r="V49" s="17">
        <v>0</v>
      </c>
      <c r="W49" s="9">
        <v>1.1000000000000001</v>
      </c>
      <c r="X49" s="9">
        <v>3.8</v>
      </c>
    </row>
    <row r="50" spans="1:24" s="9" customFormat="1" ht="12.5">
      <c r="A50" s="9">
        <v>2018</v>
      </c>
      <c r="B50" s="9">
        <v>12.2</v>
      </c>
      <c r="C50" s="17">
        <v>0</v>
      </c>
      <c r="D50" s="17">
        <v>0</v>
      </c>
      <c r="E50" s="17">
        <v>0</v>
      </c>
      <c r="F50" s="17">
        <v>0.7</v>
      </c>
      <c r="G50" s="17">
        <v>0.7</v>
      </c>
      <c r="H50" s="17">
        <v>3.5</v>
      </c>
      <c r="I50" s="17">
        <v>9.4</v>
      </c>
      <c r="J50" s="17">
        <v>19.100000000000001</v>
      </c>
      <c r="K50" s="17">
        <v>36.1</v>
      </c>
      <c r="L50" s="17">
        <v>42.6</v>
      </c>
      <c r="M50" s="17">
        <v>25.8</v>
      </c>
      <c r="N50" s="17">
        <v>18.7</v>
      </c>
      <c r="O50" s="17">
        <v>8.6</v>
      </c>
      <c r="P50" s="17">
        <v>8.6999999999999993</v>
      </c>
      <c r="Q50" s="17">
        <v>5.0999999999999996</v>
      </c>
      <c r="R50" s="17">
        <v>1.4</v>
      </c>
      <c r="S50" s="17">
        <v>0</v>
      </c>
      <c r="T50" s="17">
        <v>1.2</v>
      </c>
      <c r="U50" s="17">
        <v>2</v>
      </c>
      <c r="V50" s="17">
        <v>0</v>
      </c>
      <c r="W50" s="9">
        <v>1</v>
      </c>
      <c r="X50" s="9">
        <v>4.7</v>
      </c>
    </row>
    <row r="51" spans="1:24" s="9" customFormat="1" ht="12.5">
      <c r="A51" s="9">
        <v>2019</v>
      </c>
      <c r="B51" s="9">
        <v>14.7</v>
      </c>
      <c r="C51" s="17">
        <v>0</v>
      </c>
      <c r="D51" s="17">
        <v>0</v>
      </c>
      <c r="E51" s="17">
        <v>0</v>
      </c>
      <c r="F51" s="17">
        <v>0</v>
      </c>
      <c r="G51" s="17">
        <v>5.0999999999999996</v>
      </c>
      <c r="H51" s="17">
        <v>6.4</v>
      </c>
      <c r="I51" s="17">
        <v>12.6</v>
      </c>
      <c r="J51" s="17">
        <v>22.5</v>
      </c>
      <c r="K51" s="17">
        <v>35.6</v>
      </c>
      <c r="L51" s="17">
        <v>52.9</v>
      </c>
      <c r="M51" s="17">
        <v>36.4</v>
      </c>
      <c r="N51" s="17">
        <v>21.7</v>
      </c>
      <c r="O51" s="17">
        <v>12.4</v>
      </c>
      <c r="P51" s="17">
        <v>6.2</v>
      </c>
      <c r="Q51" s="17">
        <v>6.5</v>
      </c>
      <c r="R51" s="17">
        <v>0</v>
      </c>
      <c r="S51" s="17">
        <v>0</v>
      </c>
      <c r="T51" s="17">
        <v>0</v>
      </c>
      <c r="U51" s="17">
        <v>0</v>
      </c>
      <c r="V51" s="17">
        <v>0</v>
      </c>
      <c r="W51" s="9">
        <v>2.4</v>
      </c>
      <c r="X51" s="9">
        <v>4.8</v>
      </c>
    </row>
    <row r="52" spans="1:24" s="9" customFormat="1" ht="12.5">
      <c r="A52" s="9">
        <v>2020</v>
      </c>
      <c r="B52" s="9">
        <v>13.6</v>
      </c>
      <c r="C52" s="17">
        <v>0</v>
      </c>
      <c r="D52" s="17">
        <v>0</v>
      </c>
      <c r="E52" s="17">
        <v>0</v>
      </c>
      <c r="F52" s="17">
        <v>0.7</v>
      </c>
      <c r="G52" s="17">
        <v>2.9</v>
      </c>
      <c r="H52" s="17">
        <v>7.7</v>
      </c>
      <c r="I52" s="17">
        <v>7.4</v>
      </c>
      <c r="J52" s="17">
        <v>19.100000000000001</v>
      </c>
      <c r="K52" s="17">
        <v>33</v>
      </c>
      <c r="L52" s="17">
        <v>41.9</v>
      </c>
      <c r="M52" s="17">
        <v>39.299999999999997</v>
      </c>
      <c r="N52" s="17">
        <v>21.1</v>
      </c>
      <c r="O52" s="17">
        <v>14.6</v>
      </c>
      <c r="P52" s="17">
        <v>9.3000000000000007</v>
      </c>
      <c r="Q52" s="17">
        <v>1.3</v>
      </c>
      <c r="R52" s="17">
        <v>0.7</v>
      </c>
      <c r="S52" s="17">
        <v>0.9</v>
      </c>
      <c r="T52" s="17">
        <v>3.6</v>
      </c>
      <c r="U52" s="17">
        <v>1.9</v>
      </c>
      <c r="V52" s="17">
        <v>0</v>
      </c>
      <c r="W52" s="9">
        <v>2.4</v>
      </c>
      <c r="X52" s="9">
        <v>5.5</v>
      </c>
    </row>
    <row r="53" spans="1:24" s="9" customFormat="1" ht="12.5">
      <c r="A53" s="9">
        <v>2021</v>
      </c>
      <c r="B53" s="9">
        <v>14.7</v>
      </c>
      <c r="C53" s="17">
        <v>0</v>
      </c>
      <c r="D53" s="17">
        <v>0</v>
      </c>
      <c r="E53" s="17">
        <v>0</v>
      </c>
      <c r="F53" s="17">
        <v>0</v>
      </c>
      <c r="G53" s="17">
        <v>1.4</v>
      </c>
      <c r="H53" s="17">
        <v>11.6</v>
      </c>
      <c r="I53" s="17">
        <v>11.9</v>
      </c>
      <c r="J53" s="17">
        <v>14.5</v>
      </c>
      <c r="K53" s="17">
        <v>33.299999999999997</v>
      </c>
      <c r="L53" s="17">
        <v>50.3</v>
      </c>
      <c r="M53" s="17">
        <v>32.200000000000003</v>
      </c>
      <c r="N53" s="17">
        <v>27.2</v>
      </c>
      <c r="O53" s="17">
        <v>18.3</v>
      </c>
      <c r="P53" s="17">
        <v>8.1</v>
      </c>
      <c r="Q53" s="17">
        <v>5</v>
      </c>
      <c r="R53" s="17">
        <v>2.6</v>
      </c>
      <c r="S53" s="17">
        <v>1.8</v>
      </c>
      <c r="T53" s="17">
        <v>2.4</v>
      </c>
      <c r="U53" s="17">
        <v>0</v>
      </c>
      <c r="V53" s="17">
        <v>0</v>
      </c>
      <c r="W53" s="9">
        <v>2.8</v>
      </c>
      <c r="X53" s="9">
        <v>6.9</v>
      </c>
    </row>
    <row r="54" spans="1:24" s="9" customFormat="1" ht="12.5">
      <c r="A54" s="9">
        <v>2022</v>
      </c>
      <c r="B54" s="9">
        <v>13.3</v>
      </c>
      <c r="C54" s="17">
        <v>0</v>
      </c>
      <c r="D54" s="17">
        <v>0</v>
      </c>
      <c r="E54" s="17">
        <v>0</v>
      </c>
      <c r="F54" s="17">
        <v>0</v>
      </c>
      <c r="G54" s="17">
        <v>2.9</v>
      </c>
      <c r="H54" s="17">
        <v>8.6</v>
      </c>
      <c r="I54" s="17">
        <v>8.1</v>
      </c>
      <c r="J54" s="17">
        <v>16.100000000000001</v>
      </c>
      <c r="K54" s="17">
        <v>26.2</v>
      </c>
      <c r="L54" s="17">
        <v>39.6</v>
      </c>
      <c r="M54" s="17">
        <v>39.1</v>
      </c>
      <c r="N54" s="17">
        <v>20.2</v>
      </c>
      <c r="O54" s="17">
        <v>16.399999999999999</v>
      </c>
      <c r="P54" s="17">
        <v>8.1</v>
      </c>
      <c r="Q54" s="17">
        <v>8.1999999999999993</v>
      </c>
      <c r="R54" s="17">
        <v>3.3</v>
      </c>
      <c r="S54" s="17">
        <v>2.7</v>
      </c>
      <c r="T54" s="17">
        <v>0</v>
      </c>
      <c r="U54" s="17">
        <v>1.9</v>
      </c>
      <c r="V54" s="17">
        <v>0</v>
      </c>
      <c r="W54" s="9">
        <v>2.4</v>
      </c>
      <c r="X54" s="9">
        <v>7.2</v>
      </c>
    </row>
    <row r="55" spans="1:24" s="9" customFormat="1" ht="12.5">
      <c r="A55" s="9" t="s">
        <v>42</v>
      </c>
    </row>
    <row r="56" spans="1:24" s="140" customFormat="1" ht="14.5">
      <c r="A56" s="74" t="s">
        <v>231</v>
      </c>
      <c r="B56" s="74" t="s">
        <v>43</v>
      </c>
      <c r="C56" s="74">
        <v>0</v>
      </c>
      <c r="D56" s="139" t="s">
        <v>58</v>
      </c>
      <c r="E56" s="139" t="s">
        <v>59</v>
      </c>
      <c r="F56" s="139" t="s">
        <v>60</v>
      </c>
      <c r="G56" s="74" t="s">
        <v>46</v>
      </c>
      <c r="H56" s="74" t="s">
        <v>47</v>
      </c>
      <c r="I56" s="74" t="s">
        <v>48</v>
      </c>
      <c r="J56" s="74" t="s">
        <v>49</v>
      </c>
      <c r="K56" s="74" t="s">
        <v>50</v>
      </c>
      <c r="L56" s="74" t="s">
        <v>51</v>
      </c>
      <c r="M56" s="74" t="s">
        <v>52</v>
      </c>
      <c r="N56" s="74" t="s">
        <v>53</v>
      </c>
      <c r="O56" s="74" t="s">
        <v>54</v>
      </c>
      <c r="P56" s="74" t="s">
        <v>55</v>
      </c>
      <c r="Q56" s="74" t="s">
        <v>56</v>
      </c>
      <c r="R56" s="74" t="s">
        <v>57</v>
      </c>
      <c r="S56" s="74" t="s">
        <v>61</v>
      </c>
      <c r="T56" s="74" t="s">
        <v>62</v>
      </c>
      <c r="U56" s="74" t="s">
        <v>63</v>
      </c>
      <c r="V56" s="74" t="s">
        <v>227</v>
      </c>
      <c r="W56" s="74" t="s">
        <v>233</v>
      </c>
      <c r="X56" s="74" t="s">
        <v>234</v>
      </c>
    </row>
    <row r="57" spans="1:24" s="9" customFormat="1" ht="12.5">
      <c r="A57" s="9">
        <v>2000</v>
      </c>
      <c r="B57" s="9">
        <v>9</v>
      </c>
      <c r="C57" s="9">
        <v>0</v>
      </c>
      <c r="D57" s="17">
        <v>0</v>
      </c>
      <c r="E57" s="17">
        <v>0</v>
      </c>
      <c r="F57" s="17">
        <v>0</v>
      </c>
      <c r="G57" s="17">
        <v>6.2</v>
      </c>
      <c r="H57" s="17">
        <v>31.2</v>
      </c>
      <c r="I57" s="17">
        <v>34.9</v>
      </c>
      <c r="J57" s="17">
        <v>25.6</v>
      </c>
      <c r="K57" s="17">
        <v>18.899999999999999</v>
      </c>
      <c r="L57" s="17">
        <v>12.7</v>
      </c>
      <c r="M57" s="17">
        <v>3.6</v>
      </c>
      <c r="N57" s="17">
        <v>3.5</v>
      </c>
      <c r="O57" s="17">
        <v>0.7</v>
      </c>
      <c r="P57" s="17">
        <v>0.8</v>
      </c>
      <c r="Q57" s="17">
        <v>0</v>
      </c>
      <c r="R57" s="17">
        <v>1.1000000000000001</v>
      </c>
      <c r="S57" s="17">
        <v>0</v>
      </c>
      <c r="T57" s="17">
        <v>0</v>
      </c>
      <c r="U57" s="17">
        <v>12</v>
      </c>
      <c r="V57" s="17">
        <v>0</v>
      </c>
      <c r="W57" s="9">
        <v>8</v>
      </c>
      <c r="X57" s="9">
        <v>1</v>
      </c>
    </row>
    <row r="58" spans="1:24" s="9" customFormat="1" ht="12.5">
      <c r="A58" s="9">
        <v>2001</v>
      </c>
      <c r="B58" s="9">
        <v>10</v>
      </c>
      <c r="C58" s="9">
        <v>0</v>
      </c>
      <c r="D58" s="17">
        <v>0</v>
      </c>
      <c r="E58" s="17">
        <v>0</v>
      </c>
      <c r="F58" s="17">
        <v>0.6</v>
      </c>
      <c r="G58" s="17">
        <v>11.8</v>
      </c>
      <c r="H58" s="17">
        <v>28.5</v>
      </c>
      <c r="I58" s="17">
        <v>35.299999999999997</v>
      </c>
      <c r="J58" s="17">
        <v>33.1</v>
      </c>
      <c r="K58" s="17">
        <v>19</v>
      </c>
      <c r="L58" s="17">
        <v>11.4</v>
      </c>
      <c r="M58" s="17">
        <v>11.4</v>
      </c>
      <c r="N58" s="17">
        <v>2.9</v>
      </c>
      <c r="O58" s="17">
        <v>2.1</v>
      </c>
      <c r="P58" s="17">
        <v>0</v>
      </c>
      <c r="Q58" s="17">
        <v>0</v>
      </c>
      <c r="R58" s="17">
        <v>2.2000000000000002</v>
      </c>
      <c r="S58" s="17">
        <v>0</v>
      </c>
      <c r="T58" s="17">
        <v>0</v>
      </c>
      <c r="U58" s="17">
        <v>0</v>
      </c>
      <c r="V58" s="17">
        <v>0</v>
      </c>
      <c r="W58" s="9">
        <v>8.6999999999999993</v>
      </c>
      <c r="X58" s="9">
        <v>0.8</v>
      </c>
    </row>
    <row r="59" spans="1:24" s="9" customFormat="1" ht="12.5">
      <c r="A59" s="9">
        <v>2002</v>
      </c>
      <c r="B59" s="9">
        <v>12.2</v>
      </c>
      <c r="C59" s="9">
        <v>0</v>
      </c>
      <c r="D59" s="17">
        <v>0</v>
      </c>
      <c r="E59" s="17">
        <v>0</v>
      </c>
      <c r="F59" s="17">
        <v>0</v>
      </c>
      <c r="G59" s="17">
        <v>9.9</v>
      </c>
      <c r="H59" s="17">
        <v>42.7</v>
      </c>
      <c r="I59" s="17">
        <v>50.8</v>
      </c>
      <c r="J59" s="17">
        <v>31.5</v>
      </c>
      <c r="K59" s="17">
        <v>25.8</v>
      </c>
      <c r="L59" s="17">
        <v>14.9</v>
      </c>
      <c r="M59" s="17">
        <v>9.4</v>
      </c>
      <c r="N59" s="17">
        <v>3</v>
      </c>
      <c r="O59" s="17">
        <v>2</v>
      </c>
      <c r="P59" s="17">
        <v>0.8</v>
      </c>
      <c r="Q59" s="17">
        <v>0</v>
      </c>
      <c r="R59" s="17">
        <v>2.2000000000000002</v>
      </c>
      <c r="S59" s="17">
        <v>0</v>
      </c>
      <c r="T59" s="17">
        <v>0</v>
      </c>
      <c r="U59" s="17">
        <v>0</v>
      </c>
      <c r="V59" s="17">
        <v>0</v>
      </c>
      <c r="W59" s="9">
        <v>11.3</v>
      </c>
      <c r="X59" s="9">
        <v>0.9</v>
      </c>
    </row>
    <row r="60" spans="1:24" s="9" customFormat="1" ht="12.5">
      <c r="A60" s="9">
        <v>2003</v>
      </c>
      <c r="B60" s="9">
        <v>9.8000000000000007</v>
      </c>
      <c r="C60" s="9">
        <v>0</v>
      </c>
      <c r="D60" s="17">
        <v>0</v>
      </c>
      <c r="E60" s="17">
        <v>0</v>
      </c>
      <c r="F60" s="17">
        <v>0</v>
      </c>
      <c r="G60" s="17">
        <v>8</v>
      </c>
      <c r="H60" s="17">
        <v>31.7</v>
      </c>
      <c r="I60" s="17">
        <v>29.2</v>
      </c>
      <c r="J60" s="17">
        <v>37.1</v>
      </c>
      <c r="K60" s="17">
        <v>23.8</v>
      </c>
      <c r="L60" s="17">
        <v>9.4</v>
      </c>
      <c r="M60" s="17">
        <v>3.5</v>
      </c>
      <c r="N60" s="17">
        <v>3</v>
      </c>
      <c r="O60" s="17">
        <v>3.8</v>
      </c>
      <c r="P60" s="17">
        <v>0.8</v>
      </c>
      <c r="Q60" s="17">
        <v>1.8</v>
      </c>
      <c r="R60" s="17">
        <v>1.1000000000000001</v>
      </c>
      <c r="S60" s="17">
        <v>0</v>
      </c>
      <c r="T60" s="17">
        <v>2.4</v>
      </c>
      <c r="U60" s="17">
        <v>0</v>
      </c>
      <c r="V60" s="17">
        <v>0</v>
      </c>
      <c r="W60" s="9">
        <v>8.5</v>
      </c>
      <c r="X60" s="9">
        <v>1.6</v>
      </c>
    </row>
    <row r="61" spans="1:24" s="9" customFormat="1" ht="12.5">
      <c r="A61" s="9">
        <v>2004</v>
      </c>
      <c r="B61" s="9">
        <v>11.1</v>
      </c>
      <c r="C61" s="9">
        <v>0</v>
      </c>
      <c r="D61" s="17">
        <v>0</v>
      </c>
      <c r="E61" s="17">
        <v>0</v>
      </c>
      <c r="F61" s="17">
        <v>0</v>
      </c>
      <c r="G61" s="17">
        <v>5.5</v>
      </c>
      <c r="H61" s="17">
        <v>38.299999999999997</v>
      </c>
      <c r="I61" s="17">
        <v>43.3</v>
      </c>
      <c r="J61" s="17">
        <v>30.7</v>
      </c>
      <c r="K61" s="17">
        <v>26.6</v>
      </c>
      <c r="L61" s="17">
        <v>12.4</v>
      </c>
      <c r="M61" s="17">
        <v>9</v>
      </c>
      <c r="N61" s="17">
        <v>4.9000000000000004</v>
      </c>
      <c r="O61" s="17">
        <v>0</v>
      </c>
      <c r="P61" s="17">
        <v>0</v>
      </c>
      <c r="Q61" s="17">
        <v>1.8</v>
      </c>
      <c r="R61" s="17">
        <v>1.1000000000000001</v>
      </c>
      <c r="S61" s="17">
        <v>1.5</v>
      </c>
      <c r="T61" s="17">
        <v>0</v>
      </c>
      <c r="U61" s="17">
        <v>0</v>
      </c>
      <c r="V61" s="17">
        <v>0</v>
      </c>
      <c r="W61" s="9">
        <v>9.5</v>
      </c>
      <c r="X61" s="9">
        <v>0.7</v>
      </c>
    </row>
    <row r="62" spans="1:24" s="9" customFormat="1" ht="12.5">
      <c r="A62" s="9">
        <v>2005</v>
      </c>
      <c r="B62" s="9">
        <v>10</v>
      </c>
      <c r="C62" s="9">
        <v>0</v>
      </c>
      <c r="D62" s="17">
        <v>0.9</v>
      </c>
      <c r="E62" s="17">
        <v>0</v>
      </c>
      <c r="F62" s="17">
        <v>0</v>
      </c>
      <c r="G62" s="17">
        <v>6.7</v>
      </c>
      <c r="H62" s="17">
        <v>14.4</v>
      </c>
      <c r="I62" s="17">
        <v>30</v>
      </c>
      <c r="J62" s="17">
        <v>27.3</v>
      </c>
      <c r="K62" s="17">
        <v>31.4</v>
      </c>
      <c r="L62" s="17">
        <v>19.8</v>
      </c>
      <c r="M62" s="17">
        <v>8.8000000000000007</v>
      </c>
      <c r="N62" s="17">
        <v>6.1</v>
      </c>
      <c r="O62" s="17">
        <v>1.8</v>
      </c>
      <c r="P62" s="17">
        <v>2.2999999999999998</v>
      </c>
      <c r="Q62" s="17">
        <v>0</v>
      </c>
      <c r="R62" s="17">
        <v>2.1</v>
      </c>
      <c r="S62" s="17">
        <v>1.5</v>
      </c>
      <c r="T62" s="17">
        <v>0</v>
      </c>
      <c r="U62" s="17">
        <v>0</v>
      </c>
      <c r="V62" s="17">
        <v>14.2</v>
      </c>
      <c r="W62" s="9">
        <v>4.5999999999999996</v>
      </c>
      <c r="X62" s="9">
        <v>1.7</v>
      </c>
    </row>
    <row r="63" spans="1:24" s="9" customFormat="1" ht="12.5">
      <c r="A63" s="9">
        <v>2006</v>
      </c>
      <c r="B63" s="9">
        <v>12.8</v>
      </c>
      <c r="C63" s="9">
        <v>0</v>
      </c>
      <c r="D63" s="17">
        <v>0</v>
      </c>
      <c r="E63" s="17">
        <v>0</v>
      </c>
      <c r="F63" s="17">
        <v>0</v>
      </c>
      <c r="G63" s="17">
        <v>10.9</v>
      </c>
      <c r="H63" s="17">
        <v>25.7</v>
      </c>
      <c r="I63" s="17">
        <v>34.200000000000003</v>
      </c>
      <c r="J63" s="17">
        <v>44.8</v>
      </c>
      <c r="K63" s="17">
        <v>35.4</v>
      </c>
      <c r="L63" s="17">
        <v>15.7</v>
      </c>
      <c r="M63" s="17">
        <v>13.5</v>
      </c>
      <c r="N63" s="17">
        <v>9.1</v>
      </c>
      <c r="O63" s="17">
        <v>3.5</v>
      </c>
      <c r="P63" s="17">
        <v>3.7</v>
      </c>
      <c r="Q63" s="17">
        <v>0</v>
      </c>
      <c r="R63" s="17">
        <v>0</v>
      </c>
      <c r="S63" s="17">
        <v>1.4</v>
      </c>
      <c r="T63" s="17">
        <v>0</v>
      </c>
      <c r="U63" s="17">
        <v>0</v>
      </c>
      <c r="V63" s="17">
        <v>0</v>
      </c>
      <c r="W63" s="9">
        <v>7.8</v>
      </c>
      <c r="X63" s="9">
        <v>1.6</v>
      </c>
    </row>
    <row r="64" spans="1:24" s="9" customFormat="1" ht="12.5">
      <c r="A64" s="9">
        <v>2007</v>
      </c>
      <c r="B64" s="9">
        <v>15</v>
      </c>
      <c r="C64" s="9">
        <v>0</v>
      </c>
      <c r="D64" s="17">
        <v>0</v>
      </c>
      <c r="E64" s="17">
        <v>0</v>
      </c>
      <c r="F64" s="17">
        <v>0</v>
      </c>
      <c r="G64" s="17">
        <v>8.4</v>
      </c>
      <c r="H64" s="17">
        <v>39</v>
      </c>
      <c r="I64" s="17">
        <v>35.799999999999997</v>
      </c>
      <c r="J64" s="17">
        <v>52.5</v>
      </c>
      <c r="K64" s="17">
        <v>39.9</v>
      </c>
      <c r="L64" s="17">
        <v>26.2</v>
      </c>
      <c r="M64" s="17">
        <v>15.3</v>
      </c>
      <c r="N64" s="17">
        <v>5.9</v>
      </c>
      <c r="O64" s="17">
        <v>3.7</v>
      </c>
      <c r="P64" s="17">
        <v>1.4</v>
      </c>
      <c r="Q64" s="17">
        <v>0</v>
      </c>
      <c r="R64" s="17">
        <v>2.1</v>
      </c>
      <c r="S64" s="17">
        <v>1.4</v>
      </c>
      <c r="T64" s="17">
        <v>0</v>
      </c>
      <c r="U64" s="17">
        <v>0</v>
      </c>
      <c r="V64" s="17">
        <v>0</v>
      </c>
      <c r="W64" s="9">
        <v>10.199999999999999</v>
      </c>
      <c r="X64" s="9">
        <v>1.5</v>
      </c>
    </row>
    <row r="65" spans="1:24" s="9" customFormat="1" ht="12.5">
      <c r="A65" s="9">
        <v>2008</v>
      </c>
      <c r="B65" s="9">
        <v>17.600000000000001</v>
      </c>
      <c r="C65" s="9">
        <v>0</v>
      </c>
      <c r="D65" s="17">
        <v>0</v>
      </c>
      <c r="E65" s="17">
        <v>0</v>
      </c>
      <c r="F65" s="17">
        <v>0</v>
      </c>
      <c r="G65" s="17">
        <v>7.8</v>
      </c>
      <c r="H65" s="17">
        <v>31.9</v>
      </c>
      <c r="I65" s="17">
        <v>52.9</v>
      </c>
      <c r="J65" s="17">
        <v>59.9</v>
      </c>
      <c r="K65" s="17">
        <v>44.8</v>
      </c>
      <c r="L65" s="17">
        <v>32.9</v>
      </c>
      <c r="M65" s="17">
        <v>18.600000000000001</v>
      </c>
      <c r="N65" s="17">
        <v>11.6</v>
      </c>
      <c r="O65" s="17">
        <v>3.7</v>
      </c>
      <c r="P65" s="17">
        <v>2.6</v>
      </c>
      <c r="Q65" s="17">
        <v>1.7</v>
      </c>
      <c r="R65" s="17">
        <v>1</v>
      </c>
      <c r="S65" s="17">
        <v>0</v>
      </c>
      <c r="T65" s="17">
        <v>2.2000000000000002</v>
      </c>
      <c r="U65" s="17">
        <v>0</v>
      </c>
      <c r="V65" s="17">
        <v>0</v>
      </c>
      <c r="W65" s="9">
        <v>8.5</v>
      </c>
      <c r="X65" s="9">
        <v>1.9</v>
      </c>
    </row>
    <row r="66" spans="1:24" s="9" customFormat="1" ht="12.5">
      <c r="A66" s="9">
        <v>2009</v>
      </c>
      <c r="B66" s="9">
        <v>15.7</v>
      </c>
      <c r="C66" s="9">
        <v>0</v>
      </c>
      <c r="D66" s="17">
        <v>0</v>
      </c>
      <c r="E66" s="17">
        <v>0</v>
      </c>
      <c r="F66" s="17">
        <v>0.6</v>
      </c>
      <c r="G66" s="17">
        <v>7.7</v>
      </c>
      <c r="H66" s="17">
        <v>21.9</v>
      </c>
      <c r="I66" s="17">
        <v>44.2</v>
      </c>
      <c r="J66" s="17">
        <v>40.700000000000003</v>
      </c>
      <c r="K66" s="17">
        <v>42.1</v>
      </c>
      <c r="L66" s="17">
        <v>37.200000000000003</v>
      </c>
      <c r="M66" s="17">
        <v>17.899999999999999</v>
      </c>
      <c r="N66" s="17">
        <v>11.9</v>
      </c>
      <c r="O66" s="17">
        <v>8.1</v>
      </c>
      <c r="P66" s="17">
        <v>2.5</v>
      </c>
      <c r="Q66" s="17">
        <v>2.5</v>
      </c>
      <c r="R66" s="17">
        <v>3</v>
      </c>
      <c r="S66" s="17">
        <v>0</v>
      </c>
      <c r="T66" s="17">
        <v>0</v>
      </c>
      <c r="U66" s="17">
        <v>0</v>
      </c>
      <c r="V66" s="17">
        <v>0</v>
      </c>
      <c r="W66" s="9">
        <v>6.5</v>
      </c>
      <c r="X66" s="9">
        <v>3</v>
      </c>
    </row>
    <row r="67" spans="1:24" s="9" customFormat="1" ht="12.5">
      <c r="A67" s="9">
        <v>2010</v>
      </c>
      <c r="B67" s="9">
        <v>13.8</v>
      </c>
      <c r="C67" s="9">
        <v>0</v>
      </c>
      <c r="D67" s="17">
        <v>0</v>
      </c>
      <c r="E67" s="17">
        <v>0</v>
      </c>
      <c r="F67" s="17">
        <v>0</v>
      </c>
      <c r="G67" s="17">
        <v>5.4</v>
      </c>
      <c r="H67" s="17">
        <v>22.7</v>
      </c>
      <c r="I67" s="17">
        <v>33.200000000000003</v>
      </c>
      <c r="J67" s="17">
        <v>43.7</v>
      </c>
      <c r="K67" s="17">
        <v>38</v>
      </c>
      <c r="L67" s="17">
        <v>32.200000000000003</v>
      </c>
      <c r="M67" s="17">
        <v>17.600000000000001</v>
      </c>
      <c r="N67" s="17">
        <v>8.3000000000000007</v>
      </c>
      <c r="O67" s="17">
        <v>5</v>
      </c>
      <c r="P67" s="17">
        <v>2.5</v>
      </c>
      <c r="Q67" s="17">
        <v>0.8</v>
      </c>
      <c r="R67" s="17">
        <v>1</v>
      </c>
      <c r="S67" s="17">
        <v>0</v>
      </c>
      <c r="T67" s="17">
        <v>0</v>
      </c>
      <c r="U67" s="17">
        <v>0</v>
      </c>
      <c r="V67" s="17">
        <v>0</v>
      </c>
      <c r="W67" s="9">
        <v>6</v>
      </c>
      <c r="X67" s="9">
        <v>1.8</v>
      </c>
    </row>
    <row r="68" spans="1:24" s="9" customFormat="1" ht="12.5">
      <c r="A68" s="9">
        <v>2011</v>
      </c>
      <c r="B68" s="9">
        <v>16.3</v>
      </c>
      <c r="C68" s="9">
        <v>0</v>
      </c>
      <c r="D68" s="17">
        <v>0</v>
      </c>
      <c r="E68" s="17">
        <v>0</v>
      </c>
      <c r="F68" s="17">
        <v>0</v>
      </c>
      <c r="G68" s="17">
        <v>5.4</v>
      </c>
      <c r="H68" s="17">
        <v>20.9</v>
      </c>
      <c r="I68" s="17">
        <v>39.299999999999997</v>
      </c>
      <c r="J68" s="17">
        <v>48.2</v>
      </c>
      <c r="K68" s="17">
        <v>51.1</v>
      </c>
      <c r="L68" s="17">
        <v>39.799999999999997</v>
      </c>
      <c r="M68" s="17">
        <v>18.5</v>
      </c>
      <c r="N68" s="17">
        <v>11.9</v>
      </c>
      <c r="O68" s="17">
        <v>4.9000000000000004</v>
      </c>
      <c r="P68" s="17">
        <v>4.3</v>
      </c>
      <c r="Q68" s="17">
        <v>0.8</v>
      </c>
      <c r="R68" s="17">
        <v>1</v>
      </c>
      <c r="S68" s="17">
        <v>2.6</v>
      </c>
      <c r="T68" s="17">
        <v>0</v>
      </c>
      <c r="U68" s="17">
        <v>0</v>
      </c>
      <c r="V68" s="17">
        <v>0</v>
      </c>
      <c r="W68" s="9">
        <v>5.6</v>
      </c>
      <c r="X68" s="9">
        <v>2.4</v>
      </c>
    </row>
    <row r="69" spans="1:24" s="9" customFormat="1" ht="12.5">
      <c r="A69" s="9">
        <v>2012</v>
      </c>
      <c r="B69" s="9">
        <v>16</v>
      </c>
      <c r="C69" s="9">
        <v>0</v>
      </c>
      <c r="D69" s="17">
        <v>0</v>
      </c>
      <c r="E69" s="17">
        <v>0</v>
      </c>
      <c r="F69" s="17">
        <v>0</v>
      </c>
      <c r="G69" s="17">
        <v>3.7</v>
      </c>
      <c r="H69" s="17">
        <v>14.6</v>
      </c>
      <c r="I69" s="17">
        <v>39.200000000000003</v>
      </c>
      <c r="J69" s="17">
        <v>42.3</v>
      </c>
      <c r="K69" s="17">
        <v>49.3</v>
      </c>
      <c r="L69" s="17">
        <v>37.6</v>
      </c>
      <c r="M69" s="17">
        <v>24.6</v>
      </c>
      <c r="N69" s="17">
        <v>12.2</v>
      </c>
      <c r="O69" s="17">
        <v>6.6</v>
      </c>
      <c r="P69" s="17">
        <v>3.8</v>
      </c>
      <c r="Q69" s="17">
        <v>1.5</v>
      </c>
      <c r="R69" s="17">
        <v>3</v>
      </c>
      <c r="S69" s="17">
        <v>2.6</v>
      </c>
      <c r="T69" s="17">
        <v>3.9</v>
      </c>
      <c r="U69" s="17">
        <v>4</v>
      </c>
      <c r="V69" s="17">
        <v>0</v>
      </c>
      <c r="W69" s="9">
        <v>3.9</v>
      </c>
      <c r="X69" s="9">
        <v>3.6</v>
      </c>
    </row>
    <row r="70" spans="1:24" s="9" customFormat="1" ht="12.5">
      <c r="A70" s="9">
        <v>2013</v>
      </c>
      <c r="B70" s="9">
        <v>15.1</v>
      </c>
      <c r="C70" s="9">
        <v>0</v>
      </c>
      <c r="D70" s="17">
        <v>0</v>
      </c>
      <c r="E70" s="17">
        <v>0</v>
      </c>
      <c r="F70" s="17">
        <v>0</v>
      </c>
      <c r="G70" s="17">
        <v>7.5</v>
      </c>
      <c r="H70" s="17">
        <v>8.6999999999999993</v>
      </c>
      <c r="I70" s="17">
        <v>26.4</v>
      </c>
      <c r="J70" s="17">
        <v>36.5</v>
      </c>
      <c r="K70" s="17">
        <v>42.8</v>
      </c>
      <c r="L70" s="17">
        <v>41.4</v>
      </c>
      <c r="M70" s="17">
        <v>26.8</v>
      </c>
      <c r="N70" s="17">
        <v>17.7</v>
      </c>
      <c r="O70" s="17">
        <v>5.3</v>
      </c>
      <c r="P70" s="17">
        <v>9.6999999999999993</v>
      </c>
      <c r="Q70" s="17">
        <v>0.7</v>
      </c>
      <c r="R70" s="17">
        <v>3.9</v>
      </c>
      <c r="S70" s="17">
        <v>0</v>
      </c>
      <c r="T70" s="17">
        <v>0</v>
      </c>
      <c r="U70" s="17">
        <v>3.9</v>
      </c>
      <c r="V70" s="17">
        <v>0</v>
      </c>
      <c r="W70" s="9">
        <v>3.4</v>
      </c>
      <c r="X70" s="9">
        <v>3.8</v>
      </c>
    </row>
    <row r="71" spans="1:24" s="9" customFormat="1" ht="12.5">
      <c r="A71" s="9">
        <v>2014</v>
      </c>
      <c r="B71" s="9">
        <v>17.399999999999999</v>
      </c>
      <c r="C71" s="9">
        <v>0</v>
      </c>
      <c r="D71" s="17">
        <v>0</v>
      </c>
      <c r="E71" s="17">
        <v>0</v>
      </c>
      <c r="F71" s="17">
        <v>0</v>
      </c>
      <c r="G71" s="17">
        <v>6.3</v>
      </c>
      <c r="H71" s="17">
        <v>14.7</v>
      </c>
      <c r="I71" s="17">
        <v>28.8</v>
      </c>
      <c r="J71" s="17">
        <v>39.299999999999997</v>
      </c>
      <c r="K71" s="17">
        <v>47.8</v>
      </c>
      <c r="L71" s="17">
        <v>49.6</v>
      </c>
      <c r="M71" s="17">
        <v>31.1</v>
      </c>
      <c r="N71" s="17">
        <v>25.2</v>
      </c>
      <c r="O71" s="17">
        <v>8.6999999999999993</v>
      </c>
      <c r="P71" s="17">
        <v>3.9</v>
      </c>
      <c r="Q71" s="17">
        <v>2.7</v>
      </c>
      <c r="R71" s="17">
        <v>2.8</v>
      </c>
      <c r="S71" s="17">
        <v>0</v>
      </c>
      <c r="T71" s="17">
        <v>0</v>
      </c>
      <c r="U71" s="17">
        <v>0</v>
      </c>
      <c r="V71" s="17">
        <v>0</v>
      </c>
      <c r="W71" s="9">
        <v>4.5</v>
      </c>
      <c r="X71" s="9">
        <v>3.4</v>
      </c>
    </row>
    <row r="72" spans="1:24" s="9" customFormat="1" ht="12.5">
      <c r="A72" s="9">
        <v>2015</v>
      </c>
      <c r="B72" s="9">
        <v>18.7</v>
      </c>
      <c r="C72" s="9">
        <v>0</v>
      </c>
      <c r="D72" s="17">
        <v>0</v>
      </c>
      <c r="E72" s="17">
        <v>0</v>
      </c>
      <c r="F72" s="17">
        <v>0</v>
      </c>
      <c r="G72" s="17">
        <v>3.2</v>
      </c>
      <c r="H72" s="17">
        <v>10.4</v>
      </c>
      <c r="I72" s="17">
        <v>23.2</v>
      </c>
      <c r="J72" s="17">
        <v>44.7</v>
      </c>
      <c r="K72" s="17">
        <v>54</v>
      </c>
      <c r="L72" s="17">
        <v>50</v>
      </c>
      <c r="M72" s="17">
        <v>38.6</v>
      </c>
      <c r="N72" s="17">
        <v>24.3</v>
      </c>
      <c r="O72" s="17">
        <v>13</v>
      </c>
      <c r="P72" s="17">
        <v>7.8</v>
      </c>
      <c r="Q72" s="17">
        <v>5.9</v>
      </c>
      <c r="R72" s="17">
        <v>3.7</v>
      </c>
      <c r="S72" s="17">
        <v>2.4</v>
      </c>
      <c r="T72" s="17">
        <v>0</v>
      </c>
      <c r="U72" s="17">
        <v>0</v>
      </c>
      <c r="V72" s="17">
        <v>0</v>
      </c>
      <c r="W72" s="9">
        <v>2.9</v>
      </c>
      <c r="X72" s="9">
        <v>6</v>
      </c>
    </row>
    <row r="73" spans="1:24" s="9" customFormat="1" ht="12.5">
      <c r="A73" s="9">
        <v>2016</v>
      </c>
      <c r="B73" s="9">
        <v>23</v>
      </c>
      <c r="C73" s="9">
        <v>0</v>
      </c>
      <c r="D73" s="17">
        <v>0</v>
      </c>
      <c r="E73" s="17">
        <v>0</v>
      </c>
      <c r="F73" s="17">
        <v>0</v>
      </c>
      <c r="G73" s="17">
        <v>6.6</v>
      </c>
      <c r="H73" s="17">
        <v>8.3000000000000007</v>
      </c>
      <c r="I73" s="17">
        <v>33.799999999999997</v>
      </c>
      <c r="J73" s="17">
        <v>51.1</v>
      </c>
      <c r="K73" s="17">
        <v>64.5</v>
      </c>
      <c r="L73" s="17">
        <v>80.599999999999994</v>
      </c>
      <c r="M73" s="17">
        <v>44.3</v>
      </c>
      <c r="N73" s="17">
        <v>24.3</v>
      </c>
      <c r="O73" s="17">
        <v>13.3</v>
      </c>
      <c r="P73" s="17">
        <v>7.7</v>
      </c>
      <c r="Q73" s="17">
        <v>6.5</v>
      </c>
      <c r="R73" s="17">
        <v>0.9</v>
      </c>
      <c r="S73" s="17">
        <v>0</v>
      </c>
      <c r="T73" s="17">
        <v>0</v>
      </c>
      <c r="U73" s="17">
        <v>0</v>
      </c>
      <c r="V73" s="17">
        <v>8.3000000000000007</v>
      </c>
      <c r="W73" s="9">
        <v>3.1</v>
      </c>
      <c r="X73" s="9">
        <v>5.7</v>
      </c>
    </row>
    <row r="74" spans="1:24" s="9" customFormat="1" ht="12.5">
      <c r="A74" s="9">
        <v>2017</v>
      </c>
      <c r="B74" s="9">
        <v>25.2</v>
      </c>
      <c r="C74" s="9">
        <v>0</v>
      </c>
      <c r="D74" s="17">
        <v>0</v>
      </c>
      <c r="E74" s="17">
        <v>0</v>
      </c>
      <c r="F74" s="17">
        <v>1.4</v>
      </c>
      <c r="G74" s="17">
        <v>4</v>
      </c>
      <c r="H74" s="17">
        <v>12.8</v>
      </c>
      <c r="I74" s="17">
        <v>27.3</v>
      </c>
      <c r="J74" s="17">
        <v>55</v>
      </c>
      <c r="K74" s="17">
        <v>68</v>
      </c>
      <c r="L74" s="17">
        <v>75.900000000000006</v>
      </c>
      <c r="M74" s="17">
        <v>65.2</v>
      </c>
      <c r="N74" s="17">
        <v>36</v>
      </c>
      <c r="O74" s="17">
        <v>13.5</v>
      </c>
      <c r="P74" s="17">
        <v>7.5</v>
      </c>
      <c r="Q74" s="17">
        <v>3.4</v>
      </c>
      <c r="R74" s="17">
        <v>1.6</v>
      </c>
      <c r="S74" s="17">
        <v>3.6</v>
      </c>
      <c r="T74" s="17">
        <v>0</v>
      </c>
      <c r="U74" s="17">
        <v>0</v>
      </c>
      <c r="V74" s="17">
        <v>0</v>
      </c>
      <c r="W74" s="9">
        <v>3.9</v>
      </c>
      <c r="X74" s="9">
        <v>5.4</v>
      </c>
    </row>
    <row r="75" spans="1:24" s="9" customFormat="1" ht="12.5">
      <c r="A75" s="9">
        <v>2018</v>
      </c>
      <c r="B75" s="9">
        <v>33.299999999999997</v>
      </c>
      <c r="C75" s="9">
        <v>0</v>
      </c>
      <c r="D75" s="17">
        <v>0</v>
      </c>
      <c r="E75" s="17">
        <v>0</v>
      </c>
      <c r="F75" s="17">
        <v>0</v>
      </c>
      <c r="G75" s="17">
        <v>11</v>
      </c>
      <c r="H75" s="17">
        <v>23.1</v>
      </c>
      <c r="I75" s="17">
        <v>36.700000000000003</v>
      </c>
      <c r="J75" s="17">
        <v>52.8</v>
      </c>
      <c r="K75" s="17">
        <v>81.400000000000006</v>
      </c>
      <c r="L75" s="17">
        <v>109.3</v>
      </c>
      <c r="M75" s="17">
        <v>87</v>
      </c>
      <c r="N75" s="17">
        <v>50.5</v>
      </c>
      <c r="O75" s="17">
        <v>20.7</v>
      </c>
      <c r="P75" s="17">
        <v>11.6</v>
      </c>
      <c r="Q75" s="17">
        <v>6.2</v>
      </c>
      <c r="R75" s="17">
        <v>2.2999999999999998</v>
      </c>
      <c r="S75" s="17">
        <v>2.4</v>
      </c>
      <c r="T75" s="17">
        <v>1.7</v>
      </c>
      <c r="U75" s="17">
        <v>3.3</v>
      </c>
      <c r="V75" s="17">
        <v>0</v>
      </c>
      <c r="W75" s="9">
        <v>7.2</v>
      </c>
      <c r="X75" s="9">
        <v>8.4</v>
      </c>
    </row>
    <row r="76" spans="1:24" s="9" customFormat="1" ht="12.5">
      <c r="A76" s="9">
        <v>2019</v>
      </c>
      <c r="B76" s="9">
        <v>34.5</v>
      </c>
      <c r="C76" s="9">
        <v>0</v>
      </c>
      <c r="D76" s="17">
        <v>0</v>
      </c>
      <c r="E76" s="17">
        <v>0</v>
      </c>
      <c r="F76" s="17">
        <v>0</v>
      </c>
      <c r="G76" s="17">
        <v>9</v>
      </c>
      <c r="H76" s="17">
        <v>25.6</v>
      </c>
      <c r="I76" s="17">
        <v>29.8</v>
      </c>
      <c r="J76" s="17">
        <v>53.1</v>
      </c>
      <c r="K76" s="17">
        <v>79.900000000000006</v>
      </c>
      <c r="L76" s="17">
        <v>115.4</v>
      </c>
      <c r="M76" s="17">
        <v>103</v>
      </c>
      <c r="N76" s="17">
        <v>53.6</v>
      </c>
      <c r="O76" s="17">
        <v>22</v>
      </c>
      <c r="P76" s="17">
        <v>12</v>
      </c>
      <c r="Q76" s="17">
        <v>4.2</v>
      </c>
      <c r="R76" s="17">
        <v>1.5</v>
      </c>
      <c r="S76" s="17">
        <v>0</v>
      </c>
      <c r="T76" s="17">
        <v>1.7</v>
      </c>
      <c r="U76" s="17">
        <v>3.2</v>
      </c>
      <c r="V76" s="17">
        <v>0</v>
      </c>
      <c r="W76" s="9">
        <v>7.4</v>
      </c>
      <c r="X76" s="9">
        <v>7.9</v>
      </c>
    </row>
    <row r="77" spans="1:24" s="9" customFormat="1" ht="12.5">
      <c r="A77" s="9">
        <v>2020</v>
      </c>
      <c r="B77" s="9">
        <v>37.299999999999997</v>
      </c>
      <c r="C77" s="9">
        <v>0</v>
      </c>
      <c r="D77" s="17">
        <v>0</v>
      </c>
      <c r="E77" s="17">
        <v>0</v>
      </c>
      <c r="F77" s="17">
        <v>0.7</v>
      </c>
      <c r="G77" s="17">
        <v>10.4</v>
      </c>
      <c r="H77" s="17">
        <v>26.5</v>
      </c>
      <c r="I77" s="17">
        <v>48.1</v>
      </c>
      <c r="J77" s="17">
        <v>64.099999999999994</v>
      </c>
      <c r="K77" s="17">
        <v>72.400000000000006</v>
      </c>
      <c r="L77" s="17">
        <v>102.1</v>
      </c>
      <c r="M77" s="17">
        <v>107.5</v>
      </c>
      <c r="N77" s="17">
        <v>65</v>
      </c>
      <c r="O77" s="17">
        <v>35.700000000000003</v>
      </c>
      <c r="P77" s="17">
        <v>13.5</v>
      </c>
      <c r="Q77" s="17">
        <v>5.5</v>
      </c>
      <c r="R77" s="17">
        <v>2.9</v>
      </c>
      <c r="S77" s="17">
        <v>1.1000000000000001</v>
      </c>
      <c r="T77" s="17">
        <v>0</v>
      </c>
      <c r="U77" s="17">
        <v>3.1</v>
      </c>
      <c r="V77" s="17">
        <v>7.3</v>
      </c>
      <c r="W77" s="9">
        <v>8</v>
      </c>
      <c r="X77" s="9">
        <v>11.7</v>
      </c>
    </row>
    <row r="78" spans="1:24" s="9" customFormat="1" ht="12.5">
      <c r="A78" s="9">
        <v>2021</v>
      </c>
      <c r="B78" s="9">
        <v>35.799999999999997</v>
      </c>
      <c r="C78" s="9">
        <v>0</v>
      </c>
      <c r="D78" s="17">
        <v>0</v>
      </c>
      <c r="E78" s="17">
        <v>0</v>
      </c>
      <c r="F78" s="17">
        <v>0</v>
      </c>
      <c r="G78" s="17">
        <v>8.3000000000000007</v>
      </c>
      <c r="H78" s="17">
        <v>22</v>
      </c>
      <c r="I78" s="17">
        <v>35.9</v>
      </c>
      <c r="J78" s="17">
        <v>50.4</v>
      </c>
      <c r="K78" s="17">
        <v>86</v>
      </c>
      <c r="L78" s="17">
        <v>86.8</v>
      </c>
      <c r="M78" s="17">
        <v>104</v>
      </c>
      <c r="N78" s="17">
        <v>74.8</v>
      </c>
      <c r="O78" s="17">
        <v>38.200000000000003</v>
      </c>
      <c r="P78" s="17">
        <v>14.3</v>
      </c>
      <c r="Q78" s="17">
        <v>6.8</v>
      </c>
      <c r="R78" s="17">
        <v>2.9</v>
      </c>
      <c r="S78" s="17">
        <v>2.2000000000000002</v>
      </c>
      <c r="T78" s="17">
        <v>0</v>
      </c>
      <c r="U78" s="17">
        <v>3</v>
      </c>
      <c r="V78" s="17">
        <v>0</v>
      </c>
      <c r="W78" s="9">
        <v>6.5</v>
      </c>
      <c r="X78" s="9">
        <v>12.5</v>
      </c>
    </row>
    <row r="79" spans="1:24" s="9" customFormat="1" ht="12.5">
      <c r="A79" s="9">
        <v>2022</v>
      </c>
      <c r="B79" s="9">
        <v>26.6</v>
      </c>
      <c r="C79" s="9">
        <v>0</v>
      </c>
      <c r="D79" s="17">
        <v>0</v>
      </c>
      <c r="E79" s="17">
        <v>0</v>
      </c>
      <c r="F79" s="17">
        <v>0</v>
      </c>
      <c r="G79" s="17">
        <v>8.3000000000000007</v>
      </c>
      <c r="H79" s="17">
        <v>19</v>
      </c>
      <c r="I79" s="17">
        <v>23.1</v>
      </c>
      <c r="J79" s="17">
        <v>24.7</v>
      </c>
      <c r="K79" s="17">
        <v>52.6</v>
      </c>
      <c r="L79" s="17">
        <v>70.900000000000006</v>
      </c>
      <c r="M79" s="17">
        <v>74.8</v>
      </c>
      <c r="N79" s="17">
        <v>55.6</v>
      </c>
      <c r="O79" s="17">
        <v>34.6</v>
      </c>
      <c r="P79" s="17">
        <v>19.5</v>
      </c>
      <c r="Q79" s="17">
        <v>9.5</v>
      </c>
      <c r="R79" s="17">
        <v>2.2000000000000002</v>
      </c>
      <c r="S79" s="17">
        <v>2.2000000000000002</v>
      </c>
      <c r="T79" s="17">
        <v>1.7</v>
      </c>
      <c r="U79" s="17">
        <v>0</v>
      </c>
      <c r="V79" s="17">
        <v>6.9</v>
      </c>
      <c r="W79" s="9">
        <v>5.8</v>
      </c>
      <c r="X79" s="9">
        <v>13.3</v>
      </c>
    </row>
    <row r="80" spans="1:24" s="9" customFormat="1" ht="12.5"/>
    <row r="81" spans="1:2" s="9" customFormat="1" ht="12.5">
      <c r="A81" s="23" t="s">
        <v>15</v>
      </c>
    </row>
    <row r="82" spans="1:2" s="9" customFormat="1" ht="12.5">
      <c r="A82" s="23" t="s">
        <v>45</v>
      </c>
    </row>
    <row r="83" spans="1:2" s="9" customFormat="1" ht="12.5">
      <c r="A83" s="23" t="s">
        <v>232</v>
      </c>
    </row>
    <row r="84" spans="1:2" s="9" customFormat="1" ht="12.5">
      <c r="A84" s="23" t="s">
        <v>299</v>
      </c>
    </row>
    <row r="85" spans="1:2" s="9" customFormat="1" ht="12.5"/>
    <row r="86" spans="1:2" s="9" customFormat="1" ht="12.5">
      <c r="A86" s="179" t="s">
        <v>39</v>
      </c>
      <c r="B86" s="179"/>
    </row>
  </sheetData>
  <mergeCells count="3">
    <mergeCell ref="A86:B86"/>
    <mergeCell ref="A1:K1"/>
    <mergeCell ref="M1:N1"/>
  </mergeCells>
  <hyperlinks>
    <hyperlink ref="M1" location="Contents!A1" display="back to contents" xr:uid="{3EF6E80B-2EB5-4099-A5B1-78C3DA4B702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4E6A4-2F54-4427-A3EF-A88AEAE5AF0B}">
  <dimension ref="A1:U31"/>
  <sheetViews>
    <sheetView workbookViewId="0">
      <selection sqref="A1:F1"/>
    </sheetView>
  </sheetViews>
  <sheetFormatPr defaultColWidth="8.7265625" defaultRowHeight="14"/>
  <cols>
    <col min="1" max="1" width="33.81640625" style="2" customWidth="1"/>
    <col min="2" max="16384" width="8.7265625" style="2"/>
  </cols>
  <sheetData>
    <row r="1" spans="1:21">
      <c r="A1" s="187" t="s">
        <v>75</v>
      </c>
      <c r="B1" s="187"/>
      <c r="C1" s="187"/>
      <c r="D1" s="187"/>
      <c r="E1" s="187"/>
      <c r="F1" s="187"/>
      <c r="G1" s="171"/>
      <c r="H1" s="189" t="s">
        <v>77</v>
      </c>
      <c r="I1" s="189"/>
    </row>
    <row r="3" spans="1:21" s="9" customFormat="1" ht="12.5">
      <c r="A3" s="9" t="s">
        <v>40</v>
      </c>
    </row>
    <row r="4" spans="1:21" s="140" customFormat="1" ht="12.5">
      <c r="A4" s="74" t="s">
        <v>69</v>
      </c>
      <c r="B4" s="74" t="s">
        <v>43</v>
      </c>
      <c r="C4" s="74">
        <v>0</v>
      </c>
      <c r="D4" s="139" t="s">
        <v>58</v>
      </c>
      <c r="E4" s="139" t="s">
        <v>59</v>
      </c>
      <c r="F4" s="139" t="s">
        <v>60</v>
      </c>
      <c r="G4" s="74" t="s">
        <v>46</v>
      </c>
      <c r="H4" s="74" t="s">
        <v>47</v>
      </c>
      <c r="I4" s="74" t="s">
        <v>48</v>
      </c>
      <c r="J4" s="74" t="s">
        <v>49</v>
      </c>
      <c r="K4" s="74" t="s">
        <v>50</v>
      </c>
      <c r="L4" s="74" t="s">
        <v>51</v>
      </c>
      <c r="M4" s="74" t="s">
        <v>52</v>
      </c>
      <c r="N4" s="74" t="s">
        <v>53</v>
      </c>
      <c r="O4" s="74" t="s">
        <v>54</v>
      </c>
      <c r="P4" s="74" t="s">
        <v>55</v>
      </c>
      <c r="Q4" s="74" t="s">
        <v>56</v>
      </c>
      <c r="R4" s="74" t="s">
        <v>57</v>
      </c>
      <c r="S4" s="74" t="s">
        <v>61</v>
      </c>
      <c r="T4" s="74" t="s">
        <v>62</v>
      </c>
      <c r="U4" s="74" t="s">
        <v>203</v>
      </c>
    </row>
    <row r="5" spans="1:21" s="9" customFormat="1" ht="12.5">
      <c r="A5" s="9" t="s">
        <v>7</v>
      </c>
      <c r="B5" s="9">
        <v>1051</v>
      </c>
      <c r="C5" s="9">
        <v>0</v>
      </c>
      <c r="D5" s="9">
        <v>0</v>
      </c>
      <c r="E5" s="9">
        <v>0</v>
      </c>
      <c r="F5" s="9">
        <v>0</v>
      </c>
      <c r="G5" s="9">
        <v>16</v>
      </c>
      <c r="H5" s="9">
        <v>46</v>
      </c>
      <c r="I5" s="9">
        <v>58</v>
      </c>
      <c r="J5" s="9">
        <v>78</v>
      </c>
      <c r="K5" s="9">
        <v>141</v>
      </c>
      <c r="L5" s="9">
        <v>183</v>
      </c>
      <c r="M5" s="9">
        <v>191</v>
      </c>
      <c r="N5" s="9">
        <v>145</v>
      </c>
      <c r="O5" s="9">
        <v>101</v>
      </c>
      <c r="P5" s="9">
        <v>49</v>
      </c>
      <c r="Q5" s="9">
        <v>27</v>
      </c>
      <c r="R5" s="9">
        <v>8</v>
      </c>
      <c r="S5" s="9">
        <v>5</v>
      </c>
      <c r="T5" s="9">
        <v>1</v>
      </c>
      <c r="U5" s="9">
        <v>2</v>
      </c>
    </row>
    <row r="6" spans="1:21" s="9" customFormat="1" ht="12.5">
      <c r="A6" s="9" t="s">
        <v>66</v>
      </c>
      <c r="B6" s="9">
        <v>32</v>
      </c>
      <c r="C6" s="9">
        <v>0</v>
      </c>
      <c r="D6" s="9">
        <v>0</v>
      </c>
      <c r="E6" s="9">
        <v>0</v>
      </c>
      <c r="F6" s="9">
        <v>0</v>
      </c>
      <c r="G6" s="9">
        <v>0</v>
      </c>
      <c r="H6" s="9">
        <v>0</v>
      </c>
      <c r="I6" s="9">
        <v>3</v>
      </c>
      <c r="J6" s="9">
        <v>2</v>
      </c>
      <c r="K6" s="9">
        <v>3</v>
      </c>
      <c r="L6" s="9">
        <v>8</v>
      </c>
      <c r="M6" s="9">
        <v>7</v>
      </c>
      <c r="N6" s="9">
        <v>2</v>
      </c>
      <c r="O6" s="9">
        <v>6</v>
      </c>
      <c r="P6" s="9">
        <v>1</v>
      </c>
      <c r="Q6" s="9">
        <v>0</v>
      </c>
      <c r="R6" s="9">
        <v>0</v>
      </c>
      <c r="S6" s="9">
        <v>0</v>
      </c>
      <c r="T6" s="9">
        <v>0</v>
      </c>
      <c r="U6" s="9">
        <v>0</v>
      </c>
    </row>
    <row r="7" spans="1:21" s="9" customFormat="1" ht="12.5">
      <c r="A7" s="9" t="s">
        <v>67</v>
      </c>
      <c r="B7" s="9">
        <v>936</v>
      </c>
      <c r="C7" s="9">
        <v>0</v>
      </c>
      <c r="D7" s="9">
        <v>0</v>
      </c>
      <c r="E7" s="9">
        <v>0</v>
      </c>
      <c r="F7" s="9">
        <v>0</v>
      </c>
      <c r="G7" s="9">
        <v>14</v>
      </c>
      <c r="H7" s="9">
        <v>40</v>
      </c>
      <c r="I7" s="9">
        <v>54</v>
      </c>
      <c r="J7" s="9">
        <v>71</v>
      </c>
      <c r="K7" s="9">
        <v>132</v>
      </c>
      <c r="L7" s="9">
        <v>168</v>
      </c>
      <c r="M7" s="9">
        <v>175</v>
      </c>
      <c r="N7" s="9">
        <v>133</v>
      </c>
      <c r="O7" s="9">
        <v>86</v>
      </c>
      <c r="P7" s="9">
        <v>39</v>
      </c>
      <c r="Q7" s="9">
        <v>16</v>
      </c>
      <c r="R7" s="9">
        <v>3</v>
      </c>
      <c r="S7" s="9">
        <v>4</v>
      </c>
      <c r="T7" s="9">
        <v>0</v>
      </c>
      <c r="U7" s="9">
        <v>1</v>
      </c>
    </row>
    <row r="8" spans="1:21" s="9" customFormat="1" ht="12.5">
      <c r="A8" s="9" t="s">
        <v>71</v>
      </c>
      <c r="B8" s="9">
        <v>72</v>
      </c>
      <c r="C8" s="9">
        <v>0</v>
      </c>
      <c r="D8" s="9">
        <v>0</v>
      </c>
      <c r="E8" s="9">
        <v>0</v>
      </c>
      <c r="F8" s="9">
        <v>0</v>
      </c>
      <c r="G8" s="9">
        <v>2</v>
      </c>
      <c r="H8" s="9">
        <v>6</v>
      </c>
      <c r="I8" s="9">
        <v>1</v>
      </c>
      <c r="J8" s="9">
        <v>4</v>
      </c>
      <c r="K8" s="9">
        <v>4</v>
      </c>
      <c r="L8" s="9">
        <v>7</v>
      </c>
      <c r="M8" s="9">
        <v>9</v>
      </c>
      <c r="N8" s="9">
        <v>10</v>
      </c>
      <c r="O8" s="9">
        <v>8</v>
      </c>
      <c r="P8" s="9">
        <v>6</v>
      </c>
      <c r="Q8" s="9">
        <v>9</v>
      </c>
      <c r="R8" s="9">
        <v>3</v>
      </c>
      <c r="S8" s="9">
        <v>1</v>
      </c>
      <c r="T8" s="9">
        <v>1</v>
      </c>
      <c r="U8" s="9">
        <v>1</v>
      </c>
    </row>
    <row r="9" spans="1:21" s="9" customFormat="1" ht="12.5">
      <c r="A9" s="9" t="s">
        <v>68</v>
      </c>
      <c r="B9" s="9">
        <v>2</v>
      </c>
      <c r="C9" s="9">
        <v>0</v>
      </c>
      <c r="D9" s="9">
        <v>0</v>
      </c>
      <c r="E9" s="9">
        <v>0</v>
      </c>
      <c r="F9" s="9">
        <v>0</v>
      </c>
      <c r="G9" s="9">
        <v>0</v>
      </c>
      <c r="H9" s="9">
        <v>0</v>
      </c>
      <c r="I9" s="9">
        <v>0</v>
      </c>
      <c r="J9" s="9">
        <v>0</v>
      </c>
      <c r="K9" s="9">
        <v>1</v>
      </c>
      <c r="L9" s="9">
        <v>0</v>
      </c>
      <c r="M9" s="9">
        <v>0</v>
      </c>
      <c r="N9" s="9">
        <v>0</v>
      </c>
      <c r="O9" s="9">
        <v>0</v>
      </c>
      <c r="P9" s="9">
        <v>1</v>
      </c>
      <c r="Q9" s="9">
        <v>0</v>
      </c>
      <c r="R9" s="9">
        <v>0</v>
      </c>
      <c r="S9" s="9">
        <v>0</v>
      </c>
      <c r="T9" s="9">
        <v>0</v>
      </c>
      <c r="U9" s="9">
        <v>0</v>
      </c>
    </row>
    <row r="10" spans="1:21" s="9" customFormat="1" ht="12.5">
      <c r="A10" s="9" t="s">
        <v>70</v>
      </c>
      <c r="B10" s="9">
        <v>9</v>
      </c>
      <c r="C10" s="9">
        <v>0</v>
      </c>
      <c r="D10" s="9">
        <v>0</v>
      </c>
      <c r="E10" s="9">
        <v>0</v>
      </c>
      <c r="F10" s="9">
        <v>0</v>
      </c>
      <c r="G10" s="9">
        <v>0</v>
      </c>
      <c r="H10" s="9">
        <v>0</v>
      </c>
      <c r="I10" s="9">
        <v>0</v>
      </c>
      <c r="J10" s="9">
        <v>1</v>
      </c>
      <c r="K10" s="9">
        <v>1</v>
      </c>
      <c r="L10" s="9">
        <v>0</v>
      </c>
      <c r="M10" s="9">
        <v>0</v>
      </c>
      <c r="N10" s="9">
        <v>0</v>
      </c>
      <c r="O10" s="9">
        <v>1</v>
      </c>
      <c r="P10" s="9">
        <v>2</v>
      </c>
      <c r="Q10" s="9">
        <v>2</v>
      </c>
      <c r="R10" s="9">
        <v>2</v>
      </c>
      <c r="S10" s="9">
        <v>0</v>
      </c>
      <c r="T10" s="9">
        <v>0</v>
      </c>
      <c r="U10" s="9">
        <v>0</v>
      </c>
    </row>
    <row r="11" spans="1:21" s="9" customFormat="1" ht="12.5"/>
    <row r="12" spans="1:21" s="9" customFormat="1" ht="12.5">
      <c r="A12" s="9" t="s">
        <v>41</v>
      </c>
    </row>
    <row r="13" spans="1:21" s="140" customFormat="1" ht="12.5">
      <c r="A13" s="74" t="s">
        <v>69</v>
      </c>
      <c r="B13" s="74" t="s">
        <v>43</v>
      </c>
      <c r="C13" s="74">
        <v>0</v>
      </c>
      <c r="D13" s="139" t="s">
        <v>58</v>
      </c>
      <c r="E13" s="139" t="s">
        <v>59</v>
      </c>
      <c r="F13" s="139" t="s">
        <v>60</v>
      </c>
      <c r="G13" s="74" t="s">
        <v>46</v>
      </c>
      <c r="H13" s="74" t="s">
        <v>47</v>
      </c>
      <c r="I13" s="74" t="s">
        <v>48</v>
      </c>
      <c r="J13" s="74" t="s">
        <v>49</v>
      </c>
      <c r="K13" s="74" t="s">
        <v>50</v>
      </c>
      <c r="L13" s="74" t="s">
        <v>51</v>
      </c>
      <c r="M13" s="74" t="s">
        <v>52</v>
      </c>
      <c r="N13" s="74" t="s">
        <v>53</v>
      </c>
      <c r="O13" s="74" t="s">
        <v>54</v>
      </c>
      <c r="P13" s="74" t="s">
        <v>55</v>
      </c>
      <c r="Q13" s="74" t="s">
        <v>56</v>
      </c>
      <c r="R13" s="74" t="s">
        <v>57</v>
      </c>
      <c r="S13" s="74" t="s">
        <v>61</v>
      </c>
      <c r="T13" s="74" t="s">
        <v>62</v>
      </c>
      <c r="U13" s="74" t="s">
        <v>203</v>
      </c>
    </row>
    <row r="14" spans="1:21" s="9" customFormat="1" ht="12.5">
      <c r="A14" s="9" t="s">
        <v>7</v>
      </c>
      <c r="B14" s="9">
        <v>359</v>
      </c>
      <c r="C14" s="9">
        <v>0</v>
      </c>
      <c r="D14" s="9">
        <v>0</v>
      </c>
      <c r="E14" s="9">
        <v>0</v>
      </c>
      <c r="F14" s="9">
        <v>0</v>
      </c>
      <c r="G14" s="9">
        <v>4</v>
      </c>
      <c r="H14" s="9">
        <v>14</v>
      </c>
      <c r="I14" s="9">
        <v>15</v>
      </c>
      <c r="J14" s="9">
        <v>31</v>
      </c>
      <c r="K14" s="9">
        <v>48</v>
      </c>
      <c r="L14" s="9">
        <v>67</v>
      </c>
      <c r="M14" s="9">
        <v>68</v>
      </c>
      <c r="N14" s="9">
        <v>41</v>
      </c>
      <c r="O14" s="9">
        <v>34</v>
      </c>
      <c r="P14" s="9">
        <v>15</v>
      </c>
      <c r="Q14" s="9">
        <v>13</v>
      </c>
      <c r="R14" s="9">
        <v>5</v>
      </c>
      <c r="S14" s="9">
        <v>3</v>
      </c>
      <c r="T14" s="9">
        <v>0</v>
      </c>
      <c r="U14" s="9">
        <v>1</v>
      </c>
    </row>
    <row r="15" spans="1:21" s="9" customFormat="1" ht="12.5">
      <c r="A15" s="9" t="s">
        <v>66</v>
      </c>
      <c r="B15" s="9">
        <v>11</v>
      </c>
      <c r="C15" s="9">
        <v>0</v>
      </c>
      <c r="D15" s="9">
        <v>0</v>
      </c>
      <c r="E15" s="9">
        <v>0</v>
      </c>
      <c r="F15" s="9">
        <v>0</v>
      </c>
      <c r="G15" s="9">
        <v>0</v>
      </c>
      <c r="H15" s="9">
        <v>0</v>
      </c>
      <c r="I15" s="9">
        <v>1</v>
      </c>
      <c r="J15" s="9">
        <v>0</v>
      </c>
      <c r="K15" s="9">
        <v>1</v>
      </c>
      <c r="L15" s="9">
        <v>3</v>
      </c>
      <c r="M15" s="9">
        <v>1</v>
      </c>
      <c r="N15" s="9">
        <v>1</v>
      </c>
      <c r="O15" s="9">
        <v>4</v>
      </c>
      <c r="P15" s="9">
        <v>0</v>
      </c>
      <c r="Q15" s="9">
        <v>0</v>
      </c>
      <c r="R15" s="9">
        <v>0</v>
      </c>
      <c r="S15" s="9">
        <v>0</v>
      </c>
      <c r="T15" s="9">
        <v>0</v>
      </c>
      <c r="U15" s="9">
        <v>0</v>
      </c>
    </row>
    <row r="16" spans="1:21" s="9" customFormat="1" ht="12.5">
      <c r="A16" s="9" t="s">
        <v>67</v>
      </c>
      <c r="B16" s="9">
        <v>312</v>
      </c>
      <c r="C16" s="9">
        <v>0</v>
      </c>
      <c r="D16" s="9">
        <v>0</v>
      </c>
      <c r="E16" s="9">
        <v>0</v>
      </c>
      <c r="F16" s="9">
        <v>0</v>
      </c>
      <c r="G16" s="9">
        <v>4</v>
      </c>
      <c r="H16" s="9">
        <v>11</v>
      </c>
      <c r="I16" s="9">
        <v>13</v>
      </c>
      <c r="J16" s="9">
        <v>28</v>
      </c>
      <c r="K16" s="9">
        <v>45</v>
      </c>
      <c r="L16" s="9">
        <v>61</v>
      </c>
      <c r="M16" s="9">
        <v>63</v>
      </c>
      <c r="N16" s="9">
        <v>39</v>
      </c>
      <c r="O16" s="9">
        <v>23</v>
      </c>
      <c r="P16" s="9">
        <v>10</v>
      </c>
      <c r="Q16" s="9">
        <v>9</v>
      </c>
      <c r="R16" s="9">
        <v>2</v>
      </c>
      <c r="S16" s="9">
        <v>3</v>
      </c>
      <c r="T16" s="9">
        <v>0</v>
      </c>
      <c r="U16" s="9">
        <v>1</v>
      </c>
    </row>
    <row r="17" spans="1:21" s="9" customFormat="1" ht="12.5">
      <c r="A17" s="9" t="s">
        <v>71</v>
      </c>
      <c r="B17" s="9">
        <v>32</v>
      </c>
      <c r="C17" s="9">
        <v>0</v>
      </c>
      <c r="D17" s="9">
        <v>0</v>
      </c>
      <c r="E17" s="9">
        <v>0</v>
      </c>
      <c r="F17" s="9">
        <v>0</v>
      </c>
      <c r="G17" s="9">
        <v>0</v>
      </c>
      <c r="H17" s="9">
        <v>3</v>
      </c>
      <c r="I17" s="9">
        <v>1</v>
      </c>
      <c r="J17" s="9">
        <v>2</v>
      </c>
      <c r="K17" s="9">
        <v>2</v>
      </c>
      <c r="L17" s="9">
        <v>3</v>
      </c>
      <c r="M17" s="9">
        <v>4</v>
      </c>
      <c r="N17" s="9">
        <v>1</v>
      </c>
      <c r="O17" s="9">
        <v>6</v>
      </c>
      <c r="P17" s="9">
        <v>4</v>
      </c>
      <c r="Q17" s="9">
        <v>4</v>
      </c>
      <c r="R17" s="9">
        <v>2</v>
      </c>
      <c r="S17" s="9">
        <v>0</v>
      </c>
      <c r="T17" s="9">
        <v>0</v>
      </c>
      <c r="U17" s="9">
        <v>0</v>
      </c>
    </row>
    <row r="18" spans="1:21" s="9" customFormat="1" ht="12.5">
      <c r="A18" s="9" t="s">
        <v>68</v>
      </c>
      <c r="B18" s="9">
        <v>1</v>
      </c>
      <c r="C18" s="9">
        <v>0</v>
      </c>
      <c r="D18" s="9">
        <v>0</v>
      </c>
      <c r="E18" s="9">
        <v>0</v>
      </c>
      <c r="F18" s="9">
        <v>0</v>
      </c>
      <c r="G18" s="9">
        <v>0</v>
      </c>
      <c r="H18" s="9">
        <v>0</v>
      </c>
      <c r="I18" s="9">
        <v>0</v>
      </c>
      <c r="J18" s="9">
        <v>0</v>
      </c>
      <c r="K18" s="9">
        <v>0</v>
      </c>
      <c r="L18" s="9">
        <v>0</v>
      </c>
      <c r="M18" s="9">
        <v>0</v>
      </c>
      <c r="N18" s="9">
        <v>0</v>
      </c>
      <c r="O18" s="9">
        <v>0</v>
      </c>
      <c r="P18" s="9">
        <v>1</v>
      </c>
      <c r="Q18" s="9">
        <v>0</v>
      </c>
      <c r="R18" s="9">
        <v>0</v>
      </c>
      <c r="S18" s="9">
        <v>0</v>
      </c>
      <c r="T18" s="9">
        <v>0</v>
      </c>
      <c r="U18" s="9">
        <v>0</v>
      </c>
    </row>
    <row r="19" spans="1:21" s="9" customFormat="1" ht="12.5">
      <c r="A19" s="9" t="s">
        <v>70</v>
      </c>
      <c r="B19" s="9">
        <v>3</v>
      </c>
      <c r="C19" s="9">
        <v>0</v>
      </c>
      <c r="D19" s="9">
        <v>0</v>
      </c>
      <c r="E19" s="9">
        <v>0</v>
      </c>
      <c r="F19" s="9">
        <v>0</v>
      </c>
      <c r="G19" s="9">
        <v>0</v>
      </c>
      <c r="H19" s="9">
        <v>0</v>
      </c>
      <c r="I19" s="9">
        <v>0</v>
      </c>
      <c r="J19" s="9">
        <v>1</v>
      </c>
      <c r="K19" s="9">
        <v>0</v>
      </c>
      <c r="L19" s="9">
        <v>0</v>
      </c>
      <c r="M19" s="9">
        <v>0</v>
      </c>
      <c r="N19" s="9">
        <v>0</v>
      </c>
      <c r="O19" s="9">
        <v>1</v>
      </c>
      <c r="P19" s="9">
        <v>0</v>
      </c>
      <c r="Q19" s="9">
        <v>0</v>
      </c>
      <c r="R19" s="9">
        <v>1</v>
      </c>
      <c r="S19" s="9">
        <v>0</v>
      </c>
      <c r="T19" s="9">
        <v>0</v>
      </c>
      <c r="U19" s="9">
        <v>0</v>
      </c>
    </row>
    <row r="20" spans="1:21" s="9" customFormat="1" ht="12.5"/>
    <row r="21" spans="1:21" s="9" customFormat="1" ht="12.5">
      <c r="A21" s="9" t="s">
        <v>42</v>
      </c>
    </row>
    <row r="22" spans="1:21" s="140" customFormat="1" ht="12.5">
      <c r="A22" s="74" t="s">
        <v>69</v>
      </c>
      <c r="B22" s="74" t="s">
        <v>43</v>
      </c>
      <c r="C22" s="74">
        <v>0</v>
      </c>
      <c r="D22" s="139" t="s">
        <v>58</v>
      </c>
      <c r="E22" s="139" t="s">
        <v>59</v>
      </c>
      <c r="F22" s="139" t="s">
        <v>60</v>
      </c>
      <c r="G22" s="74" t="s">
        <v>46</v>
      </c>
      <c r="H22" s="74" t="s">
        <v>47</v>
      </c>
      <c r="I22" s="74" t="s">
        <v>48</v>
      </c>
      <c r="J22" s="74" t="s">
        <v>49</v>
      </c>
      <c r="K22" s="74" t="s">
        <v>50</v>
      </c>
      <c r="L22" s="74" t="s">
        <v>51</v>
      </c>
      <c r="M22" s="74" t="s">
        <v>52</v>
      </c>
      <c r="N22" s="74" t="s">
        <v>53</v>
      </c>
      <c r="O22" s="74" t="s">
        <v>54</v>
      </c>
      <c r="P22" s="74" t="s">
        <v>55</v>
      </c>
      <c r="Q22" s="74" t="s">
        <v>56</v>
      </c>
      <c r="R22" s="74" t="s">
        <v>57</v>
      </c>
      <c r="S22" s="74" t="s">
        <v>61</v>
      </c>
      <c r="T22" s="74" t="s">
        <v>62</v>
      </c>
      <c r="U22" s="74" t="s">
        <v>203</v>
      </c>
    </row>
    <row r="23" spans="1:21" s="9" customFormat="1" ht="12.5">
      <c r="A23" s="9" t="s">
        <v>7</v>
      </c>
      <c r="B23" s="9">
        <v>692</v>
      </c>
      <c r="C23" s="9">
        <v>0</v>
      </c>
      <c r="D23" s="9">
        <v>0</v>
      </c>
      <c r="E23" s="9">
        <v>0</v>
      </c>
      <c r="F23" s="9">
        <v>0</v>
      </c>
      <c r="G23" s="9">
        <v>12</v>
      </c>
      <c r="H23" s="9">
        <v>32</v>
      </c>
      <c r="I23" s="9">
        <v>43</v>
      </c>
      <c r="J23" s="9">
        <v>47</v>
      </c>
      <c r="K23" s="9">
        <v>93</v>
      </c>
      <c r="L23" s="9">
        <v>116</v>
      </c>
      <c r="M23" s="9">
        <v>123</v>
      </c>
      <c r="N23" s="9">
        <v>104</v>
      </c>
      <c r="O23" s="9">
        <v>67</v>
      </c>
      <c r="P23" s="9">
        <v>34</v>
      </c>
      <c r="Q23" s="9">
        <v>14</v>
      </c>
      <c r="R23" s="9">
        <v>3</v>
      </c>
      <c r="S23" s="9">
        <v>2</v>
      </c>
      <c r="T23" s="9">
        <v>1</v>
      </c>
      <c r="U23" s="9">
        <v>1</v>
      </c>
    </row>
    <row r="24" spans="1:21" s="9" customFormat="1" ht="12.5">
      <c r="A24" s="9" t="s">
        <v>66</v>
      </c>
      <c r="B24" s="9">
        <v>21</v>
      </c>
      <c r="C24" s="9">
        <v>0</v>
      </c>
      <c r="D24" s="9">
        <v>0</v>
      </c>
      <c r="E24" s="9">
        <v>0</v>
      </c>
      <c r="F24" s="9">
        <v>0</v>
      </c>
      <c r="G24" s="9">
        <v>0</v>
      </c>
      <c r="H24" s="9">
        <v>0</v>
      </c>
      <c r="I24" s="9">
        <v>2</v>
      </c>
      <c r="J24" s="9">
        <v>2</v>
      </c>
      <c r="K24" s="9">
        <v>2</v>
      </c>
      <c r="L24" s="9">
        <v>5</v>
      </c>
      <c r="M24" s="9">
        <v>6</v>
      </c>
      <c r="N24" s="9">
        <v>1</v>
      </c>
      <c r="O24" s="9">
        <v>2</v>
      </c>
      <c r="P24" s="9">
        <v>1</v>
      </c>
      <c r="Q24" s="9">
        <v>0</v>
      </c>
      <c r="R24" s="9">
        <v>0</v>
      </c>
      <c r="S24" s="9">
        <v>0</v>
      </c>
      <c r="T24" s="9">
        <v>0</v>
      </c>
      <c r="U24" s="9">
        <v>0</v>
      </c>
    </row>
    <row r="25" spans="1:21" s="9" customFormat="1" ht="12.5">
      <c r="A25" s="9" t="s">
        <v>67</v>
      </c>
      <c r="B25" s="9">
        <v>624</v>
      </c>
      <c r="C25" s="9">
        <v>0</v>
      </c>
      <c r="D25" s="9">
        <v>0</v>
      </c>
      <c r="E25" s="9">
        <v>0</v>
      </c>
      <c r="F25" s="9">
        <v>0</v>
      </c>
      <c r="G25" s="9">
        <v>10</v>
      </c>
      <c r="H25" s="9">
        <v>29</v>
      </c>
      <c r="I25" s="9">
        <v>41</v>
      </c>
      <c r="J25" s="9">
        <v>43</v>
      </c>
      <c r="K25" s="9">
        <v>87</v>
      </c>
      <c r="L25" s="9">
        <v>107</v>
      </c>
      <c r="M25" s="9">
        <v>112</v>
      </c>
      <c r="N25" s="9">
        <v>94</v>
      </c>
      <c r="O25" s="9">
        <v>63</v>
      </c>
      <c r="P25" s="9">
        <v>29</v>
      </c>
      <c r="Q25" s="9">
        <v>7</v>
      </c>
      <c r="R25" s="9">
        <v>1</v>
      </c>
      <c r="S25" s="9">
        <v>1</v>
      </c>
      <c r="T25" s="9">
        <v>0</v>
      </c>
      <c r="U25" s="9">
        <v>0</v>
      </c>
    </row>
    <row r="26" spans="1:21" s="9" customFormat="1" ht="12.5">
      <c r="A26" s="9" t="s">
        <v>71</v>
      </c>
      <c r="B26" s="9">
        <v>40</v>
      </c>
      <c r="C26" s="9">
        <v>0</v>
      </c>
      <c r="D26" s="9">
        <v>0</v>
      </c>
      <c r="E26" s="9">
        <v>0</v>
      </c>
      <c r="F26" s="9">
        <v>0</v>
      </c>
      <c r="G26" s="9">
        <v>2</v>
      </c>
      <c r="H26" s="9">
        <v>3</v>
      </c>
      <c r="I26" s="9">
        <v>0</v>
      </c>
      <c r="J26" s="9">
        <v>2</v>
      </c>
      <c r="K26" s="9">
        <v>2</v>
      </c>
      <c r="L26" s="9">
        <v>4</v>
      </c>
      <c r="M26" s="9">
        <v>5</v>
      </c>
      <c r="N26" s="9">
        <v>9</v>
      </c>
      <c r="O26" s="9">
        <v>2</v>
      </c>
      <c r="P26" s="9">
        <v>2</v>
      </c>
      <c r="Q26" s="9">
        <v>5</v>
      </c>
      <c r="R26" s="9">
        <v>1</v>
      </c>
      <c r="S26" s="9">
        <v>1</v>
      </c>
      <c r="T26" s="9">
        <v>1</v>
      </c>
      <c r="U26" s="9">
        <v>1</v>
      </c>
    </row>
    <row r="27" spans="1:21" s="9" customFormat="1" ht="12.5">
      <c r="A27" s="9" t="s">
        <v>68</v>
      </c>
      <c r="B27" s="9">
        <v>1</v>
      </c>
      <c r="C27" s="9">
        <v>0</v>
      </c>
      <c r="D27" s="9">
        <v>0</v>
      </c>
      <c r="E27" s="9">
        <v>0</v>
      </c>
      <c r="F27" s="9">
        <v>0</v>
      </c>
      <c r="G27" s="9">
        <v>0</v>
      </c>
      <c r="H27" s="9">
        <v>0</v>
      </c>
      <c r="I27" s="9">
        <v>0</v>
      </c>
      <c r="J27" s="9">
        <v>0</v>
      </c>
      <c r="K27" s="9">
        <v>1</v>
      </c>
      <c r="L27" s="9">
        <v>0</v>
      </c>
      <c r="M27" s="9">
        <v>0</v>
      </c>
      <c r="N27" s="9">
        <v>0</v>
      </c>
      <c r="O27" s="9">
        <v>0</v>
      </c>
      <c r="P27" s="9">
        <v>0</v>
      </c>
      <c r="Q27" s="9">
        <v>0</v>
      </c>
      <c r="R27" s="9">
        <v>0</v>
      </c>
      <c r="S27" s="9">
        <v>0</v>
      </c>
      <c r="T27" s="9">
        <v>0</v>
      </c>
      <c r="U27" s="9">
        <v>0</v>
      </c>
    </row>
    <row r="28" spans="1:21" s="9" customFormat="1" ht="12.5">
      <c r="A28" s="9" t="s">
        <v>70</v>
      </c>
      <c r="B28" s="9">
        <v>6</v>
      </c>
      <c r="C28" s="9">
        <v>0</v>
      </c>
      <c r="D28" s="9">
        <v>0</v>
      </c>
      <c r="E28" s="9">
        <v>0</v>
      </c>
      <c r="F28" s="9">
        <v>0</v>
      </c>
      <c r="G28" s="9">
        <v>0</v>
      </c>
      <c r="H28" s="9">
        <v>0</v>
      </c>
      <c r="I28" s="9">
        <v>0</v>
      </c>
      <c r="J28" s="9">
        <v>0</v>
      </c>
      <c r="K28" s="9">
        <v>1</v>
      </c>
      <c r="L28" s="9">
        <v>0</v>
      </c>
      <c r="M28" s="9">
        <v>0</v>
      </c>
      <c r="N28" s="9">
        <v>0</v>
      </c>
      <c r="O28" s="9">
        <v>0</v>
      </c>
      <c r="P28" s="9">
        <v>2</v>
      </c>
      <c r="Q28" s="9">
        <v>2</v>
      </c>
      <c r="R28" s="9">
        <v>1</v>
      </c>
      <c r="S28" s="9">
        <v>0</v>
      </c>
      <c r="T28" s="9">
        <v>0</v>
      </c>
      <c r="U28" s="9">
        <v>0</v>
      </c>
    </row>
    <row r="31" spans="1:21">
      <c r="A31" s="23" t="s">
        <v>72</v>
      </c>
    </row>
  </sheetData>
  <mergeCells count="2">
    <mergeCell ref="A1:F1"/>
    <mergeCell ref="H1:I1"/>
  </mergeCells>
  <hyperlinks>
    <hyperlink ref="H1" location="Contents!A1" display="back to contents" xr:uid="{24644A3B-A309-46D4-BEFE-974A6378E9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88F7C-36B8-42E8-9C78-679E52F456BA}">
  <dimension ref="A1:U63"/>
  <sheetViews>
    <sheetView workbookViewId="0">
      <selection sqref="A1:H1"/>
    </sheetView>
  </sheetViews>
  <sheetFormatPr defaultColWidth="8.7265625" defaultRowHeight="14"/>
  <cols>
    <col min="1" max="1" width="25.1796875" style="79" customWidth="1"/>
    <col min="2" max="16384" width="8.7265625" style="2"/>
  </cols>
  <sheetData>
    <row r="1" spans="1:21">
      <c r="A1" s="187" t="s">
        <v>74</v>
      </c>
      <c r="B1" s="187"/>
      <c r="C1" s="187"/>
      <c r="D1" s="187"/>
      <c r="E1" s="187"/>
      <c r="F1" s="187"/>
      <c r="G1" s="187"/>
      <c r="H1" s="187"/>
      <c r="J1" s="189" t="s">
        <v>77</v>
      </c>
      <c r="K1" s="189"/>
    </row>
    <row r="3" spans="1:21" s="9" customFormat="1" ht="12.5">
      <c r="A3" s="9" t="s">
        <v>40</v>
      </c>
    </row>
    <row r="4" spans="1:21" s="140" customFormat="1" ht="15.5">
      <c r="A4" s="74" t="s">
        <v>215</v>
      </c>
      <c r="B4" s="74" t="s">
        <v>43</v>
      </c>
      <c r="C4" s="139">
        <v>0</v>
      </c>
      <c r="D4" s="139" t="s">
        <v>58</v>
      </c>
      <c r="E4" s="139" t="s">
        <v>59</v>
      </c>
      <c r="F4" s="139" t="s">
        <v>60</v>
      </c>
      <c r="G4" s="74" t="s">
        <v>46</v>
      </c>
      <c r="H4" s="74" t="s">
        <v>47</v>
      </c>
      <c r="I4" s="74" t="s">
        <v>48</v>
      </c>
      <c r="J4" s="74" t="s">
        <v>49</v>
      </c>
      <c r="K4" s="74" t="s">
        <v>50</v>
      </c>
      <c r="L4" s="74" t="s">
        <v>51</v>
      </c>
      <c r="M4" s="74" t="s">
        <v>52</v>
      </c>
      <c r="N4" s="74" t="s">
        <v>53</v>
      </c>
      <c r="O4" s="74" t="s">
        <v>54</v>
      </c>
      <c r="P4" s="74" t="s">
        <v>55</v>
      </c>
      <c r="Q4" s="74" t="s">
        <v>56</v>
      </c>
      <c r="R4" s="74" t="s">
        <v>57</v>
      </c>
      <c r="S4" s="74" t="s">
        <v>61</v>
      </c>
      <c r="T4" s="74" t="s">
        <v>62</v>
      </c>
      <c r="U4" s="74" t="s">
        <v>203</v>
      </c>
    </row>
    <row r="5" spans="1:21" s="9" customFormat="1" ht="12.5">
      <c r="A5" s="75" t="s">
        <v>7</v>
      </c>
      <c r="B5" s="9">
        <v>1051</v>
      </c>
      <c r="C5" s="9">
        <v>0</v>
      </c>
      <c r="D5" s="9">
        <v>0</v>
      </c>
      <c r="E5" s="9">
        <v>0</v>
      </c>
      <c r="F5" s="9">
        <v>0</v>
      </c>
      <c r="G5" s="9">
        <v>16</v>
      </c>
      <c r="H5" s="9">
        <v>46</v>
      </c>
      <c r="I5" s="9">
        <v>58</v>
      </c>
      <c r="J5" s="9">
        <v>78</v>
      </c>
      <c r="K5" s="9">
        <v>141</v>
      </c>
      <c r="L5" s="9">
        <v>183</v>
      </c>
      <c r="M5" s="9">
        <v>191</v>
      </c>
      <c r="N5" s="9">
        <v>145</v>
      </c>
      <c r="O5" s="9">
        <v>101</v>
      </c>
      <c r="P5" s="9">
        <v>49</v>
      </c>
      <c r="Q5" s="9">
        <v>27</v>
      </c>
      <c r="R5" s="9">
        <v>8</v>
      </c>
      <c r="S5" s="9">
        <v>5</v>
      </c>
      <c r="T5" s="9">
        <v>1</v>
      </c>
      <c r="U5" s="9">
        <v>2</v>
      </c>
    </row>
    <row r="6" spans="1:21" s="9" customFormat="1" ht="12.5">
      <c r="A6" s="76" t="s">
        <v>25</v>
      </c>
      <c r="B6" s="77">
        <v>867</v>
      </c>
      <c r="C6" s="77">
        <v>0</v>
      </c>
      <c r="D6" s="77">
        <v>0</v>
      </c>
      <c r="E6" s="77">
        <v>0</v>
      </c>
      <c r="F6" s="77">
        <v>0</v>
      </c>
      <c r="G6" s="77">
        <v>11</v>
      </c>
      <c r="H6" s="77">
        <v>31</v>
      </c>
      <c r="I6" s="77">
        <v>37</v>
      </c>
      <c r="J6" s="77">
        <v>61</v>
      </c>
      <c r="K6" s="77">
        <v>112</v>
      </c>
      <c r="L6" s="77">
        <v>157</v>
      </c>
      <c r="M6" s="77">
        <v>159</v>
      </c>
      <c r="N6" s="77">
        <v>131</v>
      </c>
      <c r="O6" s="77">
        <v>86</v>
      </c>
      <c r="P6" s="77">
        <v>44</v>
      </c>
      <c r="Q6" s="77">
        <v>24</v>
      </c>
      <c r="R6" s="77">
        <v>7</v>
      </c>
      <c r="S6" s="77">
        <v>4</v>
      </c>
      <c r="T6" s="77">
        <v>1</v>
      </c>
      <c r="U6" s="77">
        <v>2</v>
      </c>
    </row>
    <row r="7" spans="1:21" s="9" customFormat="1" ht="15.5">
      <c r="A7" s="75" t="s">
        <v>216</v>
      </c>
      <c r="B7" s="9">
        <v>419</v>
      </c>
      <c r="C7" s="9">
        <v>0</v>
      </c>
      <c r="D7" s="9">
        <v>0</v>
      </c>
      <c r="E7" s="9">
        <v>0</v>
      </c>
      <c r="F7" s="9">
        <v>0</v>
      </c>
      <c r="G7" s="9">
        <v>3</v>
      </c>
      <c r="H7" s="9">
        <v>12</v>
      </c>
      <c r="I7" s="9">
        <v>21</v>
      </c>
      <c r="J7" s="9">
        <v>25</v>
      </c>
      <c r="K7" s="9">
        <v>57</v>
      </c>
      <c r="L7" s="9">
        <v>80</v>
      </c>
      <c r="M7" s="9">
        <v>75</v>
      </c>
      <c r="N7" s="9">
        <v>68</v>
      </c>
      <c r="O7" s="9">
        <v>46</v>
      </c>
      <c r="P7" s="9">
        <v>20</v>
      </c>
      <c r="Q7" s="9">
        <v>8</v>
      </c>
      <c r="R7" s="9">
        <v>3</v>
      </c>
      <c r="S7" s="9">
        <v>1</v>
      </c>
      <c r="T7" s="9">
        <v>0</v>
      </c>
      <c r="U7" s="9">
        <v>0</v>
      </c>
    </row>
    <row r="8" spans="1:21" s="9" customFormat="1" ht="12.5">
      <c r="A8" s="75" t="s">
        <v>26</v>
      </c>
      <c r="B8" s="9">
        <v>474</v>
      </c>
      <c r="C8" s="9">
        <v>0</v>
      </c>
      <c r="D8" s="9">
        <v>0</v>
      </c>
      <c r="E8" s="9">
        <v>0</v>
      </c>
      <c r="F8" s="9">
        <v>0</v>
      </c>
      <c r="G8" s="9">
        <v>2</v>
      </c>
      <c r="H8" s="9">
        <v>9</v>
      </c>
      <c r="I8" s="9">
        <v>16</v>
      </c>
      <c r="J8" s="9">
        <v>32</v>
      </c>
      <c r="K8" s="9">
        <v>59</v>
      </c>
      <c r="L8" s="9">
        <v>109</v>
      </c>
      <c r="M8" s="9">
        <v>107</v>
      </c>
      <c r="N8" s="9">
        <v>72</v>
      </c>
      <c r="O8" s="9">
        <v>45</v>
      </c>
      <c r="P8" s="9">
        <v>19</v>
      </c>
      <c r="Q8" s="9">
        <v>4</v>
      </c>
      <c r="R8" s="9">
        <v>0</v>
      </c>
      <c r="S8" s="9">
        <v>0</v>
      </c>
      <c r="T8" s="9">
        <v>0</v>
      </c>
      <c r="U8" s="9">
        <v>0</v>
      </c>
    </row>
    <row r="9" spans="1:21" s="9" customFormat="1" ht="12.5">
      <c r="A9" s="75" t="s">
        <v>27</v>
      </c>
      <c r="B9" s="9">
        <v>67</v>
      </c>
      <c r="C9" s="9">
        <v>0</v>
      </c>
      <c r="D9" s="9">
        <v>0</v>
      </c>
      <c r="E9" s="9">
        <v>0</v>
      </c>
      <c r="F9" s="9">
        <v>0</v>
      </c>
      <c r="G9" s="9">
        <v>1</v>
      </c>
      <c r="H9" s="9">
        <v>4</v>
      </c>
      <c r="I9" s="9">
        <v>4</v>
      </c>
      <c r="J9" s="9">
        <v>8</v>
      </c>
      <c r="K9" s="9">
        <v>10</v>
      </c>
      <c r="L9" s="9">
        <v>7</v>
      </c>
      <c r="M9" s="9">
        <v>8</v>
      </c>
      <c r="N9" s="9">
        <v>15</v>
      </c>
      <c r="O9" s="9">
        <v>7</v>
      </c>
      <c r="P9" s="9">
        <v>2</v>
      </c>
      <c r="Q9" s="9">
        <v>1</v>
      </c>
      <c r="R9" s="9">
        <v>0</v>
      </c>
      <c r="S9" s="9">
        <v>0</v>
      </c>
      <c r="T9" s="9">
        <v>0</v>
      </c>
      <c r="U9" s="9">
        <v>0</v>
      </c>
    </row>
    <row r="10" spans="1:21" s="9" customFormat="1" ht="25">
      <c r="A10" s="75" t="s">
        <v>28</v>
      </c>
      <c r="B10" s="9">
        <v>53</v>
      </c>
      <c r="C10" s="9">
        <v>0</v>
      </c>
      <c r="D10" s="9">
        <v>0</v>
      </c>
      <c r="E10" s="9">
        <v>0</v>
      </c>
      <c r="F10" s="9">
        <v>0</v>
      </c>
      <c r="G10" s="9">
        <v>0</v>
      </c>
      <c r="H10" s="9">
        <v>6</v>
      </c>
      <c r="I10" s="9">
        <v>1</v>
      </c>
      <c r="J10" s="9">
        <v>2</v>
      </c>
      <c r="K10" s="9">
        <v>10</v>
      </c>
      <c r="L10" s="9">
        <v>8</v>
      </c>
      <c r="M10" s="9">
        <v>11</v>
      </c>
      <c r="N10" s="9">
        <v>3</v>
      </c>
      <c r="O10" s="9">
        <v>5</v>
      </c>
      <c r="P10" s="9">
        <v>3</v>
      </c>
      <c r="Q10" s="9">
        <v>3</v>
      </c>
      <c r="R10" s="9">
        <v>0</v>
      </c>
      <c r="S10" s="9">
        <v>0</v>
      </c>
      <c r="T10" s="9">
        <v>0</v>
      </c>
      <c r="U10" s="9">
        <v>1</v>
      </c>
    </row>
    <row r="11" spans="1:21" s="9" customFormat="1" ht="25">
      <c r="A11" s="75" t="s">
        <v>29</v>
      </c>
      <c r="B11" s="9">
        <v>96</v>
      </c>
      <c r="C11" s="9">
        <v>0</v>
      </c>
      <c r="D11" s="9">
        <v>0</v>
      </c>
      <c r="E11" s="9">
        <v>0</v>
      </c>
      <c r="F11" s="9">
        <v>0</v>
      </c>
      <c r="G11" s="9">
        <v>2</v>
      </c>
      <c r="H11" s="9">
        <v>7</v>
      </c>
      <c r="I11" s="9">
        <v>4</v>
      </c>
      <c r="J11" s="9">
        <v>9</v>
      </c>
      <c r="K11" s="9">
        <v>11</v>
      </c>
      <c r="L11" s="9">
        <v>10</v>
      </c>
      <c r="M11" s="9">
        <v>9</v>
      </c>
      <c r="N11" s="9">
        <v>19</v>
      </c>
      <c r="O11" s="9">
        <v>13</v>
      </c>
      <c r="P11" s="9">
        <v>7</v>
      </c>
      <c r="Q11" s="9">
        <v>3</v>
      </c>
      <c r="R11" s="9">
        <v>0</v>
      </c>
      <c r="S11" s="9">
        <v>2</v>
      </c>
      <c r="T11" s="9">
        <v>0</v>
      </c>
      <c r="U11" s="9">
        <v>0</v>
      </c>
    </row>
    <row r="12" spans="1:21" s="9" customFormat="1" ht="12.5">
      <c r="A12" s="76" t="s">
        <v>73</v>
      </c>
      <c r="B12" s="77">
        <v>601</v>
      </c>
      <c r="C12" s="77">
        <v>0</v>
      </c>
      <c r="D12" s="77">
        <v>0</v>
      </c>
      <c r="E12" s="77">
        <v>0</v>
      </c>
      <c r="F12" s="77">
        <v>0</v>
      </c>
      <c r="G12" s="77">
        <v>7</v>
      </c>
      <c r="H12" s="77">
        <v>25</v>
      </c>
      <c r="I12" s="77">
        <v>34</v>
      </c>
      <c r="J12" s="77">
        <v>49</v>
      </c>
      <c r="K12" s="77">
        <v>92</v>
      </c>
      <c r="L12" s="77">
        <v>112</v>
      </c>
      <c r="M12" s="77">
        <v>113</v>
      </c>
      <c r="N12" s="77">
        <v>88</v>
      </c>
      <c r="O12" s="77">
        <v>55</v>
      </c>
      <c r="P12" s="77">
        <v>18</v>
      </c>
      <c r="Q12" s="77">
        <v>5</v>
      </c>
      <c r="R12" s="77">
        <v>1</v>
      </c>
      <c r="S12" s="77">
        <v>2</v>
      </c>
      <c r="T12" s="77">
        <v>0</v>
      </c>
      <c r="U12" s="77">
        <v>0</v>
      </c>
    </row>
    <row r="13" spans="1:21" s="9" customFormat="1" ht="28">
      <c r="A13" s="75" t="s">
        <v>217</v>
      </c>
      <c r="B13" s="9">
        <v>190</v>
      </c>
      <c r="C13" s="9">
        <v>0</v>
      </c>
      <c r="D13" s="9">
        <v>0</v>
      </c>
      <c r="E13" s="9">
        <v>0</v>
      </c>
      <c r="F13" s="9">
        <v>0</v>
      </c>
      <c r="G13" s="9">
        <v>4</v>
      </c>
      <c r="H13" s="9">
        <v>9</v>
      </c>
      <c r="I13" s="9">
        <v>8</v>
      </c>
      <c r="J13" s="9">
        <v>12</v>
      </c>
      <c r="K13" s="9">
        <v>30</v>
      </c>
      <c r="L13" s="9">
        <v>40</v>
      </c>
      <c r="M13" s="9">
        <v>27</v>
      </c>
      <c r="N13" s="9">
        <v>27</v>
      </c>
      <c r="O13" s="9">
        <v>24</v>
      </c>
      <c r="P13" s="9">
        <v>3</v>
      </c>
      <c r="Q13" s="9">
        <v>4</v>
      </c>
      <c r="R13" s="9">
        <v>0</v>
      </c>
      <c r="S13" s="9">
        <v>2</v>
      </c>
      <c r="T13" s="9">
        <v>0</v>
      </c>
      <c r="U13" s="9">
        <v>0</v>
      </c>
    </row>
    <row r="14" spans="1:21" s="9" customFormat="1" ht="15.5">
      <c r="A14" s="75" t="s">
        <v>218</v>
      </c>
      <c r="B14" s="9">
        <v>161</v>
      </c>
      <c r="C14" s="9">
        <v>0</v>
      </c>
      <c r="D14" s="9">
        <v>0</v>
      </c>
      <c r="E14" s="9">
        <v>0</v>
      </c>
      <c r="F14" s="9">
        <v>0</v>
      </c>
      <c r="G14" s="9">
        <v>4</v>
      </c>
      <c r="H14" s="9">
        <v>7</v>
      </c>
      <c r="I14" s="9">
        <v>6</v>
      </c>
      <c r="J14" s="9">
        <v>10</v>
      </c>
      <c r="K14" s="9">
        <v>26</v>
      </c>
      <c r="L14" s="9">
        <v>32</v>
      </c>
      <c r="M14" s="9">
        <v>24</v>
      </c>
      <c r="N14" s="9">
        <v>22</v>
      </c>
      <c r="O14" s="9">
        <v>23</v>
      </c>
      <c r="P14" s="9">
        <v>3</v>
      </c>
      <c r="Q14" s="9">
        <v>2</v>
      </c>
      <c r="R14" s="9">
        <v>0</v>
      </c>
      <c r="S14" s="9">
        <v>2</v>
      </c>
      <c r="T14" s="9">
        <v>0</v>
      </c>
      <c r="U14" s="9">
        <v>0</v>
      </c>
    </row>
    <row r="15" spans="1:21" s="9" customFormat="1" ht="15.5">
      <c r="A15" s="75" t="s">
        <v>219</v>
      </c>
      <c r="B15" s="9">
        <v>505</v>
      </c>
      <c r="C15" s="9">
        <v>0</v>
      </c>
      <c r="D15" s="9">
        <v>0</v>
      </c>
      <c r="E15" s="9">
        <v>0</v>
      </c>
      <c r="F15" s="9">
        <v>0</v>
      </c>
      <c r="G15" s="9">
        <v>5</v>
      </c>
      <c r="H15" s="9">
        <v>21</v>
      </c>
      <c r="I15" s="9">
        <v>32</v>
      </c>
      <c r="J15" s="9">
        <v>43</v>
      </c>
      <c r="K15" s="9">
        <v>78</v>
      </c>
      <c r="L15" s="9">
        <v>94</v>
      </c>
      <c r="M15" s="9">
        <v>99</v>
      </c>
      <c r="N15" s="9">
        <v>74</v>
      </c>
      <c r="O15" s="9">
        <v>39</v>
      </c>
      <c r="P15" s="9">
        <v>15</v>
      </c>
      <c r="Q15" s="9">
        <v>3</v>
      </c>
      <c r="R15" s="9">
        <v>1</v>
      </c>
      <c r="S15" s="9">
        <v>1</v>
      </c>
      <c r="T15" s="9">
        <v>0</v>
      </c>
      <c r="U15" s="9">
        <v>0</v>
      </c>
    </row>
    <row r="16" spans="1:21" s="9" customFormat="1" ht="15.5">
      <c r="A16" s="75" t="s">
        <v>220</v>
      </c>
      <c r="B16" s="9">
        <v>382</v>
      </c>
      <c r="C16" s="71">
        <v>0</v>
      </c>
      <c r="D16" s="71">
        <v>0</v>
      </c>
      <c r="E16" s="71">
        <v>0</v>
      </c>
      <c r="F16" s="71">
        <v>0</v>
      </c>
      <c r="G16" s="9">
        <v>3</v>
      </c>
      <c r="H16" s="9">
        <v>12</v>
      </c>
      <c r="I16" s="9">
        <v>28</v>
      </c>
      <c r="J16" s="9">
        <v>31</v>
      </c>
      <c r="K16" s="9">
        <v>58</v>
      </c>
      <c r="L16" s="9">
        <v>68</v>
      </c>
      <c r="M16" s="9">
        <v>83</v>
      </c>
      <c r="N16" s="9">
        <v>57</v>
      </c>
      <c r="O16" s="9">
        <v>30</v>
      </c>
      <c r="P16" s="9">
        <v>8</v>
      </c>
      <c r="Q16" s="9">
        <v>2</v>
      </c>
      <c r="R16" s="9">
        <v>1</v>
      </c>
      <c r="S16" s="9">
        <v>1</v>
      </c>
      <c r="T16" s="9">
        <v>0</v>
      </c>
      <c r="U16" s="9">
        <v>0</v>
      </c>
    </row>
    <row r="17" spans="1:21" s="9" customFormat="1" ht="26.5" customHeight="1">
      <c r="A17" s="76" t="s">
        <v>18</v>
      </c>
      <c r="B17" s="77">
        <v>367</v>
      </c>
      <c r="C17" s="9">
        <v>0</v>
      </c>
      <c r="D17" s="9">
        <v>0</v>
      </c>
      <c r="E17" s="9">
        <v>0</v>
      </c>
      <c r="F17" s="9">
        <v>0</v>
      </c>
      <c r="G17" s="77">
        <v>3</v>
      </c>
      <c r="H17" s="77">
        <v>7</v>
      </c>
      <c r="I17" s="77">
        <v>16</v>
      </c>
      <c r="J17" s="77">
        <v>25</v>
      </c>
      <c r="K17" s="77">
        <v>53</v>
      </c>
      <c r="L17" s="77">
        <v>71</v>
      </c>
      <c r="M17" s="77">
        <v>89</v>
      </c>
      <c r="N17" s="77">
        <v>47</v>
      </c>
      <c r="O17" s="77">
        <v>35</v>
      </c>
      <c r="P17" s="77">
        <v>11</v>
      </c>
      <c r="Q17" s="77">
        <v>8</v>
      </c>
      <c r="R17" s="77">
        <v>1</v>
      </c>
      <c r="S17" s="77">
        <v>1</v>
      </c>
      <c r="T17" s="77">
        <v>0</v>
      </c>
      <c r="U17" s="77">
        <v>0</v>
      </c>
    </row>
    <row r="18" spans="1:21" s="9" customFormat="1" ht="12.5">
      <c r="A18" s="75" t="s">
        <v>19</v>
      </c>
      <c r="B18" s="9">
        <v>371</v>
      </c>
      <c r="C18" s="9">
        <v>0</v>
      </c>
      <c r="D18" s="9">
        <v>0</v>
      </c>
      <c r="E18" s="9">
        <v>0</v>
      </c>
      <c r="F18" s="9">
        <v>0</v>
      </c>
      <c r="G18" s="9">
        <v>4</v>
      </c>
      <c r="H18" s="9">
        <v>26</v>
      </c>
      <c r="I18" s="9">
        <v>29</v>
      </c>
      <c r="J18" s="9">
        <v>32</v>
      </c>
      <c r="K18" s="9">
        <v>62</v>
      </c>
      <c r="L18" s="9">
        <v>74</v>
      </c>
      <c r="M18" s="9">
        <v>70</v>
      </c>
      <c r="N18" s="9">
        <v>37</v>
      </c>
      <c r="O18" s="9">
        <v>27</v>
      </c>
      <c r="P18" s="9">
        <v>7</v>
      </c>
      <c r="Q18" s="9">
        <v>2</v>
      </c>
      <c r="R18" s="9">
        <v>0</v>
      </c>
      <c r="S18" s="9">
        <v>1</v>
      </c>
      <c r="T18" s="9">
        <v>0</v>
      </c>
      <c r="U18" s="9">
        <v>0</v>
      </c>
    </row>
    <row r="19" spans="1:21" s="9" customFormat="1" ht="12.5">
      <c r="A19" s="75" t="s">
        <v>20</v>
      </c>
      <c r="B19" s="9">
        <v>22</v>
      </c>
      <c r="C19" s="9">
        <v>0</v>
      </c>
      <c r="D19" s="9">
        <v>0</v>
      </c>
      <c r="E19" s="9">
        <v>0</v>
      </c>
      <c r="F19" s="9">
        <v>0</v>
      </c>
      <c r="G19" s="9">
        <v>3</v>
      </c>
      <c r="H19" s="9">
        <v>2</v>
      </c>
      <c r="I19" s="9">
        <v>1</v>
      </c>
      <c r="J19" s="9">
        <v>3</v>
      </c>
      <c r="K19" s="9">
        <v>3</v>
      </c>
      <c r="L19" s="9">
        <v>4</v>
      </c>
      <c r="M19" s="9">
        <v>1</v>
      </c>
      <c r="N19" s="9">
        <v>4</v>
      </c>
      <c r="O19" s="9">
        <v>0</v>
      </c>
      <c r="P19" s="9">
        <v>0</v>
      </c>
      <c r="Q19" s="9">
        <v>1</v>
      </c>
      <c r="R19" s="9">
        <v>0</v>
      </c>
      <c r="S19" s="9">
        <v>0</v>
      </c>
      <c r="T19" s="9">
        <v>0</v>
      </c>
      <c r="U19" s="9">
        <v>0</v>
      </c>
    </row>
    <row r="20" spans="1:21" s="9" customFormat="1" ht="12.5">
      <c r="A20" s="75" t="s">
        <v>21</v>
      </c>
      <c r="B20" s="9">
        <v>28</v>
      </c>
      <c r="C20" s="9">
        <v>0</v>
      </c>
      <c r="D20" s="9">
        <v>0</v>
      </c>
      <c r="E20" s="9">
        <v>0</v>
      </c>
      <c r="F20" s="9">
        <v>0</v>
      </c>
      <c r="G20" s="9">
        <v>0</v>
      </c>
      <c r="H20" s="9">
        <v>2</v>
      </c>
      <c r="I20" s="9">
        <v>3</v>
      </c>
      <c r="J20" s="9">
        <v>4</v>
      </c>
      <c r="K20" s="9">
        <v>1</v>
      </c>
      <c r="L20" s="9">
        <v>4</v>
      </c>
      <c r="M20" s="9">
        <v>9</v>
      </c>
      <c r="N20" s="9">
        <v>3</v>
      </c>
      <c r="O20" s="9">
        <v>1</v>
      </c>
      <c r="P20" s="9">
        <v>0</v>
      </c>
      <c r="Q20" s="9">
        <v>1</v>
      </c>
      <c r="R20" s="9">
        <v>0</v>
      </c>
      <c r="S20" s="9">
        <v>0</v>
      </c>
      <c r="T20" s="9">
        <v>0</v>
      </c>
      <c r="U20" s="9">
        <v>0</v>
      </c>
    </row>
    <row r="21" spans="1:21" s="9" customFormat="1" ht="12.5">
      <c r="A21" s="75" t="s">
        <v>22</v>
      </c>
      <c r="B21" s="9">
        <v>117</v>
      </c>
      <c r="C21" s="9">
        <v>0</v>
      </c>
      <c r="D21" s="9">
        <v>0</v>
      </c>
      <c r="E21" s="9">
        <v>0</v>
      </c>
      <c r="F21" s="9">
        <v>0</v>
      </c>
      <c r="G21" s="9">
        <v>1</v>
      </c>
      <c r="H21" s="9">
        <v>4</v>
      </c>
      <c r="I21" s="9">
        <v>8</v>
      </c>
      <c r="J21" s="9">
        <v>14</v>
      </c>
      <c r="K21" s="9">
        <v>23</v>
      </c>
      <c r="L21" s="9">
        <v>17</v>
      </c>
      <c r="M21" s="9">
        <v>16</v>
      </c>
      <c r="N21" s="9">
        <v>12</v>
      </c>
      <c r="O21" s="9">
        <v>12</v>
      </c>
      <c r="P21" s="9">
        <v>4</v>
      </c>
      <c r="Q21" s="9">
        <v>3</v>
      </c>
      <c r="R21" s="9">
        <v>1</v>
      </c>
      <c r="S21" s="9">
        <v>1</v>
      </c>
      <c r="T21" s="9">
        <v>0</v>
      </c>
      <c r="U21" s="9">
        <v>1</v>
      </c>
    </row>
    <row r="22" spans="1:21" s="9" customFormat="1" ht="12.5">
      <c r="A22" s="75"/>
    </row>
    <row r="23" spans="1:21" s="140" customFormat="1" ht="12.5">
      <c r="A23" s="140" t="s">
        <v>41</v>
      </c>
    </row>
    <row r="24" spans="1:21" s="140" customFormat="1" ht="15.5">
      <c r="A24" s="74" t="s">
        <v>215</v>
      </c>
      <c r="B24" s="74" t="s">
        <v>43</v>
      </c>
      <c r="C24" s="139">
        <v>0</v>
      </c>
      <c r="D24" s="139" t="s">
        <v>58</v>
      </c>
      <c r="E24" s="139" t="s">
        <v>59</v>
      </c>
      <c r="F24" s="139" t="s">
        <v>60</v>
      </c>
      <c r="G24" s="74" t="s">
        <v>46</v>
      </c>
      <c r="H24" s="74" t="s">
        <v>47</v>
      </c>
      <c r="I24" s="74" t="s">
        <v>48</v>
      </c>
      <c r="J24" s="74" t="s">
        <v>49</v>
      </c>
      <c r="K24" s="74" t="s">
        <v>50</v>
      </c>
      <c r="L24" s="74" t="s">
        <v>51</v>
      </c>
      <c r="M24" s="74" t="s">
        <v>52</v>
      </c>
      <c r="N24" s="74" t="s">
        <v>53</v>
      </c>
      <c r="O24" s="74" t="s">
        <v>54</v>
      </c>
      <c r="P24" s="74" t="s">
        <v>55</v>
      </c>
      <c r="Q24" s="74" t="s">
        <v>56</v>
      </c>
      <c r="R24" s="74" t="s">
        <v>57</v>
      </c>
      <c r="S24" s="74" t="s">
        <v>61</v>
      </c>
      <c r="T24" s="74" t="s">
        <v>62</v>
      </c>
      <c r="U24" s="74" t="s">
        <v>203</v>
      </c>
    </row>
    <row r="25" spans="1:21" s="9" customFormat="1" ht="12.5">
      <c r="A25" s="75" t="s">
        <v>7</v>
      </c>
      <c r="B25" s="9">
        <v>359</v>
      </c>
      <c r="C25" s="9">
        <v>0</v>
      </c>
      <c r="D25" s="9">
        <v>0</v>
      </c>
      <c r="E25" s="9">
        <v>0</v>
      </c>
      <c r="F25" s="9">
        <v>0</v>
      </c>
      <c r="G25" s="9">
        <v>4</v>
      </c>
      <c r="H25" s="9">
        <v>14</v>
      </c>
      <c r="I25" s="9">
        <v>15</v>
      </c>
      <c r="J25" s="9">
        <v>31</v>
      </c>
      <c r="K25" s="9">
        <v>48</v>
      </c>
      <c r="L25" s="9">
        <v>67</v>
      </c>
      <c r="M25" s="9">
        <v>68</v>
      </c>
      <c r="N25" s="9">
        <v>41</v>
      </c>
      <c r="O25" s="9">
        <v>34</v>
      </c>
      <c r="P25" s="9">
        <v>15</v>
      </c>
      <c r="Q25" s="9">
        <v>13</v>
      </c>
      <c r="R25" s="9">
        <v>5</v>
      </c>
      <c r="S25" s="9">
        <v>3</v>
      </c>
      <c r="T25" s="9">
        <v>0</v>
      </c>
      <c r="U25" s="9">
        <v>1</v>
      </c>
    </row>
    <row r="26" spans="1:21" s="9" customFormat="1" ht="12.5">
      <c r="A26" s="76" t="s">
        <v>25</v>
      </c>
      <c r="B26" s="77">
        <v>305</v>
      </c>
      <c r="C26" s="77">
        <v>0</v>
      </c>
      <c r="D26" s="77">
        <v>0</v>
      </c>
      <c r="E26" s="77">
        <v>0</v>
      </c>
      <c r="F26" s="77">
        <v>0</v>
      </c>
      <c r="G26" s="77">
        <v>3</v>
      </c>
      <c r="H26" s="77">
        <v>11</v>
      </c>
      <c r="I26" s="77">
        <v>12</v>
      </c>
      <c r="J26" s="77">
        <v>26</v>
      </c>
      <c r="K26" s="77">
        <v>41</v>
      </c>
      <c r="L26" s="77">
        <v>57</v>
      </c>
      <c r="M26" s="77">
        <v>58</v>
      </c>
      <c r="N26" s="77">
        <v>37</v>
      </c>
      <c r="O26" s="77">
        <v>28</v>
      </c>
      <c r="P26" s="77">
        <v>14</v>
      </c>
      <c r="Q26" s="77">
        <v>11</v>
      </c>
      <c r="R26" s="77">
        <v>4</v>
      </c>
      <c r="S26" s="77">
        <v>2</v>
      </c>
      <c r="T26" s="77">
        <v>0</v>
      </c>
      <c r="U26" s="77">
        <v>1</v>
      </c>
    </row>
    <row r="27" spans="1:21" s="9" customFormat="1" ht="15.5">
      <c r="A27" s="75" t="s">
        <v>216</v>
      </c>
      <c r="B27" s="9">
        <v>128</v>
      </c>
      <c r="C27" s="9">
        <v>0</v>
      </c>
      <c r="D27" s="9">
        <v>0</v>
      </c>
      <c r="E27" s="9">
        <v>0</v>
      </c>
      <c r="F27" s="9">
        <v>0</v>
      </c>
      <c r="G27" s="9">
        <v>0</v>
      </c>
      <c r="H27" s="9">
        <v>3</v>
      </c>
      <c r="I27" s="9">
        <v>6</v>
      </c>
      <c r="J27" s="9">
        <v>11</v>
      </c>
      <c r="K27" s="9">
        <v>21</v>
      </c>
      <c r="L27" s="9">
        <v>24</v>
      </c>
      <c r="M27" s="9">
        <v>21</v>
      </c>
      <c r="N27" s="9">
        <v>21</v>
      </c>
      <c r="O27" s="9">
        <v>12</v>
      </c>
      <c r="P27" s="9">
        <v>4</v>
      </c>
      <c r="Q27" s="9">
        <v>4</v>
      </c>
      <c r="R27" s="9">
        <v>1</v>
      </c>
      <c r="S27" s="9">
        <v>0</v>
      </c>
      <c r="T27" s="9">
        <v>0</v>
      </c>
      <c r="U27" s="9">
        <v>0</v>
      </c>
    </row>
    <row r="28" spans="1:21" s="9" customFormat="1" ht="12.5">
      <c r="A28" s="75" t="s">
        <v>26</v>
      </c>
      <c r="B28" s="9">
        <v>154</v>
      </c>
      <c r="C28" s="9">
        <v>0</v>
      </c>
      <c r="D28" s="9">
        <v>0</v>
      </c>
      <c r="E28" s="9">
        <v>0</v>
      </c>
      <c r="F28" s="9">
        <v>0</v>
      </c>
      <c r="G28" s="9">
        <v>0</v>
      </c>
      <c r="H28" s="9">
        <v>2</v>
      </c>
      <c r="I28" s="9">
        <v>7</v>
      </c>
      <c r="J28" s="9">
        <v>12</v>
      </c>
      <c r="K28" s="9">
        <v>22</v>
      </c>
      <c r="L28" s="9">
        <v>42</v>
      </c>
      <c r="M28" s="9">
        <v>32</v>
      </c>
      <c r="N28" s="9">
        <v>23</v>
      </c>
      <c r="O28" s="9">
        <v>11</v>
      </c>
      <c r="P28" s="9">
        <v>2</v>
      </c>
      <c r="Q28" s="9">
        <v>1</v>
      </c>
      <c r="R28" s="9">
        <v>0</v>
      </c>
      <c r="S28" s="9">
        <v>0</v>
      </c>
      <c r="T28" s="9">
        <v>0</v>
      </c>
      <c r="U28" s="9">
        <v>0</v>
      </c>
    </row>
    <row r="29" spans="1:21" s="9" customFormat="1" ht="12.5">
      <c r="A29" s="75" t="s">
        <v>27</v>
      </c>
      <c r="B29" s="9">
        <v>14</v>
      </c>
      <c r="C29" s="9">
        <v>0</v>
      </c>
      <c r="D29" s="9">
        <v>0</v>
      </c>
      <c r="E29" s="9">
        <v>0</v>
      </c>
      <c r="F29" s="9">
        <v>0</v>
      </c>
      <c r="G29" s="9">
        <v>1</v>
      </c>
      <c r="H29" s="9">
        <v>3</v>
      </c>
      <c r="I29" s="9">
        <v>1</v>
      </c>
      <c r="J29" s="9">
        <v>2</v>
      </c>
      <c r="K29" s="9">
        <v>1</v>
      </c>
      <c r="L29" s="9">
        <v>1</v>
      </c>
      <c r="M29" s="9">
        <v>3</v>
      </c>
      <c r="N29" s="9">
        <v>2</v>
      </c>
      <c r="O29" s="9">
        <v>0</v>
      </c>
      <c r="P29" s="9">
        <v>0</v>
      </c>
      <c r="Q29" s="9">
        <v>0</v>
      </c>
      <c r="R29" s="9">
        <v>0</v>
      </c>
      <c r="S29" s="9">
        <v>0</v>
      </c>
      <c r="T29" s="9">
        <v>0</v>
      </c>
      <c r="U29" s="9">
        <v>0</v>
      </c>
    </row>
    <row r="30" spans="1:21" s="9" customFormat="1" ht="25">
      <c r="A30" s="75" t="s">
        <v>28</v>
      </c>
      <c r="B30" s="9">
        <v>31</v>
      </c>
      <c r="C30" s="9">
        <v>0</v>
      </c>
      <c r="D30" s="9">
        <v>0</v>
      </c>
      <c r="E30" s="9">
        <v>0</v>
      </c>
      <c r="F30" s="9">
        <v>0</v>
      </c>
      <c r="G30" s="9">
        <v>0</v>
      </c>
      <c r="H30" s="9">
        <v>4</v>
      </c>
      <c r="I30" s="9">
        <v>0</v>
      </c>
      <c r="J30" s="9">
        <v>1</v>
      </c>
      <c r="K30" s="9">
        <v>4</v>
      </c>
      <c r="L30" s="9">
        <v>4</v>
      </c>
      <c r="M30" s="9">
        <v>6</v>
      </c>
      <c r="N30" s="9">
        <v>3</v>
      </c>
      <c r="O30" s="9">
        <v>5</v>
      </c>
      <c r="P30" s="9">
        <v>2</v>
      </c>
      <c r="Q30" s="9">
        <v>1</v>
      </c>
      <c r="R30" s="9">
        <v>0</v>
      </c>
      <c r="S30" s="9">
        <v>0</v>
      </c>
      <c r="T30" s="9">
        <v>0</v>
      </c>
      <c r="U30" s="9">
        <v>1</v>
      </c>
    </row>
    <row r="31" spans="1:21" s="9" customFormat="1" ht="25">
      <c r="A31" s="75" t="s">
        <v>29</v>
      </c>
      <c r="B31" s="9">
        <v>44</v>
      </c>
      <c r="C31" s="9">
        <v>0</v>
      </c>
      <c r="D31" s="9">
        <v>0</v>
      </c>
      <c r="E31" s="9">
        <v>0</v>
      </c>
      <c r="F31" s="9">
        <v>0</v>
      </c>
      <c r="G31" s="9">
        <v>1</v>
      </c>
      <c r="H31" s="9">
        <v>2</v>
      </c>
      <c r="I31" s="9">
        <v>1</v>
      </c>
      <c r="J31" s="9">
        <v>4</v>
      </c>
      <c r="K31" s="9">
        <v>6</v>
      </c>
      <c r="L31" s="9">
        <v>5</v>
      </c>
      <c r="M31" s="9">
        <v>7</v>
      </c>
      <c r="N31" s="9">
        <v>4</v>
      </c>
      <c r="O31" s="9">
        <v>8</v>
      </c>
      <c r="P31" s="9">
        <v>4</v>
      </c>
      <c r="Q31" s="9">
        <v>1</v>
      </c>
      <c r="R31" s="9">
        <v>0</v>
      </c>
      <c r="S31" s="9">
        <v>1</v>
      </c>
      <c r="T31" s="9">
        <v>0</v>
      </c>
      <c r="U31" s="9">
        <v>0</v>
      </c>
    </row>
    <row r="32" spans="1:21" s="9" customFormat="1" ht="12.5">
      <c r="A32" s="76" t="s">
        <v>73</v>
      </c>
      <c r="B32" s="77">
        <v>190</v>
      </c>
      <c r="C32" s="77">
        <v>0</v>
      </c>
      <c r="D32" s="77">
        <v>0</v>
      </c>
      <c r="E32" s="77">
        <v>0</v>
      </c>
      <c r="F32" s="77">
        <v>0</v>
      </c>
      <c r="G32" s="77">
        <v>2</v>
      </c>
      <c r="H32" s="77">
        <v>9</v>
      </c>
      <c r="I32" s="77">
        <v>7</v>
      </c>
      <c r="J32" s="77">
        <v>18</v>
      </c>
      <c r="K32" s="77">
        <v>30</v>
      </c>
      <c r="L32" s="77">
        <v>37</v>
      </c>
      <c r="M32" s="77">
        <v>37</v>
      </c>
      <c r="N32" s="77">
        <v>25</v>
      </c>
      <c r="O32" s="77">
        <v>15</v>
      </c>
      <c r="P32" s="77">
        <v>5</v>
      </c>
      <c r="Q32" s="77">
        <v>2</v>
      </c>
      <c r="R32" s="77">
        <v>1</v>
      </c>
      <c r="S32" s="77">
        <v>2</v>
      </c>
      <c r="T32" s="77">
        <v>0</v>
      </c>
      <c r="U32" s="77">
        <v>0</v>
      </c>
    </row>
    <row r="33" spans="1:21" s="9" customFormat="1" ht="28">
      <c r="A33" s="75" t="s">
        <v>217</v>
      </c>
      <c r="B33" s="9">
        <v>65</v>
      </c>
      <c r="C33" s="9">
        <v>0</v>
      </c>
      <c r="D33" s="9">
        <v>0</v>
      </c>
      <c r="E33" s="9">
        <v>0</v>
      </c>
      <c r="F33" s="9">
        <v>0</v>
      </c>
      <c r="G33" s="9">
        <v>1</v>
      </c>
      <c r="H33" s="9">
        <v>3</v>
      </c>
      <c r="I33" s="9">
        <v>2</v>
      </c>
      <c r="J33" s="9">
        <v>7</v>
      </c>
      <c r="K33" s="9">
        <v>6</v>
      </c>
      <c r="L33" s="9">
        <v>13</v>
      </c>
      <c r="M33" s="9">
        <v>9</v>
      </c>
      <c r="N33" s="9">
        <v>11</v>
      </c>
      <c r="O33" s="9">
        <v>8</v>
      </c>
      <c r="P33" s="9">
        <v>1</v>
      </c>
      <c r="Q33" s="9">
        <v>2</v>
      </c>
      <c r="R33" s="9">
        <v>0</v>
      </c>
      <c r="S33" s="9">
        <v>2</v>
      </c>
      <c r="T33" s="9">
        <v>0</v>
      </c>
      <c r="U33" s="9">
        <v>0</v>
      </c>
    </row>
    <row r="34" spans="1:21" s="9" customFormat="1" ht="15.5">
      <c r="A34" s="75" t="s">
        <v>218</v>
      </c>
      <c r="B34" s="9">
        <v>52</v>
      </c>
      <c r="C34" s="9">
        <v>0</v>
      </c>
      <c r="D34" s="9">
        <v>0</v>
      </c>
      <c r="E34" s="9">
        <v>0</v>
      </c>
      <c r="F34" s="9">
        <v>0</v>
      </c>
      <c r="G34" s="9">
        <v>1</v>
      </c>
      <c r="H34" s="9">
        <v>3</v>
      </c>
      <c r="I34" s="9">
        <v>2</v>
      </c>
      <c r="J34" s="9">
        <v>5</v>
      </c>
      <c r="K34" s="9">
        <v>3</v>
      </c>
      <c r="L34" s="9">
        <v>10</v>
      </c>
      <c r="M34" s="9">
        <v>8</v>
      </c>
      <c r="N34" s="9">
        <v>8</v>
      </c>
      <c r="O34" s="9">
        <v>8</v>
      </c>
      <c r="P34" s="9">
        <v>1</v>
      </c>
      <c r="Q34" s="9">
        <v>1</v>
      </c>
      <c r="R34" s="9">
        <v>0</v>
      </c>
      <c r="S34" s="9">
        <v>2</v>
      </c>
      <c r="T34" s="9">
        <v>0</v>
      </c>
      <c r="U34" s="9">
        <v>0</v>
      </c>
    </row>
    <row r="35" spans="1:21" s="9" customFormat="1" ht="15.5">
      <c r="A35" s="75" t="s">
        <v>219</v>
      </c>
      <c r="B35" s="9">
        <v>159</v>
      </c>
      <c r="C35" s="9">
        <v>0</v>
      </c>
      <c r="D35" s="9">
        <v>0</v>
      </c>
      <c r="E35" s="9">
        <v>0</v>
      </c>
      <c r="F35" s="9">
        <v>0</v>
      </c>
      <c r="G35" s="9">
        <v>2</v>
      </c>
      <c r="H35" s="9">
        <v>9</v>
      </c>
      <c r="I35" s="9">
        <v>7</v>
      </c>
      <c r="J35" s="9">
        <v>16</v>
      </c>
      <c r="K35" s="9">
        <v>29</v>
      </c>
      <c r="L35" s="9">
        <v>32</v>
      </c>
      <c r="M35" s="9">
        <v>29</v>
      </c>
      <c r="N35" s="9">
        <v>18</v>
      </c>
      <c r="O35" s="9">
        <v>9</v>
      </c>
      <c r="P35" s="9">
        <v>4</v>
      </c>
      <c r="Q35" s="9">
        <v>2</v>
      </c>
      <c r="R35" s="9">
        <v>1</v>
      </c>
      <c r="S35" s="9">
        <v>1</v>
      </c>
      <c r="T35" s="9">
        <v>0</v>
      </c>
      <c r="U35" s="9">
        <v>0</v>
      </c>
    </row>
    <row r="36" spans="1:21" s="9" customFormat="1" ht="15.5">
      <c r="A36" s="75" t="s">
        <v>220</v>
      </c>
      <c r="B36" s="9">
        <v>115</v>
      </c>
      <c r="C36" s="71">
        <v>0</v>
      </c>
      <c r="D36" s="71">
        <v>0</v>
      </c>
      <c r="E36" s="71">
        <v>0</v>
      </c>
      <c r="F36" s="71">
        <v>0</v>
      </c>
      <c r="G36" s="9">
        <v>2</v>
      </c>
      <c r="H36" s="9">
        <v>4</v>
      </c>
      <c r="I36" s="9">
        <v>6</v>
      </c>
      <c r="J36" s="9">
        <v>13</v>
      </c>
      <c r="K36" s="9">
        <v>20</v>
      </c>
      <c r="L36" s="9">
        <v>21</v>
      </c>
      <c r="M36" s="9">
        <v>23</v>
      </c>
      <c r="N36" s="9">
        <v>13</v>
      </c>
      <c r="O36" s="9">
        <v>6</v>
      </c>
      <c r="P36" s="9">
        <v>3</v>
      </c>
      <c r="Q36" s="9">
        <v>2</v>
      </c>
      <c r="R36" s="9">
        <v>1</v>
      </c>
      <c r="S36" s="9">
        <v>1</v>
      </c>
      <c r="T36" s="9">
        <v>0</v>
      </c>
      <c r="U36" s="9">
        <v>0</v>
      </c>
    </row>
    <row r="37" spans="1:21" s="9" customFormat="1" ht="12.5">
      <c r="A37" s="76" t="s">
        <v>18</v>
      </c>
      <c r="B37" s="77">
        <v>130</v>
      </c>
      <c r="C37" s="9">
        <v>0</v>
      </c>
      <c r="D37" s="9">
        <v>0</v>
      </c>
      <c r="E37" s="9">
        <v>0</v>
      </c>
      <c r="F37" s="9">
        <v>0</v>
      </c>
      <c r="G37" s="77">
        <v>0</v>
      </c>
      <c r="H37" s="77">
        <v>1</v>
      </c>
      <c r="I37" s="77">
        <v>4</v>
      </c>
      <c r="J37" s="77">
        <v>10</v>
      </c>
      <c r="K37" s="77">
        <v>18</v>
      </c>
      <c r="L37" s="77">
        <v>27</v>
      </c>
      <c r="M37" s="77">
        <v>30</v>
      </c>
      <c r="N37" s="77">
        <v>17</v>
      </c>
      <c r="O37" s="77">
        <v>14</v>
      </c>
      <c r="P37" s="77">
        <v>3</v>
      </c>
      <c r="Q37" s="77">
        <v>5</v>
      </c>
      <c r="R37" s="77">
        <v>1</v>
      </c>
      <c r="S37" s="77">
        <v>0</v>
      </c>
      <c r="T37" s="77">
        <v>0</v>
      </c>
      <c r="U37" s="77">
        <v>0</v>
      </c>
    </row>
    <row r="38" spans="1:21" s="9" customFormat="1" ht="12.5">
      <c r="A38" s="75" t="s">
        <v>19</v>
      </c>
      <c r="B38" s="9">
        <v>117</v>
      </c>
      <c r="C38" s="9">
        <v>0</v>
      </c>
      <c r="D38" s="9">
        <v>0</v>
      </c>
      <c r="E38" s="9">
        <v>0</v>
      </c>
      <c r="F38" s="9">
        <v>0</v>
      </c>
      <c r="G38" s="9">
        <v>2</v>
      </c>
      <c r="H38" s="9">
        <v>6</v>
      </c>
      <c r="I38" s="9">
        <v>5</v>
      </c>
      <c r="J38" s="9">
        <v>12</v>
      </c>
      <c r="K38" s="9">
        <v>18</v>
      </c>
      <c r="L38" s="9">
        <v>27</v>
      </c>
      <c r="M38" s="9">
        <v>23</v>
      </c>
      <c r="N38" s="9">
        <v>15</v>
      </c>
      <c r="O38" s="9">
        <v>6</v>
      </c>
      <c r="P38" s="9">
        <v>0</v>
      </c>
      <c r="Q38" s="9">
        <v>2</v>
      </c>
      <c r="R38" s="9">
        <v>0</v>
      </c>
      <c r="S38" s="9">
        <v>1</v>
      </c>
      <c r="T38" s="9">
        <v>0</v>
      </c>
      <c r="U38" s="9">
        <v>0</v>
      </c>
    </row>
    <row r="39" spans="1:21" s="9" customFormat="1" ht="12.5">
      <c r="A39" s="75" t="s">
        <v>20</v>
      </c>
      <c r="B39" s="9">
        <v>5</v>
      </c>
      <c r="C39" s="9">
        <v>0</v>
      </c>
      <c r="D39" s="9">
        <v>0</v>
      </c>
      <c r="E39" s="9">
        <v>0</v>
      </c>
      <c r="F39" s="9">
        <v>0</v>
      </c>
      <c r="G39" s="9">
        <v>0</v>
      </c>
      <c r="H39" s="9">
        <v>0</v>
      </c>
      <c r="I39" s="9">
        <v>0</v>
      </c>
      <c r="J39" s="9">
        <v>2</v>
      </c>
      <c r="K39" s="9">
        <v>0</v>
      </c>
      <c r="L39" s="9">
        <v>1</v>
      </c>
      <c r="M39" s="9">
        <v>0</v>
      </c>
      <c r="N39" s="9">
        <v>1</v>
      </c>
      <c r="O39" s="9">
        <v>0</v>
      </c>
      <c r="P39" s="9">
        <v>0</v>
      </c>
      <c r="Q39" s="9">
        <v>1</v>
      </c>
      <c r="R39" s="9">
        <v>0</v>
      </c>
      <c r="S39" s="9">
        <v>0</v>
      </c>
      <c r="T39" s="9">
        <v>0</v>
      </c>
      <c r="U39" s="9">
        <v>0</v>
      </c>
    </row>
    <row r="40" spans="1:21" s="9" customFormat="1" ht="12.5">
      <c r="A40" s="75" t="s">
        <v>21</v>
      </c>
      <c r="B40" s="9">
        <v>9</v>
      </c>
      <c r="C40" s="9">
        <v>0</v>
      </c>
      <c r="D40" s="9">
        <v>0</v>
      </c>
      <c r="E40" s="9">
        <v>0</v>
      </c>
      <c r="F40" s="9">
        <v>0</v>
      </c>
      <c r="G40" s="9">
        <v>0</v>
      </c>
      <c r="H40" s="9">
        <v>1</v>
      </c>
      <c r="I40" s="9">
        <v>0</v>
      </c>
      <c r="J40" s="9">
        <v>1</v>
      </c>
      <c r="K40" s="9">
        <v>0</v>
      </c>
      <c r="L40" s="9">
        <v>1</v>
      </c>
      <c r="M40" s="9">
        <v>5</v>
      </c>
      <c r="N40" s="9">
        <v>1</v>
      </c>
      <c r="O40" s="9">
        <v>0</v>
      </c>
      <c r="P40" s="9">
        <v>0</v>
      </c>
      <c r="Q40" s="9">
        <v>0</v>
      </c>
      <c r="R40" s="9">
        <v>0</v>
      </c>
      <c r="S40" s="9">
        <v>0</v>
      </c>
      <c r="T40" s="9">
        <v>0</v>
      </c>
      <c r="U40" s="9">
        <v>0</v>
      </c>
    </row>
    <row r="41" spans="1:21" s="9" customFormat="1" ht="12.5">
      <c r="A41" s="75" t="s">
        <v>22</v>
      </c>
      <c r="B41" s="9">
        <v>32</v>
      </c>
      <c r="C41" s="9">
        <v>0</v>
      </c>
      <c r="D41" s="9">
        <v>0</v>
      </c>
      <c r="E41" s="9">
        <v>0</v>
      </c>
      <c r="F41" s="9">
        <v>0</v>
      </c>
      <c r="G41" s="9">
        <v>1</v>
      </c>
      <c r="H41" s="9">
        <v>0</v>
      </c>
      <c r="I41" s="9">
        <v>3</v>
      </c>
      <c r="J41" s="9">
        <v>2</v>
      </c>
      <c r="K41" s="9">
        <v>7</v>
      </c>
      <c r="L41" s="9">
        <v>5</v>
      </c>
      <c r="M41" s="9">
        <v>7</v>
      </c>
      <c r="N41" s="9">
        <v>1</v>
      </c>
      <c r="O41" s="9">
        <v>1</v>
      </c>
      <c r="P41" s="9">
        <v>1</v>
      </c>
      <c r="Q41" s="9">
        <v>1</v>
      </c>
      <c r="R41" s="9">
        <v>1</v>
      </c>
      <c r="S41" s="9">
        <v>1</v>
      </c>
      <c r="T41" s="9">
        <v>0</v>
      </c>
      <c r="U41" s="9">
        <v>1</v>
      </c>
    </row>
    <row r="42" spans="1:21" s="9" customFormat="1" ht="12.5">
      <c r="A42" s="75"/>
    </row>
    <row r="43" spans="1:21" s="9" customFormat="1" ht="12.5">
      <c r="A43" s="140" t="s">
        <v>42</v>
      </c>
      <c r="B43" s="140"/>
      <c r="C43" s="140"/>
      <c r="D43" s="140"/>
      <c r="E43" s="140"/>
      <c r="F43" s="140"/>
      <c r="G43" s="140"/>
      <c r="H43" s="140"/>
      <c r="I43" s="140"/>
      <c r="J43" s="140"/>
      <c r="K43" s="140"/>
      <c r="L43" s="140"/>
      <c r="M43" s="140"/>
      <c r="N43" s="140"/>
      <c r="O43" s="140"/>
      <c r="P43" s="140"/>
      <c r="Q43" s="140"/>
      <c r="R43" s="140"/>
      <c r="S43" s="140"/>
      <c r="T43" s="140"/>
      <c r="U43" s="140"/>
    </row>
    <row r="44" spans="1:21" s="9" customFormat="1" ht="15.5">
      <c r="A44" s="74" t="s">
        <v>215</v>
      </c>
      <c r="B44" s="74" t="s">
        <v>43</v>
      </c>
      <c r="C44" s="139">
        <v>0</v>
      </c>
      <c r="D44" s="139" t="s">
        <v>58</v>
      </c>
      <c r="E44" s="139" t="s">
        <v>59</v>
      </c>
      <c r="F44" s="139" t="s">
        <v>60</v>
      </c>
      <c r="G44" s="74" t="s">
        <v>46</v>
      </c>
      <c r="H44" s="74" t="s">
        <v>47</v>
      </c>
      <c r="I44" s="74" t="s">
        <v>48</v>
      </c>
      <c r="J44" s="74" t="s">
        <v>49</v>
      </c>
      <c r="K44" s="74" t="s">
        <v>50</v>
      </c>
      <c r="L44" s="74" t="s">
        <v>51</v>
      </c>
      <c r="M44" s="74" t="s">
        <v>52</v>
      </c>
      <c r="N44" s="74" t="s">
        <v>53</v>
      </c>
      <c r="O44" s="74" t="s">
        <v>54</v>
      </c>
      <c r="P44" s="74" t="s">
        <v>55</v>
      </c>
      <c r="Q44" s="74" t="s">
        <v>56</v>
      </c>
      <c r="R44" s="74" t="s">
        <v>57</v>
      </c>
      <c r="S44" s="74" t="s">
        <v>61</v>
      </c>
      <c r="T44" s="74" t="s">
        <v>62</v>
      </c>
      <c r="U44" s="74" t="s">
        <v>203</v>
      </c>
    </row>
    <row r="45" spans="1:21" s="9" customFormat="1" ht="12.5">
      <c r="A45" s="75" t="s">
        <v>7</v>
      </c>
      <c r="B45" s="9">
        <v>692</v>
      </c>
      <c r="C45" s="9">
        <v>0</v>
      </c>
      <c r="D45" s="9">
        <v>0</v>
      </c>
      <c r="E45" s="9">
        <v>0</v>
      </c>
      <c r="F45" s="9">
        <v>0</v>
      </c>
      <c r="G45" s="9">
        <v>12</v>
      </c>
      <c r="H45" s="9">
        <v>32</v>
      </c>
      <c r="I45" s="9">
        <v>43</v>
      </c>
      <c r="J45" s="9">
        <v>47</v>
      </c>
      <c r="K45" s="9">
        <v>93</v>
      </c>
      <c r="L45" s="9">
        <v>116</v>
      </c>
      <c r="M45" s="9">
        <v>123</v>
      </c>
      <c r="N45" s="9">
        <v>104</v>
      </c>
      <c r="O45" s="9">
        <v>67</v>
      </c>
      <c r="P45" s="9">
        <v>34</v>
      </c>
      <c r="Q45" s="9">
        <v>14</v>
      </c>
      <c r="R45" s="9">
        <v>3</v>
      </c>
      <c r="S45" s="9">
        <v>2</v>
      </c>
      <c r="T45" s="9">
        <v>1</v>
      </c>
      <c r="U45" s="9">
        <v>1</v>
      </c>
    </row>
    <row r="46" spans="1:21" s="9" customFormat="1" ht="12.5">
      <c r="A46" s="76" t="s">
        <v>25</v>
      </c>
      <c r="B46" s="77">
        <v>562</v>
      </c>
      <c r="C46" s="77">
        <v>0</v>
      </c>
      <c r="D46" s="77">
        <v>0</v>
      </c>
      <c r="E46" s="77">
        <v>0</v>
      </c>
      <c r="F46" s="77">
        <v>0</v>
      </c>
      <c r="G46" s="77">
        <v>8</v>
      </c>
      <c r="H46" s="77">
        <v>20</v>
      </c>
      <c r="I46" s="77">
        <v>25</v>
      </c>
      <c r="J46" s="77">
        <v>35</v>
      </c>
      <c r="K46" s="77">
        <v>71</v>
      </c>
      <c r="L46" s="77">
        <v>100</v>
      </c>
      <c r="M46" s="77">
        <v>101</v>
      </c>
      <c r="N46" s="77">
        <v>94</v>
      </c>
      <c r="O46" s="77">
        <v>58</v>
      </c>
      <c r="P46" s="77">
        <v>30</v>
      </c>
      <c r="Q46" s="77">
        <v>13</v>
      </c>
      <c r="R46" s="77">
        <v>3</v>
      </c>
      <c r="S46" s="77">
        <v>2</v>
      </c>
      <c r="T46" s="77">
        <v>1</v>
      </c>
      <c r="U46" s="77">
        <v>1</v>
      </c>
    </row>
    <row r="47" spans="1:21" s="9" customFormat="1" ht="15.5">
      <c r="A47" s="75" t="s">
        <v>216</v>
      </c>
      <c r="B47" s="9">
        <v>291</v>
      </c>
      <c r="C47" s="9">
        <v>0</v>
      </c>
      <c r="D47" s="9">
        <v>0</v>
      </c>
      <c r="E47" s="9">
        <v>0</v>
      </c>
      <c r="F47" s="9">
        <v>0</v>
      </c>
      <c r="G47" s="9">
        <v>3</v>
      </c>
      <c r="H47" s="9">
        <v>9</v>
      </c>
      <c r="I47" s="9">
        <v>15</v>
      </c>
      <c r="J47" s="9">
        <v>14</v>
      </c>
      <c r="K47" s="9">
        <v>36</v>
      </c>
      <c r="L47" s="9">
        <v>56</v>
      </c>
      <c r="M47" s="9">
        <v>54</v>
      </c>
      <c r="N47" s="9">
        <v>47</v>
      </c>
      <c r="O47" s="9">
        <v>34</v>
      </c>
      <c r="P47" s="9">
        <v>16</v>
      </c>
      <c r="Q47" s="9">
        <v>4</v>
      </c>
      <c r="R47" s="9">
        <v>2</v>
      </c>
      <c r="S47" s="9">
        <v>1</v>
      </c>
      <c r="T47" s="9">
        <v>0</v>
      </c>
      <c r="U47" s="9">
        <v>0</v>
      </c>
    </row>
    <row r="48" spans="1:21" s="9" customFormat="1" ht="12.5">
      <c r="A48" s="75" t="s">
        <v>26</v>
      </c>
      <c r="B48" s="9">
        <v>320</v>
      </c>
      <c r="C48" s="9">
        <v>0</v>
      </c>
      <c r="D48" s="9">
        <v>0</v>
      </c>
      <c r="E48" s="9">
        <v>0</v>
      </c>
      <c r="F48" s="9">
        <v>0</v>
      </c>
      <c r="G48" s="9">
        <v>2</v>
      </c>
      <c r="H48" s="9">
        <v>7</v>
      </c>
      <c r="I48" s="9">
        <v>9</v>
      </c>
      <c r="J48" s="9">
        <v>20</v>
      </c>
      <c r="K48" s="9">
        <v>37</v>
      </c>
      <c r="L48" s="9">
        <v>67</v>
      </c>
      <c r="M48" s="9">
        <v>75</v>
      </c>
      <c r="N48" s="9">
        <v>49</v>
      </c>
      <c r="O48" s="9">
        <v>34</v>
      </c>
      <c r="P48" s="9">
        <v>17</v>
      </c>
      <c r="Q48" s="9">
        <v>3</v>
      </c>
      <c r="R48" s="9">
        <v>0</v>
      </c>
      <c r="S48" s="9">
        <v>0</v>
      </c>
      <c r="T48" s="9">
        <v>0</v>
      </c>
      <c r="U48" s="9">
        <v>0</v>
      </c>
    </row>
    <row r="49" spans="1:21" s="9" customFormat="1" ht="12.5">
      <c r="A49" s="75" t="s">
        <v>27</v>
      </c>
      <c r="B49" s="9">
        <v>53</v>
      </c>
      <c r="C49" s="9">
        <v>0</v>
      </c>
      <c r="D49" s="9">
        <v>0</v>
      </c>
      <c r="E49" s="9">
        <v>0</v>
      </c>
      <c r="F49" s="9">
        <v>0</v>
      </c>
      <c r="G49" s="9">
        <v>0</v>
      </c>
      <c r="H49" s="9">
        <v>1</v>
      </c>
      <c r="I49" s="9">
        <v>3</v>
      </c>
      <c r="J49" s="9">
        <v>6</v>
      </c>
      <c r="K49" s="9">
        <v>9</v>
      </c>
      <c r="L49" s="9">
        <v>6</v>
      </c>
      <c r="M49" s="9">
        <v>5</v>
      </c>
      <c r="N49" s="9">
        <v>13</v>
      </c>
      <c r="O49" s="9">
        <v>7</v>
      </c>
      <c r="P49" s="9">
        <v>2</v>
      </c>
      <c r="Q49" s="9">
        <v>1</v>
      </c>
      <c r="R49" s="9">
        <v>0</v>
      </c>
      <c r="S49" s="9">
        <v>0</v>
      </c>
      <c r="T49" s="9">
        <v>0</v>
      </c>
      <c r="U49" s="9">
        <v>0</v>
      </c>
    </row>
    <row r="50" spans="1:21" s="9" customFormat="1" ht="25">
      <c r="A50" s="75" t="s">
        <v>28</v>
      </c>
      <c r="B50" s="9">
        <v>22</v>
      </c>
      <c r="C50" s="9">
        <v>0</v>
      </c>
      <c r="D50" s="9">
        <v>0</v>
      </c>
      <c r="E50" s="9">
        <v>0</v>
      </c>
      <c r="F50" s="9">
        <v>0</v>
      </c>
      <c r="G50" s="9">
        <v>0</v>
      </c>
      <c r="H50" s="9">
        <v>2</v>
      </c>
      <c r="I50" s="9">
        <v>1</v>
      </c>
      <c r="J50" s="9">
        <v>1</v>
      </c>
      <c r="K50" s="9">
        <v>6</v>
      </c>
      <c r="L50" s="9">
        <v>4</v>
      </c>
      <c r="M50" s="9">
        <v>5</v>
      </c>
      <c r="N50" s="9">
        <v>0</v>
      </c>
      <c r="O50" s="9">
        <v>0</v>
      </c>
      <c r="P50" s="9">
        <v>1</v>
      </c>
      <c r="Q50" s="9">
        <v>2</v>
      </c>
      <c r="R50" s="9">
        <v>0</v>
      </c>
      <c r="S50" s="9">
        <v>0</v>
      </c>
      <c r="T50" s="9">
        <v>0</v>
      </c>
      <c r="U50" s="9">
        <v>0</v>
      </c>
    </row>
    <row r="51" spans="1:21" s="9" customFormat="1" ht="25">
      <c r="A51" s="75" t="s">
        <v>29</v>
      </c>
      <c r="B51" s="9">
        <v>52</v>
      </c>
      <c r="C51" s="9">
        <v>0</v>
      </c>
      <c r="D51" s="9">
        <v>0</v>
      </c>
      <c r="E51" s="9">
        <v>0</v>
      </c>
      <c r="F51" s="9">
        <v>0</v>
      </c>
      <c r="G51" s="9">
        <v>1</v>
      </c>
      <c r="H51" s="9">
        <v>5</v>
      </c>
      <c r="I51" s="9">
        <v>3</v>
      </c>
      <c r="J51" s="9">
        <v>5</v>
      </c>
      <c r="K51" s="9">
        <v>5</v>
      </c>
      <c r="L51" s="9">
        <v>5</v>
      </c>
      <c r="M51" s="9">
        <v>2</v>
      </c>
      <c r="N51" s="9">
        <v>15</v>
      </c>
      <c r="O51" s="9">
        <v>5</v>
      </c>
      <c r="P51" s="9">
        <v>3</v>
      </c>
      <c r="Q51" s="9">
        <v>2</v>
      </c>
      <c r="R51" s="9">
        <v>0</v>
      </c>
      <c r="S51" s="9">
        <v>1</v>
      </c>
      <c r="T51" s="9">
        <v>0</v>
      </c>
      <c r="U51" s="9">
        <v>0</v>
      </c>
    </row>
    <row r="52" spans="1:21" s="9" customFormat="1" ht="12.5">
      <c r="A52" s="76" t="s">
        <v>73</v>
      </c>
      <c r="B52" s="77">
        <v>411</v>
      </c>
      <c r="C52" s="77">
        <v>0</v>
      </c>
      <c r="D52" s="77">
        <v>0</v>
      </c>
      <c r="E52" s="77">
        <v>0</v>
      </c>
      <c r="F52" s="77">
        <v>0</v>
      </c>
      <c r="G52" s="77">
        <v>5</v>
      </c>
      <c r="H52" s="77">
        <v>16</v>
      </c>
      <c r="I52" s="77">
        <v>27</v>
      </c>
      <c r="J52" s="77">
        <v>31</v>
      </c>
      <c r="K52" s="77">
        <v>62</v>
      </c>
      <c r="L52" s="77">
        <v>75</v>
      </c>
      <c r="M52" s="77">
        <v>76</v>
      </c>
      <c r="N52" s="77">
        <v>63</v>
      </c>
      <c r="O52" s="77">
        <v>40</v>
      </c>
      <c r="P52" s="77">
        <v>13</v>
      </c>
      <c r="Q52" s="77">
        <v>3</v>
      </c>
      <c r="R52" s="77">
        <v>0</v>
      </c>
      <c r="S52" s="77">
        <v>0</v>
      </c>
      <c r="T52" s="77">
        <v>0</v>
      </c>
      <c r="U52" s="77">
        <v>0</v>
      </c>
    </row>
    <row r="53" spans="1:21" s="9" customFormat="1" ht="28">
      <c r="A53" s="75" t="s">
        <v>217</v>
      </c>
      <c r="B53" s="9">
        <v>125</v>
      </c>
      <c r="C53" s="9">
        <v>0</v>
      </c>
      <c r="D53" s="9">
        <v>0</v>
      </c>
      <c r="E53" s="9">
        <v>0</v>
      </c>
      <c r="F53" s="9">
        <v>0</v>
      </c>
      <c r="G53" s="9">
        <v>3</v>
      </c>
      <c r="H53" s="9">
        <v>6</v>
      </c>
      <c r="I53" s="9">
        <v>6</v>
      </c>
      <c r="J53" s="9">
        <v>5</v>
      </c>
      <c r="K53" s="9">
        <v>24</v>
      </c>
      <c r="L53" s="9">
        <v>27</v>
      </c>
      <c r="M53" s="9">
        <v>18</v>
      </c>
      <c r="N53" s="9">
        <v>16</v>
      </c>
      <c r="O53" s="9">
        <v>16</v>
      </c>
      <c r="P53" s="9">
        <v>2</v>
      </c>
      <c r="Q53" s="9">
        <v>2</v>
      </c>
      <c r="R53" s="9">
        <v>0</v>
      </c>
      <c r="S53" s="9">
        <v>0</v>
      </c>
      <c r="T53" s="9">
        <v>0</v>
      </c>
      <c r="U53" s="9">
        <v>0</v>
      </c>
    </row>
    <row r="54" spans="1:21" s="9" customFormat="1" ht="15.5">
      <c r="A54" s="75" t="s">
        <v>218</v>
      </c>
      <c r="B54" s="9">
        <v>109</v>
      </c>
      <c r="C54" s="9">
        <v>0</v>
      </c>
      <c r="D54" s="9">
        <v>0</v>
      </c>
      <c r="E54" s="9">
        <v>0</v>
      </c>
      <c r="F54" s="9">
        <v>0</v>
      </c>
      <c r="G54" s="9">
        <v>3</v>
      </c>
      <c r="H54" s="9">
        <v>4</v>
      </c>
      <c r="I54" s="9">
        <v>4</v>
      </c>
      <c r="J54" s="9">
        <v>5</v>
      </c>
      <c r="K54" s="9">
        <v>23</v>
      </c>
      <c r="L54" s="9">
        <v>22</v>
      </c>
      <c r="M54" s="9">
        <v>16</v>
      </c>
      <c r="N54" s="9">
        <v>14</v>
      </c>
      <c r="O54" s="9">
        <v>15</v>
      </c>
      <c r="P54" s="9">
        <v>2</v>
      </c>
      <c r="Q54" s="9">
        <v>1</v>
      </c>
      <c r="R54" s="9">
        <v>0</v>
      </c>
      <c r="S54" s="9">
        <v>0</v>
      </c>
      <c r="T54" s="9">
        <v>0</v>
      </c>
      <c r="U54" s="9">
        <v>0</v>
      </c>
    </row>
    <row r="55" spans="1:21" s="9" customFormat="1" ht="15.5">
      <c r="A55" s="75" t="s">
        <v>219</v>
      </c>
      <c r="B55" s="9">
        <v>346</v>
      </c>
      <c r="C55" s="9">
        <v>0</v>
      </c>
      <c r="D55" s="9">
        <v>0</v>
      </c>
      <c r="E55" s="9">
        <v>0</v>
      </c>
      <c r="F55" s="9">
        <v>0</v>
      </c>
      <c r="G55" s="9">
        <v>3</v>
      </c>
      <c r="H55" s="9">
        <v>12</v>
      </c>
      <c r="I55" s="9">
        <v>25</v>
      </c>
      <c r="J55" s="9">
        <v>27</v>
      </c>
      <c r="K55" s="9">
        <v>49</v>
      </c>
      <c r="L55" s="9">
        <v>62</v>
      </c>
      <c r="M55" s="9">
        <v>70</v>
      </c>
      <c r="N55" s="9">
        <v>56</v>
      </c>
      <c r="O55" s="9">
        <v>30</v>
      </c>
      <c r="P55" s="9">
        <v>11</v>
      </c>
      <c r="Q55" s="9">
        <v>1</v>
      </c>
      <c r="R55" s="9">
        <v>0</v>
      </c>
      <c r="S55" s="9">
        <v>0</v>
      </c>
      <c r="T55" s="9">
        <v>0</v>
      </c>
      <c r="U55" s="9">
        <v>0</v>
      </c>
    </row>
    <row r="56" spans="1:21" s="9" customFormat="1" ht="15.5">
      <c r="A56" s="75" t="s">
        <v>220</v>
      </c>
      <c r="B56" s="9">
        <v>267</v>
      </c>
      <c r="C56" s="71">
        <v>0</v>
      </c>
      <c r="D56" s="71">
        <v>0</v>
      </c>
      <c r="E56" s="71">
        <v>0</v>
      </c>
      <c r="F56" s="71">
        <v>0</v>
      </c>
      <c r="G56" s="9">
        <v>1</v>
      </c>
      <c r="H56" s="9">
        <v>8</v>
      </c>
      <c r="I56" s="9">
        <v>22</v>
      </c>
      <c r="J56" s="9">
        <v>18</v>
      </c>
      <c r="K56" s="9">
        <v>38</v>
      </c>
      <c r="L56" s="9">
        <v>47</v>
      </c>
      <c r="M56" s="9">
        <v>60</v>
      </c>
      <c r="N56" s="9">
        <v>44</v>
      </c>
      <c r="O56" s="9">
        <v>24</v>
      </c>
      <c r="P56" s="9">
        <v>5</v>
      </c>
      <c r="Q56" s="9">
        <v>0</v>
      </c>
      <c r="R56" s="9">
        <v>0</v>
      </c>
      <c r="S56" s="9">
        <v>0</v>
      </c>
      <c r="T56" s="9">
        <v>0</v>
      </c>
      <c r="U56" s="9">
        <v>0</v>
      </c>
    </row>
    <row r="57" spans="1:21" s="9" customFormat="1" ht="12.5">
      <c r="A57" s="76" t="s">
        <v>18</v>
      </c>
      <c r="B57" s="77">
        <v>237</v>
      </c>
      <c r="C57" s="9">
        <v>0</v>
      </c>
      <c r="D57" s="9">
        <v>0</v>
      </c>
      <c r="E57" s="9">
        <v>0</v>
      </c>
      <c r="F57" s="9">
        <v>0</v>
      </c>
      <c r="G57" s="77">
        <v>3</v>
      </c>
      <c r="H57" s="77">
        <v>6</v>
      </c>
      <c r="I57" s="77">
        <v>12</v>
      </c>
      <c r="J57" s="77">
        <v>15</v>
      </c>
      <c r="K57" s="77">
        <v>35</v>
      </c>
      <c r="L57" s="77">
        <v>44</v>
      </c>
      <c r="M57" s="77">
        <v>59</v>
      </c>
      <c r="N57" s="77">
        <v>30</v>
      </c>
      <c r="O57" s="77">
        <v>21</v>
      </c>
      <c r="P57" s="77">
        <v>8</v>
      </c>
      <c r="Q57" s="77">
        <v>3</v>
      </c>
      <c r="R57" s="77">
        <v>0</v>
      </c>
      <c r="S57" s="77">
        <v>1</v>
      </c>
      <c r="T57" s="77">
        <v>0</v>
      </c>
      <c r="U57" s="77">
        <v>0</v>
      </c>
    </row>
    <row r="58" spans="1:21" s="9" customFormat="1" ht="12.5">
      <c r="A58" s="75" t="s">
        <v>19</v>
      </c>
      <c r="B58" s="9">
        <v>254</v>
      </c>
      <c r="C58" s="9">
        <v>0</v>
      </c>
      <c r="D58" s="9">
        <v>0</v>
      </c>
      <c r="E58" s="9">
        <v>0</v>
      </c>
      <c r="F58" s="9">
        <v>0</v>
      </c>
      <c r="G58" s="9">
        <v>2</v>
      </c>
      <c r="H58" s="9">
        <v>20</v>
      </c>
      <c r="I58" s="9">
        <v>24</v>
      </c>
      <c r="J58" s="9">
        <v>20</v>
      </c>
      <c r="K58" s="9">
        <v>44</v>
      </c>
      <c r="L58" s="9">
        <v>47</v>
      </c>
      <c r="M58" s="9">
        <v>47</v>
      </c>
      <c r="N58" s="9">
        <v>22</v>
      </c>
      <c r="O58" s="9">
        <v>21</v>
      </c>
      <c r="P58" s="9">
        <v>7</v>
      </c>
      <c r="Q58" s="9">
        <v>0</v>
      </c>
      <c r="R58" s="9">
        <v>0</v>
      </c>
      <c r="S58" s="9">
        <v>0</v>
      </c>
      <c r="T58" s="9">
        <v>0</v>
      </c>
      <c r="U58" s="9">
        <v>0</v>
      </c>
    </row>
    <row r="59" spans="1:21" s="9" customFormat="1" ht="12.5">
      <c r="A59" s="75" t="s">
        <v>20</v>
      </c>
      <c r="B59" s="9">
        <v>17</v>
      </c>
      <c r="C59" s="9">
        <v>0</v>
      </c>
      <c r="D59" s="9">
        <v>0</v>
      </c>
      <c r="E59" s="9">
        <v>0</v>
      </c>
      <c r="F59" s="9">
        <v>0</v>
      </c>
      <c r="G59" s="9">
        <v>3</v>
      </c>
      <c r="H59" s="9">
        <v>2</v>
      </c>
      <c r="I59" s="9">
        <v>1</v>
      </c>
      <c r="J59" s="9">
        <v>1</v>
      </c>
      <c r="K59" s="9">
        <v>3</v>
      </c>
      <c r="L59" s="9">
        <v>3</v>
      </c>
      <c r="M59" s="9">
        <v>1</v>
      </c>
      <c r="N59" s="9">
        <v>3</v>
      </c>
      <c r="O59" s="9">
        <v>0</v>
      </c>
      <c r="P59" s="9">
        <v>0</v>
      </c>
      <c r="Q59" s="9">
        <v>0</v>
      </c>
      <c r="R59" s="9">
        <v>0</v>
      </c>
      <c r="S59" s="9">
        <v>0</v>
      </c>
      <c r="T59" s="9">
        <v>0</v>
      </c>
      <c r="U59" s="9">
        <v>0</v>
      </c>
    </row>
    <row r="60" spans="1:21" s="9" customFormat="1" ht="12.5">
      <c r="A60" s="75" t="s">
        <v>21</v>
      </c>
      <c r="B60" s="9">
        <v>19</v>
      </c>
      <c r="C60" s="9">
        <v>0</v>
      </c>
      <c r="D60" s="9">
        <v>0</v>
      </c>
      <c r="E60" s="9">
        <v>0</v>
      </c>
      <c r="F60" s="9">
        <v>0</v>
      </c>
      <c r="G60" s="9">
        <v>0</v>
      </c>
      <c r="H60" s="9">
        <v>1</v>
      </c>
      <c r="I60" s="9">
        <v>3</v>
      </c>
      <c r="J60" s="9">
        <v>3</v>
      </c>
      <c r="K60" s="9">
        <v>1</v>
      </c>
      <c r="L60" s="9">
        <v>3</v>
      </c>
      <c r="M60" s="9">
        <v>4</v>
      </c>
      <c r="N60" s="9">
        <v>2</v>
      </c>
      <c r="O60" s="9">
        <v>1</v>
      </c>
      <c r="P60" s="9">
        <v>0</v>
      </c>
      <c r="Q60" s="9">
        <v>1</v>
      </c>
      <c r="R60" s="9">
        <v>0</v>
      </c>
      <c r="S60" s="9">
        <v>0</v>
      </c>
      <c r="T60" s="9">
        <v>0</v>
      </c>
      <c r="U60" s="9">
        <v>0</v>
      </c>
    </row>
    <row r="61" spans="1:21" s="9" customFormat="1" ht="12.5">
      <c r="A61" s="75" t="s">
        <v>22</v>
      </c>
      <c r="B61" s="9">
        <v>85</v>
      </c>
      <c r="C61" s="9">
        <v>0</v>
      </c>
      <c r="D61" s="9">
        <v>0</v>
      </c>
      <c r="E61" s="9">
        <v>0</v>
      </c>
      <c r="F61" s="9">
        <v>0</v>
      </c>
      <c r="G61" s="9">
        <v>0</v>
      </c>
      <c r="H61" s="9">
        <v>4</v>
      </c>
      <c r="I61" s="9">
        <v>5</v>
      </c>
      <c r="J61" s="9">
        <v>12</v>
      </c>
      <c r="K61" s="9">
        <v>16</v>
      </c>
      <c r="L61" s="9">
        <v>12</v>
      </c>
      <c r="M61" s="9">
        <v>9</v>
      </c>
      <c r="N61" s="9">
        <v>11</v>
      </c>
      <c r="O61" s="9">
        <v>11</v>
      </c>
      <c r="P61" s="9">
        <v>3</v>
      </c>
      <c r="Q61" s="9">
        <v>2</v>
      </c>
      <c r="R61" s="9">
        <v>0</v>
      </c>
      <c r="S61" s="9">
        <v>0</v>
      </c>
      <c r="T61" s="9">
        <v>0</v>
      </c>
      <c r="U61" s="9">
        <v>0</v>
      </c>
    </row>
    <row r="63" spans="1:21">
      <c r="A63" s="179" t="s">
        <v>39</v>
      </c>
      <c r="B63" s="179"/>
    </row>
  </sheetData>
  <mergeCells count="3">
    <mergeCell ref="A1:H1"/>
    <mergeCell ref="A63:B63"/>
    <mergeCell ref="J1:K1"/>
  </mergeCells>
  <hyperlinks>
    <hyperlink ref="J1" location="Contents!A1" display="back to contents" xr:uid="{7933566B-3A76-4224-A478-2C524415D0E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A44458142</value>
    </field>
    <field name="Objective-Title">
      <value order="0">NRS - Drug-related Deaths - 2022 - tables</value>
    </field>
    <field name="Objective-Description">
      <value order="0"/>
    </field>
    <field name="Objective-CreationStamp">
      <value order="0">2023-07-06T13:30:41Z</value>
    </field>
    <field name="Objective-IsApproved">
      <value order="0">false</value>
    </field>
    <field name="Objective-IsPublished">
      <value order="0">false</value>
    </field>
    <field name="Objective-DatePublished">
      <value order="0"/>
    </field>
    <field name="Objective-ModificationStamp">
      <value order="0">2023-08-17T14:12:05Z</value>
    </field>
    <field name="Objective-Owner">
      <value order="0">Kaye-Bardgett, Maria M (U441967)</value>
    </field>
    <field name="Objective-Path">
      <value order="0">Objective Global Folder:SG File Plan:People, communities and living:Population and migration:Demography:Research and analysis: Demography:National Records of Scotland (NRS): Vital Events: Publications: Drug-related Deaths: Part 2: 2022-2027</value>
    </field>
    <field name="Objective-Parent">
      <value order="0">National Records of Scotland (NRS): Vital Events: Publications: Drug-related Deaths: Part 2: 2022-2027</value>
    </field>
    <field name="Objective-State">
      <value order="0">Being Drafted</value>
    </field>
    <field name="Objective-VersionId">
      <value order="0">vA67201659</value>
    </field>
    <field name="Objective-Version">
      <value order="0">0.18</value>
    </field>
    <field name="Objective-VersionNumber">
      <value order="0">18</value>
    </field>
    <field name="Objective-VersionComment">
      <value order="0"/>
    </field>
    <field name="Objective-FileNumber">
      <value order="0">PROJ/55141</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Charts</vt:lpstr>
      </vt:variant>
      <vt:variant>
        <vt:i4>12</vt:i4>
      </vt:variant>
    </vt:vector>
  </HeadingPairs>
  <TitlesOfParts>
    <vt:vector size="38" baseType="lpstr">
      <vt:lpstr>Cover sheet</vt:lpstr>
      <vt:lpstr>Contents</vt:lpstr>
      <vt:lpstr>1 - summary</vt:lpstr>
      <vt:lpstr>2 - causes</vt:lpstr>
      <vt:lpstr>3 - drugs reported</vt:lpstr>
      <vt:lpstr>4 - sex and age</vt:lpstr>
      <vt:lpstr>5 - sex and age (rates)</vt:lpstr>
      <vt:lpstr>6 - sex, age and cause</vt:lpstr>
      <vt:lpstr>7 - sex, age and drugs</vt:lpstr>
      <vt:lpstr>8 - only one drug implicated</vt:lpstr>
      <vt:lpstr>9 - SIMD quintiles</vt:lpstr>
      <vt:lpstr>10 - SIMD deciles</vt:lpstr>
      <vt:lpstr>11 - different definitions</vt:lpstr>
      <vt:lpstr>12 - UK comparisons</vt:lpstr>
      <vt:lpstr>HB1 - summary</vt:lpstr>
      <vt:lpstr>HB2 - causes</vt:lpstr>
      <vt:lpstr>HB3 - drugs implicated</vt:lpstr>
      <vt:lpstr>HB4 - ASMRs</vt:lpstr>
      <vt:lpstr>data fig 5 (hide)</vt:lpstr>
      <vt:lpstr>HB5 - rates by age group</vt:lpstr>
      <vt:lpstr>C1 - summary</vt:lpstr>
      <vt:lpstr>C2 - causes</vt:lpstr>
      <vt:lpstr>C3 - drugs implicated</vt:lpstr>
      <vt:lpstr>C4 - ASMRs</vt:lpstr>
      <vt:lpstr>data fig 6 (hide)</vt:lpstr>
      <vt:lpstr>C5 - rates by age group</vt:lpstr>
      <vt:lpstr>fig 1</vt:lpstr>
      <vt:lpstr>fig 2</vt:lpstr>
      <vt:lpstr>fig 3</vt:lpstr>
      <vt:lpstr>fig 4</vt:lpstr>
      <vt:lpstr>fig 5</vt:lpstr>
      <vt:lpstr>fig 6</vt:lpstr>
      <vt:lpstr>fig 7a</vt:lpstr>
      <vt:lpstr>fig 7b</vt:lpstr>
      <vt:lpstr>fig 7c</vt:lpstr>
      <vt:lpstr>fig 7d</vt:lpstr>
      <vt:lpstr>fig 8</vt:lpstr>
      <vt:lpstr>fig 9</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U441967</dc:creator>
  <cp:lastModifiedBy>Ruby Adam</cp:lastModifiedBy>
  <dcterms:created xsi:type="dcterms:W3CDTF">2023-07-06T13:23:31Z</dcterms:created>
  <dcterms:modified xsi:type="dcterms:W3CDTF">2023-12-20T14:41:23Z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A44458142</vt:lpwstr>
  </property>
  <property fmtid="{D5CDD505-2E9C-101B-9397-08002B2CF9AE}" pid="4" name="Objective-Title">
    <vt:lpwstr>NRS - Drug-related Deaths - 2022 - tables</vt:lpwstr>
  </property>
  <property fmtid="{D5CDD505-2E9C-101B-9397-08002B2CF9AE}" pid="5" name="Objective-Description">
    <vt:lpwstr/>
  </property>
  <property fmtid="{D5CDD505-2E9C-101B-9397-08002B2CF9AE}" pid="6" name="Objective-CreationStamp">
    <vt:filetime>2023-07-06T13:30:41Z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2023-08-17T14:12:05Z</vt:filetime>
  </property>
  <property fmtid="{D5CDD505-2E9C-101B-9397-08002B2CF9AE}" pid="11" name="Objective-Owner">
    <vt:lpwstr>Kaye-Bardgett,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Drug-related Deaths: Part 2: 2022-2027</vt:lpwstr>
  </property>
  <property fmtid="{D5CDD505-2E9C-101B-9397-08002B2CF9AE}" pid="13" name="Objective-Parent">
    <vt:lpwstr>National Records of Scotland (NRS): Vital Events: Publications: Drug-related Deaths: Part 2: 2022-2027</vt:lpwstr>
  </property>
  <property fmtid="{D5CDD505-2E9C-101B-9397-08002B2CF9AE}" pid="14" name="Objective-State">
    <vt:lpwstr>Being Drafted</vt:lpwstr>
  </property>
  <property fmtid="{D5CDD505-2E9C-101B-9397-08002B2CF9AE}" pid="15" name="Objective-VersionId">
    <vt:lpwstr>vA67201659</vt:lpwstr>
  </property>
  <property fmtid="{D5CDD505-2E9C-101B-9397-08002B2CF9AE}" pid="16" name="Objective-Version">
    <vt:lpwstr>0.18</vt:lpwstr>
  </property>
  <property fmtid="{D5CDD505-2E9C-101B-9397-08002B2CF9AE}" pid="17" name="Objective-VersionNumber">
    <vt:r8>18</vt:r8>
  </property>
  <property fmtid="{D5CDD505-2E9C-101B-9397-08002B2CF9AE}" pid="18" name="Objective-VersionComment">
    <vt:lpwstr/>
  </property>
  <property fmtid="{D5CDD505-2E9C-101B-9397-08002B2CF9AE}" pid="19" name="Objective-FileNumber">
    <vt:lpwstr>PROJ/55141</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